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Excel\Module 1\"/>
    </mc:Choice>
  </mc:AlternateContent>
  <xr:revisionPtr revIDLastSave="0" documentId="13_ncr:1_{FC4C4BFE-D811-4289-B731-9BDB852A4D72}" xr6:coauthVersionLast="47" xr6:coauthVersionMax="47" xr10:uidLastSave="{00000000-0000-0000-0000-000000000000}"/>
  <bookViews>
    <workbookView xWindow="-96" yWindow="-96" windowWidth="23232" windowHeight="12552" activeTab="4" xr2:uid="{00000000-000D-0000-FFFF-FFFF00000000}"/>
  </bookViews>
  <sheets>
    <sheet name="Crowdfunding" sheetId="1" r:id="rId1"/>
    <sheet name="Sheet1" sheetId="5" r:id="rId2"/>
    <sheet name="Sheet2" sheetId="6" r:id="rId3"/>
    <sheet name="Sheet3" sheetId="8" r:id="rId4"/>
    <sheet name="Sheet4" sheetId="9" r:id="rId5"/>
  </sheets>
  <definedNames>
    <definedName name="_xlnm._FilterDatabase" localSheetId="0" hidden="1">Crowdfunding!$A:$T</definedName>
  </definedNames>
  <calcPr calcId="191029"/>
  <pivotCaches>
    <pivotCache cacheId="6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9" l="1"/>
  <c r="C12" i="9"/>
  <c r="C11" i="9"/>
  <c r="B11" i="9"/>
  <c r="C10" i="9"/>
  <c r="C9" i="9"/>
  <c r="C8" i="9"/>
  <c r="C7" i="9"/>
  <c r="C6" i="9"/>
  <c r="C5" i="9"/>
  <c r="C4" i="9"/>
  <c r="C3" i="9"/>
  <c r="C2" i="9"/>
  <c r="B13" i="9"/>
  <c r="B12" i="9"/>
  <c r="B10" i="9"/>
  <c r="B9" i="9"/>
  <c r="B8" i="9"/>
  <c r="B7" i="9"/>
  <c r="B6" i="9"/>
  <c r="B5" i="9"/>
  <c r="B4" i="9"/>
  <c r="B3" i="9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  <c r="B2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<sst xmlns="http://schemas.openxmlformats.org/spreadsheetml/2006/main" count="6121" uniqueCount="2108">
  <si>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</si>
  <si>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</si>
  <si>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</si>
  <si>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</si>
  <si>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</si>
  <si>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</si>
  <si>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</si>
  <si>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</si>
  <si>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</si>
  <si>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</si>
  <si>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</si>
  <si>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</si>
  <si>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</si>
  <si>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</si>
  <si>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</si>
  <si>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</si>
  <si>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</si>
  <si>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</si>
  <si>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</si>
  <si>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</si>
  <si>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</si>
  <si>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</si>
  <si>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</si>
  <si>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</si>
  <si>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</si>
  <si>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</si>
  <si>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</si>
  <si>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</si>
  <si>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</si>
  <si>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</si>
  <si>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</si>
  <si>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</si>
  <si>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</si>
  <si>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</si>
  <si>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</si>
  <si>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</si>
  <si>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</si>
  <si>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</si>
  <si>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</si>
  <si>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</si>
  <si>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</si>
  <si>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</si>
  <si>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</si>
  <si>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</si>
  <si>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</si>
  <si>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</si>
  <si>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</si>
  <si>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</si>
  <si>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</si>
  <si>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</si>
  <si>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</si>
  <si>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</si>
  <si>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</si>
  <si>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</si>
  <si>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</si>
  <si>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</si>
  <si>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</si>
  <si>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</si>
  <si>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</si>
  <si>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</si>
  <si>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</si>
  <si>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</si>
  <si>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</si>
  <si>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</si>
  <si>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</si>
  <si>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</si>
  <si>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</si>
  <si>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</si>
  <si>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</si>
  <si>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</si>
  <si>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</si>
  <si>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</si>
  <si>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</si>
  <si>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</si>
  <si>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</si>
  <si>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</si>
  <si>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</si>
  <si>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</si>
  <si>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</si>
  <si>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</si>
  <si>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</si>
  <si>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</si>
  <si>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</si>
  <si>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</si>
  <si>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</si>
  <si>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</si>
  <si>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</si>
  <si>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</si>
  <si>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</si>
  <si>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</si>
  <si>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</si>
  <si>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</si>
  <si>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</si>
  <si>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</si>
  <si>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</si>
  <si>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</si>
  <si>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</si>
  <si>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</si>
  <si>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</si>
  <si>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</si>
  <si>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</si>
  <si>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</si>
  <si>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</si>
  <si>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</si>
  <si>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</si>
  <si>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</si>
  <si>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</si>
  <si>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</si>
  <si>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</si>
  <si>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</si>
  <si>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</si>
  <si>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</si>
  <si>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</si>
  <si>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</si>
  <si>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</si>
  <si>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</si>
  <si>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</si>
  <si>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</si>
  <si>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</si>
  <si>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</si>
  <si>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</si>
  <si>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</si>
  <si>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</si>
  <si>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</si>
  <si>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</si>
  <si>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</si>
  <si>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</si>
  <si>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</si>
  <si>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</si>
  <si>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</si>
  <si>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</si>
  <si>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</si>
  <si>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</si>
  <si>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</si>
  <si>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</si>
  <si>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</si>
  <si>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</si>
  <si>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</si>
  <si>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</si>
  <si>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</si>
  <si>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</si>
  <si>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</si>
  <si>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</si>
  <si>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</si>
  <si>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</si>
  <si>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</si>
  <si>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</si>
  <si>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</si>
  <si>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</si>
  <si>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</si>
  <si>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</si>
  <si>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</si>
  <si>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</si>
  <si>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</si>
  <si>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</si>
  <si>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</si>
  <si>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</si>
  <si>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</si>
  <si>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</si>
  <si>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</si>
  <si>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</si>
  <si>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</si>
  <si>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</si>
  <si>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</si>
  <si>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</si>
  <si>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</si>
  <si>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</si>
  <si>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</si>
  <si>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</si>
  <si>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</si>
  <si>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</si>
  <si>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</si>
  <si>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</si>
  <si>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</si>
  <si>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</si>
  <si>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</si>
  <si>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</si>
  <si>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</si>
  <si>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</si>
  <si>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</si>
  <si>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</si>
  <si>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</si>
  <si>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</si>
  <si>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</si>
  <si>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</si>
  <si>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</si>
  <si>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</si>
  <si>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</si>
  <si>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</si>
  <si>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</si>
  <si>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</si>
  <si>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</si>
  <si>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</si>
  <si>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</si>
  <si>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</si>
  <si>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</si>
  <si>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</si>
  <si>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</si>
  <si>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</si>
  <si>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</si>
  <si>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</si>
  <si>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</si>
  <si>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</si>
  <si>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</si>
  <si>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</si>
  <si>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</si>
  <si>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</si>
  <si>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</si>
  <si>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</si>
  <si>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</si>
  <si>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</si>
  <si>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</si>
  <si>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</si>
  <si>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</si>
  <si>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</si>
  <si>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</si>
  <si>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</si>
  <si>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</si>
  <si>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</si>
  <si>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</si>
  <si>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</si>
  <si>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</si>
  <si>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</si>
  <si>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</si>
  <si>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</si>
  <si>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</si>
  <si>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</si>
  <si>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</si>
  <si>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</si>
  <si>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</si>
  <si>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</si>
  <si>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</si>
  <si>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</si>
  <si>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</si>
  <si>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</si>
  <si>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</si>
  <si>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</si>
  <si>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</si>
  <si>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</si>
  <si>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</si>
  <si>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</si>
  <si>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</si>
  <si>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</si>
  <si>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</si>
  <si>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</si>
  <si>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</si>
  <si>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</si>
  <si>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</si>
  <si>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</si>
  <si>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</si>
  <si>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</si>
  <si>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</si>
  <si>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</si>
  <si>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</si>
  <si>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</si>
  <si>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</si>
  <si>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</si>
  <si>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</si>
  <si>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</si>
  <si>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</si>
  <si>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</si>
  <si>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</si>
  <si>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</si>
  <si>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</si>
  <si>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</si>
  <si>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</si>
  <si>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</si>
  <si>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</si>
  <si>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</si>
  <si>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</si>
  <si>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</si>
  <si>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</si>
  <si>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</si>
  <si>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</si>
  <si>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</si>
  <si>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</si>
  <si>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</si>
  <si>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</si>
  <si>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</si>
  <si>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</si>
  <si>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</si>
  <si>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</si>
  <si>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</si>
  <si>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</si>
  <si>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</si>
  <si>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</si>
  <si>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</si>
  <si>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</si>
  <si>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</si>
  <si>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</si>
  <si>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</si>
  <si>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</si>
  <si>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</si>
  <si>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</si>
  <si>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</si>
  <si>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</si>
  <si>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</si>
  <si>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</si>
  <si>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</si>
  <si>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</si>
  <si>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</si>
  <si>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</si>
  <si>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</si>
  <si>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</si>
  <si>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</si>
  <si>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</si>
  <si>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</si>
  <si>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</si>
  <si>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</si>
  <si>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</si>
  <si>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</si>
  <si>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</si>
  <si>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</si>
  <si>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</si>
  <si>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</si>
  <si>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</si>
  <si>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</si>
  <si>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</si>
  <si>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</si>
  <si>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</si>
  <si>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</si>
  <si>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</si>
  <si>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</si>
  <si>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</si>
  <si>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</si>
  <si>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</si>
  <si>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</si>
  <si>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</si>
  <si>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</si>
  <si>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</si>
  <si>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</si>
  <si>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</si>
  <si>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</si>
  <si>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</si>
  <si>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</si>
  <si>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</si>
  <si>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</si>
  <si>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</si>
  <si>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</si>
  <si>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</si>
  <si>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</si>
  <si>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</si>
  <si>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</si>
  <si>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</si>
  <si>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</si>
  <si>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</si>
  <si>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</si>
  <si>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</si>
  <si>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</si>
  <si>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</si>
  <si>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</si>
  <si>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</si>
  <si>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</si>
  <si>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</si>
  <si>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</si>
  <si>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</si>
  <si>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</si>
  <si>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</si>
  <si>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</si>
  <si>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</si>
  <si>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</si>
  <si>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</si>
  <si>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</si>
  <si>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</si>
  <si>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</si>
  <si>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</si>
  <si>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</si>
  <si>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</si>
  <si>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</si>
  <si>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</si>
  <si>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</si>
  <si>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</si>
  <si>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</si>
  <si>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</si>
  <si>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</si>
  <si>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</si>
  <si>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</si>
  <si>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</si>
  <si>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</si>
  <si>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</si>
  <si>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</si>
  <si>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</si>
  <si>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</si>
  <si>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</si>
  <si>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</si>
  <si>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</si>
  <si>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</si>
  <si>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</si>
  <si>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</si>
  <si>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</si>
  <si>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</si>
  <si>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</si>
  <si>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</si>
  <si>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</si>
  <si>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</si>
  <si>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</si>
  <si>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</si>
  <si>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</si>
  <si>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</si>
  <si>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</si>
  <si>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</si>
  <si>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</si>
  <si>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</si>
  <si>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</si>
  <si>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</si>
  <si>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</si>
  <si>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</si>
  <si>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</si>
  <si>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</si>
  <si>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</si>
  <si>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</si>
  <si>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</si>
  <si>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</si>
  <si>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</si>
  <si>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</si>
  <si>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</si>
  <si>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</si>
  <si>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</si>
  <si>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</si>
  <si>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</si>
  <si>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</si>
  <si>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</si>
  <si>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</si>
  <si>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</si>
  <si>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</si>
  <si>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</si>
  <si>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</si>
  <si>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</si>
  <si>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</si>
  <si>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</si>
  <si>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</si>
  <si>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</si>
  <si>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</si>
  <si>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</si>
  <si>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</si>
  <si>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</si>
  <si>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</si>
  <si>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</si>
  <si>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</si>
  <si>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</si>
  <si>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</si>
  <si>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</si>
  <si>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</si>
  <si>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</si>
  <si>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</si>
  <si>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</si>
  <si>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</si>
  <si>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</si>
  <si>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</si>
  <si>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</si>
  <si>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</si>
  <si>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</si>
  <si>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</si>
  <si>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</si>
  <si>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</si>
  <si>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</si>
  <si>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</si>
  <si>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</si>
  <si>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</si>
  <si>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</si>
  <si>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</si>
  <si>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</si>
  <si>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</si>
  <si>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</si>
  <si>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</si>
  <si>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</si>
  <si>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</si>
  <si>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</si>
  <si>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</si>
  <si>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</si>
  <si>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</si>
  <si>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</si>
  <si>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</si>
  <si>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</si>
  <si>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</si>
  <si>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</si>
  <si>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</si>
  <si>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</si>
  <si>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</si>
  <si>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</si>
  <si>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</si>
  <si>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</si>
  <si>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</si>
  <si>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</si>
  <si>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</si>
  <si>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</si>
  <si>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</si>
  <si>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</si>
  <si>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</si>
  <si>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</si>
  <si>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</si>
  <si>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</si>
  <si>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</si>
  <si>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</si>
  <si>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</si>
  <si>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</si>
  <si>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</si>
  <si>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</si>
  <si>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</si>
  <si>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</si>
  <si>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</si>
  <si>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</si>
  <si>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</si>
  <si>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</si>
  <si>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</si>
  <si>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</si>
  <si>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</si>
  <si>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</si>
  <si>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</si>
  <si>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</si>
  <si>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</si>
  <si>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</si>
  <si>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</si>
  <si>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</si>
  <si>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</si>
  <si>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</si>
  <si>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</si>
  <si>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</si>
  <si>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</si>
  <si>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</si>
  <si>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</si>
  <si>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</si>
  <si>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</si>
  <si>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</si>
  <si>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</si>
  <si>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</si>
  <si>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</si>
  <si>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</si>
  <si>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</si>
  <si>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</si>
  <si>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</si>
  <si>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</si>
  <si>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</si>
  <si>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</si>
  <si>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</si>
  <si>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</si>
  <si>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</si>
  <si>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</si>
  <si>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</si>
  <si>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</si>
  <si>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</si>
  <si>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</si>
  <si>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</si>
  <si>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</si>
  <si>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</si>
  <si>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</si>
  <si>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</si>
  <si>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</si>
  <si>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</si>
  <si>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</si>
  <si>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</si>
  <si>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</si>
  <si>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</si>
  <si>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</si>
  <si>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</si>
  <si>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</si>
  <si>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</si>
  <si>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</si>
  <si>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</si>
  <si>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</si>
  <si>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</si>
  <si>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</si>
  <si>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</si>
  <si>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</si>
  <si>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</si>
  <si>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</si>
  <si>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</si>
  <si>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</si>
  <si>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</si>
  <si>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</si>
  <si>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</si>
  <si>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</si>
  <si>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</si>
  <si>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</si>
  <si>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</si>
  <si>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</si>
  <si>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</si>
  <si>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</si>
  <si>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</si>
  <si>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</si>
  <si>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</si>
  <si>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</si>
  <si>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</si>
  <si>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</si>
  <si>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</si>
  <si>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</si>
  <si>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</si>
  <si>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</si>
  <si>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</si>
  <si>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</si>
  <si>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</si>
  <si>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</si>
  <si>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</si>
  <si>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</si>
  <si>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</si>
  <si>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</si>
  <si>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</si>
  <si>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</si>
  <si>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</si>
  <si>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</si>
  <si>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</si>
  <si>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</si>
  <si>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</si>
  <si>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</si>
  <si>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</si>
  <si>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</si>
  <si>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</si>
  <si>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</si>
  <si>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</si>
  <si>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</si>
  <si>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</si>
  <si>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</si>
  <si>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</si>
  <si>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</si>
  <si>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</si>
  <si>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</si>
  <si>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</si>
  <si>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</si>
  <si>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</si>
  <si>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</si>
  <si>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</si>
  <si>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</si>
  <si>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</si>
  <si>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</si>
  <si>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</si>
  <si>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</si>
  <si>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</si>
  <si>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</si>
  <si>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</si>
  <si>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</si>
  <si>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</si>
  <si>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</si>
  <si>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</si>
  <si>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</si>
  <si>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</si>
  <si>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</si>
  <si>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</si>
  <si>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</si>
  <si>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</si>
  <si>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</si>
  <si>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</si>
  <si>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</si>
  <si>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</si>
  <si>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</si>
  <si>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</si>
  <si>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</si>
  <si>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</si>
  <si>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</si>
  <si>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</si>
  <si>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</si>
  <si>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</si>
  <si>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</si>
  <si>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</si>
  <si>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</si>
  <si>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</si>
  <si>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</si>
  <si>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</si>
  <si>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</si>
  <si>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</si>
  <si>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</si>
  <si>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</si>
  <si>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</si>
  <si>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</si>
  <si>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</si>
  <si>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</si>
  <si>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</si>
  <si>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</si>
  <si>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</si>
  <si>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</si>
  <si>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</si>
  <si>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</si>
  <si>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</si>
  <si>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</si>
  <si>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</si>
  <si>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</si>
  <si>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</si>
  <si>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</si>
  <si>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</si>
  <si>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</si>
  <si>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</si>
  <si>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</si>
  <si>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</si>
  <si>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</si>
  <si>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</si>
  <si>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</si>
  <si>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</si>
  <si>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</si>
  <si>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</si>
  <si>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</si>
  <si>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</si>
  <si>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</si>
  <si>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</si>
  <si>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</si>
  <si>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</si>
  <si>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</si>
  <si>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</si>
  <si>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</si>
  <si>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</si>
  <si>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</si>
  <si>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</si>
  <si>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</si>
  <si>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</si>
  <si>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</si>
  <si>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</si>
  <si>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</si>
  <si>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</si>
  <si>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</si>
  <si>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</si>
  <si>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</si>
  <si>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</si>
  <si>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</si>
  <si>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</si>
  <si>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</si>
  <si>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</si>
  <si>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</si>
  <si>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</si>
  <si>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</si>
  <si>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</si>
  <si>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</si>
  <si>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</si>
  <si>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</si>
  <si>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</si>
  <si>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</si>
  <si>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</si>
  <si>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</si>
  <si>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</si>
  <si>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</si>
  <si>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</si>
  <si>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</si>
  <si>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</si>
  <si>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</si>
  <si>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</si>
  <si>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</si>
  <si>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</si>
  <si>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</si>
  <si>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</si>
  <si>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</si>
  <si>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</si>
  <si>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</si>
  <si>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</si>
  <si>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</si>
  <si>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</si>
  <si>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</si>
  <si>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</si>
  <si>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</si>
  <si>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</si>
  <si>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</si>
  <si>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</si>
  <si>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</si>
  <si>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</si>
  <si>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</si>
  <si>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</si>
  <si>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</si>
  <si>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</si>
  <si>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</si>
  <si>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</si>
  <si>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</si>
  <si>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</si>
  <si>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</si>
  <si>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</si>
  <si>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</si>
  <si>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</si>
  <si>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</si>
  <si>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</si>
  <si>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</si>
  <si>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</si>
  <si>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</si>
  <si>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</si>
  <si>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</si>
  <si>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</si>
  <si>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</si>
  <si>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</si>
  <si>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</si>
  <si>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</si>
  <si>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</si>
  <si>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</si>
  <si>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</si>
  <si>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</si>
  <si>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</si>
  <si>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</si>
  <si>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</si>
  <si>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</si>
  <si>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</si>
  <si>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</si>
  <si>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</si>
  <si>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</si>
  <si>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</si>
  <si>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</si>
  <si>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</si>
  <si>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</si>
  <si>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</si>
  <si>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</si>
  <si>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</si>
  <si>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</si>
  <si>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</si>
  <si>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</si>
  <si>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</si>
  <si>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</si>
  <si>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</si>
  <si>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</si>
  <si>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</si>
  <si>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</si>
  <si>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</si>
  <si>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</si>
  <si>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</si>
  <si>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</si>
  <si>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</si>
  <si>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</si>
  <si>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</si>
  <si>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</si>
  <si>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</si>
  <si>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</si>
  <si>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</si>
  <si>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</si>
  <si>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</si>
  <si>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</si>
  <si>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</si>
  <si>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</si>
  <si>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</si>
  <si>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</si>
  <si>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</si>
  <si>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</si>
  <si>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</si>
  <si>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</si>
  <si>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</si>
  <si>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</si>
  <si>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</si>
  <si>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</si>
  <si>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</si>
  <si>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</si>
  <si>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</si>
  <si>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</si>
  <si>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</si>
  <si>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</si>
  <si>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</si>
  <si>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</si>
  <si>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</si>
  <si>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</si>
  <si>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</si>
  <si>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</si>
  <si>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</si>
  <si>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</si>
  <si>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</si>
  <si>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</si>
  <si>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</si>
  <si>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</si>
  <si>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</si>
  <si>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</si>
  <si>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</si>
  <si>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</si>
  <si>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</si>
  <si>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</si>
  <si>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</si>
  <si>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</si>
  <si>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</si>
  <si>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</si>
  <si>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</si>
  <si>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</si>
  <si>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</si>
  <si>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</si>
  <si>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</si>
  <si>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</si>
  <si>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</si>
  <si>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</si>
  <si>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</si>
  <si>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</si>
  <si>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</si>
  <si>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</si>
  <si>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</si>
  <si>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</si>
  <si>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</si>
  <si>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</si>
  <si>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</si>
  <si>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</si>
  <si>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</si>
  <si>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</si>
  <si>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</si>
  <si>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</si>
  <si>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</si>
  <si>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</si>
  <si>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</si>
  <si>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</si>
  <si>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</si>
  <si>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</si>
  <si>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</si>
  <si>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</si>
  <si>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</si>
  <si>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</si>
  <si>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</si>
  <si>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</si>
  <si>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</si>
  <si>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</si>
  <si>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</si>
  <si>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</si>
  <si>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</si>
  <si>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</si>
  <si>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</si>
  <si>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</si>
  <si>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</si>
  <si>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</si>
  <si>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</si>
  <si>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</si>
  <si>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</si>
  <si>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</si>
  <si>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</si>
  <si>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</si>
  <si>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</si>
  <si>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</si>
  <si>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</si>
  <si>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</si>
  <si>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</si>
  <si>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</si>
  <si>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</si>
  <si>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</si>
  <si>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</si>
  <si>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</si>
  <si>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</si>
  <si>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</si>
  <si>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</si>
  <si>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</si>
  <si>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</si>
  <si>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</si>
  <si>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</si>
  <si>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</si>
  <si>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</si>
  <si>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</si>
  <si>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</si>
  <si>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</si>
  <si>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</si>
  <si>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</si>
  <si>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</si>
  <si>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</si>
  <si>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</si>
  <si>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</si>
  <si>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</si>
  <si>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</si>
  <si>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</si>
  <si>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</si>
  <si>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</si>
  <si>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</si>
  <si>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</si>
  <si>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</si>
  <si>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</si>
  <si>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</si>
  <si>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</si>
  <si>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</si>
  <si>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</si>
  <si>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</si>
  <si>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</si>
  <si>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</si>
  <si>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</si>
  <si>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</si>
  <si>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</si>
  <si>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</si>
  <si>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</si>
  <si>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</si>
  <si>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</si>
  <si>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</si>
  <si>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</si>
  <si>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</si>
  <si>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</si>
  <si>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</si>
  <si>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</si>
  <si>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</si>
  <si>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</si>
  <si>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</si>
  <si>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</si>
  <si>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</si>
  <si>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</si>
  <si>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</si>
  <si>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</si>
  <si>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</si>
  <si>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</si>
  <si>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</si>
  <si>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</si>
  <si>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</si>
  <si>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</si>
  <si>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</si>
  <si>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</si>
  <si>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</si>
  <si>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</si>
  <si>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</si>
  <si>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</si>
  <si>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</si>
  <si>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</si>
  <si>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</si>
  <si>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</si>
  <si>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</si>
  <si>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</si>
  <si>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</si>
  <si>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</si>
  <si>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</si>
  <si>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</si>
  <si>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</si>
  <si>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</si>
  <si>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</si>
  <si>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</si>
  <si>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</si>
  <si>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</si>
  <si>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</si>
  <si>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</si>
  <si>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</si>
  <si>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</si>
  <si>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</si>
  <si>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</si>
  <si>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</si>
  <si>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</si>
  <si>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</si>
  <si>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</si>
  <si>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</si>
  <si>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</si>
  <si>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</si>
  <si>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</si>
  <si>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</si>
  <si>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</si>
  <si>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</si>
  <si>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</si>
  <si>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</si>
  <si>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</si>
  <si>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</si>
  <si>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</si>
  <si>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</si>
  <si>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</si>
  <si>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</si>
  <si>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</si>
  <si>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</si>
  <si>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</si>
  <si>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</si>
  <si>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</si>
  <si>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</si>
  <si>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</si>
  <si>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</si>
  <si>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</si>
  <si>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</si>
  <si>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</si>
  <si>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</si>
  <si>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</si>
  <si>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</si>
  <si>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</si>
  <si>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</si>
  <si>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</si>
  <si>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</si>
  <si>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</si>
  <si>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</si>
  <si>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</si>
  <si>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</si>
  <si>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</si>
  <si>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</si>
  <si>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</si>
  <si>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</si>
  <si>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</si>
  <si>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</si>
  <si>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</si>
  <si>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</si>
  <si>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</si>
  <si>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</si>
  <si>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</si>
  <si>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</si>
  <si>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</si>
  <si>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</si>
  <si>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</si>
  <si>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</si>
  <si>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</si>
  <si>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</si>
  <si>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</si>
  <si>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</si>
  <si>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</si>
  <si>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</si>
  <si>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</si>
  <si>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</si>
  <si>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</si>
  <si>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</si>
  <si>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</si>
  <si>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</si>
  <si>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</si>
  <si>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</si>
  <si>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</si>
  <si>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</si>
  <si>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</si>
  <si>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</si>
  <si>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</si>
  <si>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</si>
  <si>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</si>
  <si>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</si>
  <si>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</si>
  <si>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</si>
  <si>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</si>
  <si>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</si>
  <si>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</si>
  <si>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</si>
  <si>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</si>
  <si>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</si>
  <si>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</si>
  <si>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</si>
  <si>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</si>
  <si>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</si>
  <si>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</si>
  <si>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</si>
  <si>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</si>
  <si>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</si>
  <si>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</si>
  <si>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</si>
  <si>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</si>
  <si>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</si>
  <si>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</si>
  <si>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</si>
  <si>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</si>
  <si>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</si>
  <si>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</si>
  <si>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</si>
  <si>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</si>
  <si>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</si>
  <si>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</si>
  <si>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</si>
  <si>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</si>
  <si>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</si>
  <si>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</si>
  <si>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</si>
  <si>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</si>
  <si>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</si>
  <si>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</si>
  <si>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</si>
  <si>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</si>
  <si>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</si>
  <si>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</si>
  <si>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</si>
  <si>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</si>
  <si>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</si>
  <si>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</si>
  <si>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</si>
  <si>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</si>
  <si>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</si>
  <si>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</si>
  <si>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</si>
  <si>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</si>
  <si>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</si>
  <si>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</si>
  <si>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</si>
  <si>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</si>
  <si>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</si>
  <si>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</si>
  <si>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</si>
  <si>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</si>
  <si>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</si>
  <si>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</si>
  <si>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</si>
  <si>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</si>
  <si>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</si>
  <si>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</si>
  <si>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</si>
  <si>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</si>
  <si>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</si>
  <si>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</si>
  <si>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</si>
  <si>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</si>
  <si>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</si>
  <si>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</si>
  <si>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</si>
  <si>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</si>
  <si>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</si>
  <si>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</si>
  <si>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</si>
  <si>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</si>
  <si>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</si>
  <si>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</si>
  <si>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</si>
  <si>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</si>
  <si>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</si>
  <si>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</si>
  <si>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</si>
  <si>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</si>
  <si>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</si>
  <si>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</si>
  <si>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</si>
  <si>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</si>
  <si>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</si>
  <si>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</si>
  <si>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</si>
  <si>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</si>
  <si>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</si>
  <si>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</si>
  <si>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</si>
  <si>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</si>
  <si>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</si>
  <si>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</si>
  <si>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</si>
  <si>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</si>
  <si>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</si>
  <si>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</si>
  <si>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</si>
  <si>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</si>
  <si>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</si>
  <si>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</si>
  <si>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</si>
  <si>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</si>
  <si>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</si>
  <si>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</si>
  <si>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</si>
  <si>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</si>
  <si>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</si>
  <si>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</si>
  <si>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</si>
  <si>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</si>
  <si>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</si>
  <si>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</si>
  <si>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</si>
  <si>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</si>
  <si>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</si>
  <si>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</si>
  <si>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</si>
  <si>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</si>
  <si>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</si>
  <si>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</si>
  <si>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</si>
  <si>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</si>
  <si>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</si>
  <si>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</si>
  <si>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</si>
  <si>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</si>
  <si>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</si>
  <si>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</si>
  <si>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</si>
  <si>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</si>
  <si>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</si>
  <si>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</si>
  <si>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</si>
  <si>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</si>
  <si>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</si>
  <si>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</si>
  <si>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</si>
  <si>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</si>
  <si>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</si>
  <si>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</si>
  <si>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</si>
  <si>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</si>
  <si>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</si>
  <si>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</si>
  <si>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</si>
  <si>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</si>
  <si>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</si>
  <si>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</si>
  <si>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</si>
  <si>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</si>
  <si>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</si>
  <si>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</si>
  <si>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</si>
  <si>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</si>
  <si>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</si>
  <si>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</si>
  <si>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</si>
  <si>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</si>
  <si>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</si>
  <si>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</si>
  <si>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</si>
  <si>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</si>
  <si>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</si>
  <si>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</si>
  <si>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</si>
  <si>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</si>
  <si>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</si>
  <si>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</si>
  <si>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</si>
  <si>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</si>
  <si>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</si>
  <si>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</si>
  <si>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</si>
  <si>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</si>
  <si>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</si>
  <si>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</si>
  <si>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</si>
  <si>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</si>
  <si>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</si>
  <si>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</si>
  <si>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</si>
  <si>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</si>
  <si>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</si>
  <si>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</si>
  <si>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</si>
  <si>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</si>
  <si>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</si>
  <si>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</si>
  <si>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</si>
  <si>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</si>
  <si>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</si>
  <si>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</si>
  <si>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</si>
  <si>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</si>
  <si>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</si>
  <si>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</si>
  <si>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</si>
  <si>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</si>
  <si>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</si>
  <si>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</si>
  <si>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</si>
  <si>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</si>
  <si>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</si>
  <si>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</si>
  <si>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</si>
  <si>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</si>
  <si>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</si>
  <si>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</si>
  <si>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</si>
  <si>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</si>
  <si>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</si>
  <si>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</si>
  <si>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</si>
  <si>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</si>
  <si>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</si>
  <si>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</si>
  <si>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</si>
  <si>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</si>
  <si>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</si>
  <si>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</si>
  <si>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</si>
  <si>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</si>
  <si>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</si>
  <si>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</si>
  <si>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</si>
  <si>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</si>
  <si>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</si>
  <si>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</si>
  <si>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</si>
  <si>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</si>
  <si>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</si>
  <si>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</si>
  <si>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</si>
  <si>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</si>
  <si>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</si>
  <si>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</si>
  <si>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</si>
  <si>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</si>
  <si>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</si>
  <si>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</si>
  <si>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</si>
  <si>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</si>
  <si>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</si>
  <si>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</si>
  <si>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</si>
  <si>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</si>
  <si>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</si>
  <si>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</si>
  <si>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</si>
  <si>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</si>
  <si>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</si>
  <si>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</si>
  <si>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</si>
  <si>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</si>
  <si>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</si>
  <si>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</si>
  <si>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</si>
  <si>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</si>
  <si>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</si>
  <si>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</si>
  <si>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</si>
  <si>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</si>
  <si>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</si>
  <si>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</si>
  <si>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</si>
  <si>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</si>
  <si>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</si>
  <si>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</si>
  <si>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</si>
  <si>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</si>
  <si>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</si>
  <si>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</si>
  <si>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</si>
  <si>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</si>
  <si>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</si>
  <si>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</si>
  <si>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</si>
  <si>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</si>
  <si>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</si>
  <si>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</si>
  <si>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</si>
  <si>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</si>
  <si>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</si>
  <si>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</si>
  <si>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</si>
  <si>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</si>
  <si>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</si>
  <si>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</si>
  <si>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</si>
  <si>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</si>
  <si>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</si>
  <si>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</si>
  <si>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</si>
  <si>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</si>
  <si>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</si>
  <si>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</si>
  <si>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</si>
  <si>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</si>
  <si>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</si>
  <si>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</si>
  <si>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</si>
  <si>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</si>
  <si>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</si>
  <si>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</si>
  <si>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</si>
  <si>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</si>
  <si>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</si>
  <si>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</si>
  <si>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</si>
  <si>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</si>
  <si>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</si>
  <si>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</si>
  <si>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</si>
  <si>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</si>
  <si>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</si>
  <si>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</si>
  <si>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</si>
  <si>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</si>
  <si>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</si>
  <si>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</si>
  <si>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</si>
  <si>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</si>
  <si>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</si>
  <si>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</si>
  <si>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</si>
  <si>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</si>
  <si>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</si>
  <si>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</si>
  <si>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</si>
  <si>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</si>
  <si>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</si>
  <si>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</si>
  <si>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</si>
  <si>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</si>
  <si>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</si>
  <si>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</si>
  <si>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</si>
  <si>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</si>
  <si>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</si>
  <si>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</si>
  <si>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</si>
  <si>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</si>
  <si>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</si>
  <si>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</si>
  <si>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</si>
  <si>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</si>
  <si>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</si>
  <si>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</si>
  <si>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</si>
  <si>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</si>
  <si>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</si>
  <si>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</si>
  <si>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</si>
  <si>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</si>
  <si>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</si>
  <si>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</si>
  <si>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</si>
  <si>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</si>
  <si>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</si>
  <si>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</si>
  <si>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</si>
  <si>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</si>
  <si>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</si>
  <si>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</si>
  <si>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</si>
  <si>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</si>
  <si>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</si>
  <si>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</si>
  <si>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</si>
  <si>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</si>
  <si>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</si>
  <si>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</si>
  <si>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</si>
  <si>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</si>
  <si>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</si>
  <si>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</si>
  <si>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</si>
  <si>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</si>
  <si>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</si>
  <si>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</si>
  <si>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</si>
  <si>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</si>
  <si>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</si>
  <si>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</si>
  <si>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</si>
  <si>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</si>
  <si>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</si>
  <si>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</si>
  <si>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</si>
  <si>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</si>
  <si>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</si>
  <si>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</si>
  <si>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</si>
  <si>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</si>
  <si>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</si>
  <si>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</si>
  <si>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</si>
  <si>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</si>
  <si>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</si>
  <si>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</si>
  <si>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</si>
  <si>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</si>
  <si>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</si>
  <si>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</si>
  <si>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</si>
  <si>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</si>
  <si>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</si>
  <si>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</si>
  <si>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</si>
  <si>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</si>
  <si>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</si>
  <si>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</si>
  <si>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</si>
  <si>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</si>
  <si>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</si>
  <si>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</si>
  <si>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</si>
  <si>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</si>
  <si>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</si>
  <si>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</si>
  <si>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</si>
  <si>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</si>
  <si>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</si>
  <si>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</si>
  <si>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</si>
  <si>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</si>
  <si>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</si>
  <si>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</si>
  <si>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</si>
  <si>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</si>
  <si>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</si>
  <si>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</si>
  <si>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</si>
  <si>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</si>
  <si>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</si>
  <si>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</si>
  <si>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</si>
  <si>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</si>
  <si>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</si>
  <si>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</si>
  <si>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</si>
  <si>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</si>
  <si>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</si>
  <si>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</si>
  <si>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</si>
  <si>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</si>
  <si>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</si>
  <si>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</si>
  <si>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</si>
  <si>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</si>
  <si>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</si>
  <si>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</si>
  <si>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</si>
  <si>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</si>
  <si>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</si>
  <si>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</si>
  <si>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</si>
  <si>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</si>
  <si>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</si>
  <si>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</si>
  <si>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</si>
  <si>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</si>
  <si>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</si>
  <si>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</si>
  <si>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</si>
  <si>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</si>
  <si>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</si>
  <si>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</si>
  <si>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</si>
  <si>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</si>
  <si>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</si>
  <si>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</si>
  <si>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</si>
  <si>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</si>
  <si>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</si>
  <si>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</si>
  <si>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</si>
  <si>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</si>
  <si>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</si>
  <si>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</si>
  <si>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</si>
  <si>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</si>
  <si>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</si>
  <si>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</si>
  <si>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</si>
  <si>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</si>
  <si>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</si>
  <si>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</si>
  <si>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</si>
  <si>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</si>
  <si>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</si>
  <si>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</si>
  <si>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</si>
  <si>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</si>
  <si>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</si>
  <si>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</si>
  <si>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</si>
  <si>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</si>
  <si>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</si>
  <si>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</si>
  <si>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</si>
  <si>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</si>
  <si>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</si>
  <si>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</si>
  <si>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</si>
  <si>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</si>
  <si>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</si>
  <si>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</si>
  <si>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</si>
  <si>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</si>
  <si>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</si>
  <si>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</si>
  <si>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</si>
  <si>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</si>
  <si>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</si>
  <si>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</si>
  <si>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</si>
  <si>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</si>
  <si>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</si>
  <si>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</si>
  <si>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</si>
  <si>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</si>
  <si>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</si>
  <si>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</si>
  <si>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</si>
  <si>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</si>
  <si>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</si>
  <si>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</si>
  <si>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</si>
  <si>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</si>
  <si>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</si>
  <si>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</si>
  <si>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</si>
  <si>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</si>
  <si>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</si>
  <si>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</si>
  <si>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</si>
  <si>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</si>
  <si>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</si>
  <si>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</si>
  <si>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</si>
  <si>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</si>
  <si>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</si>
  <si>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</si>
  <si>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</si>
  <si>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</si>
  <si>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</si>
  <si>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</si>
  <si>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</si>
  <si>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</si>
  <si>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</si>
  <si>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</si>
  <si>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</si>
  <si>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</si>
  <si>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</si>
  <si>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</si>
  <si>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</si>
  <si>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</si>
  <si>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</si>
  <si>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</si>
  <si>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</si>
  <si>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</si>
  <si>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</si>
  <si>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</si>
  <si>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</si>
  <si>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</si>
  <si>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</si>
  <si>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</si>
  <si>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</si>
  <si>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</si>
  <si>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</si>
  <si>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</si>
  <si>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</si>
  <si>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</si>
  <si>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</si>
  <si>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</si>
  <si>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</si>
  <si>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</si>
  <si>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</si>
  <si>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</si>
  <si>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</si>
  <si>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</si>
  <si>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</si>
  <si>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</si>
  <si>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</si>
  <si>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</si>
  <si>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</si>
  <si>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</si>
  <si>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</si>
  <si>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</si>
  <si>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</si>
  <si>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</si>
  <si>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</si>
  <si>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</si>
  <si>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</si>
  <si>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</si>
  <si>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</si>
  <si>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</si>
  <si>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</si>
  <si>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</si>
  <si>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</si>
  <si>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</si>
  <si>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</si>
  <si>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</si>
  <si>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</si>
  <si>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</si>
  <si>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</si>
  <si>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</si>
  <si>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</si>
  <si>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</si>
  <si>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</si>
  <si>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</si>
  <si>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</si>
  <si>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</si>
  <si>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</si>
  <si>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</si>
  <si>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</si>
  <si>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</si>
  <si>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</si>
  <si>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</si>
  <si>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</si>
  <si>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</si>
  <si>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</si>
  <si>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</si>
  <si>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</si>
  <si>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</si>
  <si>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</si>
  <si>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</si>
  <si>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</si>
  <si>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</si>
  <si>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</si>
  <si>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</si>
  <si>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</si>
  <si>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</si>
  <si>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</si>
  <si>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</si>
  <si>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</si>
  <si>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</si>
  <si>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</si>
  <si>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</si>
  <si>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</si>
  <si>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</si>
  <si>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</si>
  <si>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</si>
  <si>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</si>
  <si>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</si>
  <si>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</si>
  <si>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</si>
  <si>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</si>
  <si>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</si>
  <si>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</si>
  <si>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</si>
  <si>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</si>
  <si>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</si>
  <si>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</si>
  <si>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</si>
  <si>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</si>
  <si>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</si>
  <si>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</si>
  <si>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</si>
  <si>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</si>
  <si>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</si>
  <si>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</si>
  <si>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</si>
  <si>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</si>
  <si>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</si>
  <si>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</si>
  <si>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</si>
  <si>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</si>
  <si>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</si>
  <si>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</si>
  <si>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</si>
  <si>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</si>
  <si>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</si>
  <si>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</si>
  <si>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</si>
  <si>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</si>
  <si>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</si>
  <si>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</si>
  <si>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</si>
  <si>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</si>
  <si>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</si>
  <si>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</si>
  <si>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</si>
  <si>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</si>
  <si>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</si>
  <si>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</si>
  <si>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</si>
  <si>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</si>
  <si>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</si>
  <si>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</si>
  <si>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</si>
  <si>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</si>
  <si>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</si>
  <si>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</si>
  <si>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</si>
  <si>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</si>
  <si>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</si>
  <si>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</si>
  <si>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</si>
  <si>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</si>
  <si>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</si>
  <si>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</si>
  <si>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</si>
  <si>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</si>
  <si>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</si>
  <si>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</si>
  <si>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</si>
  <si>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</si>
  <si>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</si>
  <si>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</si>
  <si>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</si>
  <si>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</si>
  <si>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</si>
  <si>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</si>
  <si>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</si>
  <si>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</si>
  <si>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</si>
  <si>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</si>
  <si>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</si>
  <si>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</si>
  <si>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</si>
  <si>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</si>
  <si>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</si>
  <si>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</si>
  <si>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</si>
  <si>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</si>
  <si>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</si>
  <si>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</si>
  <si>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</si>
  <si>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</si>
  <si>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</si>
  <si>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</si>
  <si>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</si>
  <si>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</si>
  <si>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</si>
  <si>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</si>
  <si>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</si>
  <si>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</si>
  <si>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</si>
  <si>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</si>
  <si>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</si>
  <si>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</si>
  <si>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</si>
  <si>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</si>
  <si>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</si>
  <si>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</si>
  <si>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</si>
  <si>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</si>
  <si>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</si>
  <si>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</si>
  <si>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</si>
  <si>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</si>
  <si>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</si>
  <si>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</si>
  <si>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</si>
  <si>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</si>
  <si>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</si>
  <si>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</si>
  <si>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</si>
  <si>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</si>
  <si>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</si>
  <si>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</si>
  <si>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</si>
  <si>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</si>
  <si>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</si>
  <si>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</si>
  <si>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</si>
  <si>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</si>
  <si>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</si>
  <si>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</si>
  <si>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</si>
  <si>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</si>
  <si>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</si>
  <si>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</si>
  <si>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</si>
  <si>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</si>
  <si>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</si>
  <si>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</si>
  <si>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</si>
  <si>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</si>
  <si>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</si>
  <si>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</si>
  <si>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</si>
  <si>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</si>
  <si>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</si>
  <si>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</si>
  <si>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</si>
  <si>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</si>
  <si>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</si>
  <si>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</si>
  <si>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</si>
  <si>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</si>
  <si>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</si>
  <si>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</si>
  <si>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</si>
  <si>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</si>
  <si>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</si>
  <si>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</si>
  <si>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</si>
  <si>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</si>
  <si>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</si>
  <si>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</si>
  <si>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</si>
  <si>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</si>
  <si>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</si>
  <si>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</si>
  <si>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</si>
  <si>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</si>
  <si>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</si>
  <si>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</si>
  <si>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</si>
  <si>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</si>
  <si>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</si>
  <si>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</si>
  <si>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</si>
  <si>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</si>
  <si>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</si>
  <si>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</si>
  <si>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</si>
  <si>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</si>
  <si>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</si>
  <si>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</si>
  <si>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</si>
  <si>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</si>
  <si>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</si>
  <si>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</si>
  <si>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</si>
  <si>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</si>
  <si>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</si>
  <si>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</si>
  <si>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</si>
  <si>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</si>
  <si>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</si>
  <si>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</si>
  <si>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</si>
  <si>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</si>
  <si>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</si>
  <si>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</si>
  <si>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</si>
  <si>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</si>
  <si>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</si>
  <si>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</si>
  <si>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</si>
  <si>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</si>
  <si>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</si>
  <si>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</si>
  <si>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</si>
  <si>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</si>
  <si>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</si>
  <si>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</si>
  <si>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</si>
  <si>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</si>
  <si>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</si>
  <si>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</si>
  <si>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</si>
  <si>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</si>
  <si>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</si>
  <si>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</si>
  <si>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</si>
  <si>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</si>
  <si>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</si>
  <si>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</si>
  <si>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</si>
  <si>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</si>
  <si>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</si>
  <si>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</si>
  <si>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</si>
  <si>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</si>
  <si>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</si>
  <si>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</si>
  <si>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</si>
  <si>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</si>
  <si>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</si>
  <si>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</si>
  <si>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</si>
  <si>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</si>
  <si>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</si>
  <si>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</si>
  <si>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</si>
  <si>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</si>
  <si>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</si>
  <si>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</si>
  <si>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</si>
  <si>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</si>
  <si>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</si>
  <si>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</si>
  <si>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</si>
  <si>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</si>
  <si>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</si>
  <si>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</si>
  <si>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</si>
  <si>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</si>
  <si>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</si>
  <si>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</si>
  <si>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</si>
  <si>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</si>
  <si>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</si>
  <si>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</si>
  <si>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</si>
  <si>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</si>
  <si>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</si>
  <si>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</si>
  <si>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</si>
  <si>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</si>
  <si>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</si>
  <si>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</si>
  <si>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</si>
  <si>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</si>
  <si>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</si>
  <si>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</si>
  <si>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</si>
  <si>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</si>
  <si>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</si>
  <si>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</si>
  <si>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</si>
  <si>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</si>
  <si>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</si>
  <si>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</si>
  <si>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</si>
  <si>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</si>
  <si>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</si>
  <si>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</si>
  <si>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</si>
  <si>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</si>
  <si>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</si>
  <si>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</si>
  <si>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</si>
  <si>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</si>
  <si>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</si>
  <si>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</si>
  <si>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</si>
  <si>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</si>
  <si>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</si>
  <si>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</si>
  <si>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</si>
  <si>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</si>
  <si>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</si>
  <si>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</si>
  <si>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</si>
  <si>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</si>
  <si>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</si>
  <si>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</si>
  <si>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</si>
  <si>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</si>
  <si>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</si>
  <si>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</si>
  <si>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</si>
  <si>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</si>
  <si>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</si>
  <si>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</si>
  <si>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</si>
  <si>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</si>
  <si>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Count of percent funded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</si>
  <si>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</si>
  <si>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</si>
  <si>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</si>
  <si>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</si>
  <si>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</si>
  <si>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</si>
  <si>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</si>
  <si>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</si>
  <si>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</si>
  <si>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</si>
  <si>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</si>
  <si>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</si>
  <si>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</si>
  <si>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</si>
  <si>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</si>
  <si>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</si>
  <si>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</si>
  <si>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</si>
  <si>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</si>
  <si>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</si>
  <si>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</si>
  <si>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</si>
  <si>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</si>
  <si>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</si>
  <si>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</si>
  <si>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</si>
  <si>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Count of outcome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</si>
  <si>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</si>
  <si>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</si>
  <si>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</si>
  <si>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</si>
  <si>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</si>
  <si>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</si>
  <si>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</si>
  <si>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</si>
  <si>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</si>
  <si>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</si>
  <si>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</si>
  <si>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</si>
  <si>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</si>
  <si>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</si>
  <si>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</si>
  <si>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</si>
  <si>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Cancelled</t>
  </si>
  <si>
    <t>Total Projects</t>
  </si>
  <si>
    <t>Perentage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</si>
  <si>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</si>
  <si>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</si>
  <si>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</si>
  <si>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</si>
  <si>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</si>
  <si>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</si>
  <si>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</si>
  <si>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</si>
  <si>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</si>
  <si>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</si>
  <si>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</si>
  <si>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</si>
  <si>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</si>
  <si>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</si>
  <si>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Ran out of time^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</si>
</sst>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A0-44A2-B80A-D4CDD46B4F3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A0-44A2-B80A-D4CDD46B4F3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A0-44A2-B80A-D4CDD46B4F3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A0-44A2-B80A-D4CDD46B4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5325919"/>
        <c:axId val="815327999"/>
      </c:barChart>
      <c:catAx>
        <c:axId val="81532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327999"/>
        <c:crosses val="autoZero"/>
        <c:auto val="1"/>
        <c:lblAlgn val="ctr"/>
        <c:lblOffset val="100"/>
        <c:noMultiLvlLbl val="0"/>
      </c:catAx>
      <c:valAx>
        <c:axId val="81532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32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95-4818-828B-3158ED7D8067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95-4818-828B-3158ED7D8067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95-4818-828B-3158ED7D8067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95-4818-828B-3158ED7D8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3782751"/>
        <c:axId val="1623782335"/>
      </c:barChart>
      <c:catAx>
        <c:axId val="162378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782335"/>
        <c:crosses val="autoZero"/>
        <c:auto val="1"/>
        <c:lblAlgn val="ctr"/>
        <c:lblOffset val="100"/>
        <c:noMultiLvlLbl val="0"/>
      </c:catAx>
      <c:valAx>
        <c:axId val="162378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78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EE-434E-8062-4C85341D98C8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EE-434E-8062-4C85341D98C8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EE-434E-8062-4C85341D98C8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EE-434E-8062-4C85341D9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8948863"/>
        <c:axId val="828951775"/>
      </c:lineChart>
      <c:catAx>
        <c:axId val="828948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951775"/>
        <c:crosses val="autoZero"/>
        <c:auto val="1"/>
        <c:lblAlgn val="ctr"/>
        <c:lblOffset val="100"/>
        <c:noMultiLvlLbl val="0"/>
      </c:catAx>
      <c:valAx>
        <c:axId val="82895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948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1</xdr:row>
      <xdr:rowOff>66675</xdr:rowOff>
    </xdr:from>
    <xdr:to>
      <xdr:col>12</xdr:col>
      <xdr:colOff>651510</xdr:colOff>
      <xdr:row>15</xdr:row>
      <xdr:rowOff>36195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CC6C1B-8E37-CD65-3A5E-FF0FAE752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506730</xdr:colOff>
      <xdr:row>0</xdr:row>
      <xdr:rowOff>20954</xdr:rowOff>
    </xdr:from>
    <xdr:to>
      <xdr:col>14</xdr:col>
      <xdr:colOff>407670</xdr:colOff>
      <xdr:row>18</xdr:row>
      <xdr:rowOff>163829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F369BE-63D9-2658-ED70-134244456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335280</xdr:colOff>
      <xdr:row>2</xdr:row>
      <xdr:rowOff>81915</xdr:rowOff>
    </xdr:from>
    <xdr:to>
      <xdr:col>13</xdr:col>
      <xdr:colOff>87630</xdr:colOff>
      <xdr:row>16</xdr:row>
      <xdr:rowOff>51435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ED1972-5C81-19E8-B848-91A63EB293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" refreshedDate="44917.971820023151" createdVersion="8" refreshedVersion="8" minRefreshableVersion="3" recordCount="1001" xr:uid="{83D28381-EFDE-4175-8C3E-43F33227DE61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" numFmtId="0">
      <sharedItems containsBlank="1" containsMixedTypes="1" containsNumber="1" minValue="1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e v="#DIV/0!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92.151898734177209"/>
    <n v="158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00.01614035087719"/>
    <n v="1425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103.20833333333333"/>
    <n v="24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99.339622641509436"/>
    <n v="53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75.833333333333329"/>
    <n v="174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60.555555555555557"/>
    <n v="18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64.93832599118943"/>
    <n v="227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30.997175141242938"/>
    <n v="70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72.909090909090907"/>
    <n v="44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62.9"/>
    <n v="220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112.22222222222223"/>
    <n v="27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102.34545454545454"/>
    <n v="5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105.05102040816327"/>
    <n v="98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94.144999999999996"/>
    <n v="200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84.986725663716811"/>
    <n v="452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10.41"/>
    <n v="100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07.96236989591674"/>
    <n v="1249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45.103703703703701"/>
    <n v="135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45.001483679525222"/>
    <n v="674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05.97134670487107"/>
    <n v="1396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69.055555555555557"/>
    <n v="558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5.044943820224717"/>
    <n v="890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05.22535211267606"/>
    <n v="142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39.003741114852225"/>
    <n v="2673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73.030674846625772"/>
    <n v="16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35.009459459459457"/>
    <n v="1480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06.6"/>
    <n v="15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61.997747747747745"/>
    <n v="2220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94.000622665006233"/>
    <n v="1606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12.05426356589147"/>
    <n v="129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48.008849557522126"/>
    <n v="2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38.004334633723452"/>
    <n v="2307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35.000184535892231"/>
    <n v="5419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85"/>
    <n v="16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95.993893129770996"/>
    <n v="1965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68.8125"/>
    <n v="16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5.97196261682242"/>
    <n v="10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75.261194029850742"/>
    <n v="134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57.125"/>
    <n v="88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75.141414141414145"/>
    <n v="198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07.42342342342343"/>
    <n v="111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35.995495495495497"/>
    <n v="222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26.998873148744366"/>
    <n v="6212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107.56122448979592"/>
    <n v="98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94.375"/>
    <n v="4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46.163043478260867"/>
    <n v="92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47.845637583892618"/>
    <n v="149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53.007815713698065"/>
    <n v="243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45.059405940594061"/>
    <n v="303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2"/>
    <n v="1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99.006816632583508"/>
    <n v="1467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32.786666666666669"/>
    <n v="75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59.119617224880386"/>
    <n v="209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44.93333333333333"/>
    <n v="120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89.664122137404576"/>
    <n v="131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70.079268292682926"/>
    <n v="164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31.059701492537314"/>
    <n v="201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9.061611374407583"/>
    <n v="211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30.0859375"/>
    <n v="128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84.998125000000002"/>
    <n v="1600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82.001775410563695"/>
    <n v="2253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58.040160642570278"/>
    <n v="249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111.4"/>
    <n v="5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71.94736842105263"/>
    <n v="38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61.038135593220339"/>
    <n v="236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08.91666666666667"/>
    <n v="1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29.001722017220171"/>
    <n v="4065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58.975609756097562"/>
    <n v="246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11.82352941176471"/>
    <n v="17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63.995555555555555"/>
    <n v="247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85.315789473684205"/>
    <n v="76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74.481481481481481"/>
    <n v="54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105.14772727272727"/>
    <n v="88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56.188235294117646"/>
    <n v="85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85.917647058823533"/>
    <n v="170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57.00296912114014"/>
    <n v="168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79.642857142857139"/>
    <n v="56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41.018181818181816"/>
    <n v="330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48.004773269689736"/>
    <n v="83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55.212598425196852"/>
    <n v="127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92.109489051094897"/>
    <n v="4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83.183333333333337"/>
    <n v="180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39.996000000000002"/>
    <n v="100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111.1336898395722"/>
    <n v="374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90.563380281690144"/>
    <n v="71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61.108374384236456"/>
    <n v="203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83.022941970310384"/>
    <n v="148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0.76106194690266"/>
    <n v="113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89.458333333333329"/>
    <n v="9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57.849056603773583"/>
    <n v="106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109.99705449189985"/>
    <n v="679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103.96586345381526"/>
    <n v="498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107.99508196721311"/>
    <n v="610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48.927777777777777"/>
    <n v="180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37.666666666666664"/>
    <n v="2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64.999141999141997"/>
    <n v="2331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06.61061946902655"/>
    <n v="113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27.009016393442622"/>
    <n v="1220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91.16463414634147"/>
    <n v="164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56.054878048780488"/>
    <n v="164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1.017857142857142"/>
    <n v="336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66.513513513513516"/>
    <n v="37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89.005216484089729"/>
    <n v="1917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103.46315789473684"/>
    <n v="95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95.278911564625844"/>
    <n v="147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75.895348837209298"/>
    <n v="8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107.57831325301204"/>
    <n v="83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51.31666666666667"/>
    <n v="60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71.983108108108112"/>
    <n v="296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108.95414201183432"/>
    <n v="676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5"/>
    <n v="361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94.938931297709928"/>
    <n v="131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09.65079365079364"/>
    <n v="126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44.001815980629537"/>
    <n v="330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86.794520547945211"/>
    <n v="73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30.992727272727272"/>
    <n v="275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94.791044776119406"/>
    <n v="67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69.79220779220779"/>
    <n v="154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63.003367003367003"/>
    <n v="1782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110.0343300110742"/>
    <n v="9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25.997933274284026"/>
    <n v="3387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49.987915407854985"/>
    <n v="662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101.72340425531915"/>
    <n v="94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47.083333333333336"/>
    <n v="180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89.944444444444443"/>
    <n v="77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78.96875"/>
    <n v="672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80.067669172932327"/>
    <n v="532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86.472727272727269"/>
    <n v="55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28.001876172607879"/>
    <n v="533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67.996725337699544"/>
    <n v="2443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43.078651685393261"/>
    <n v="89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87.95597484276729"/>
    <n v="15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.987234042553197"/>
    <n v="940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46.905982905982903"/>
    <n v="117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46.913793103448278"/>
    <n v="5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94.24"/>
    <n v="50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80.139130434782615"/>
    <n v="1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59.036809815950917"/>
    <n v="326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65.989247311827953"/>
    <n v="186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60.992530345471522"/>
    <n v="1071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98.307692307692307"/>
    <n v="11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104.6"/>
    <n v="70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86.066666666666663"/>
    <n v="135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.989583333333329"/>
    <n v="768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29.764705882352942"/>
    <n v="51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46.91959798994975"/>
    <n v="199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5.18691588785046"/>
    <n v="107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69.907692307692301"/>
    <n v="195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60.011588275391958"/>
    <n v="1467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52.006220379146917"/>
    <n v="3376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31.000176025347649"/>
    <n v="568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95.042492917847028"/>
    <n v="1059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75.968174204355108"/>
    <n v="1194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71.013192612137203"/>
    <n v="379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73.733333333333334"/>
    <n v="30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113.17073170731707"/>
    <n v="41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05.00933552992861"/>
    <n v="182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79.176829268292678"/>
    <n v="164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57.333333333333336"/>
    <n v="75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58.178343949044589"/>
    <n v="157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36.032520325203251"/>
    <n v="246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07.99068767908309"/>
    <n v="1396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44.005985634477256"/>
    <n v="250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55.077868852459019"/>
    <n v="244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74"/>
    <n v="146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41.996858638743454"/>
    <n v="955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77.988161010260455"/>
    <n v="1267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82.507462686567166"/>
    <n v="67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104.2"/>
    <n v="5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5.5"/>
    <n v="26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00.98334401024984"/>
    <n v="1561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111.83333333333333"/>
    <n v="48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41.999115044247787"/>
    <n v="1130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110.05115089514067"/>
    <n v="782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58.997079225994888"/>
    <n v="273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32.985714285714288"/>
    <n v="210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45.005654509471306"/>
    <n v="3537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81.98196487897485"/>
    <n v="2107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39.080882352941174"/>
    <n v="136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58.996383363471971"/>
    <n v="3318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40.988372093023258"/>
    <n v="86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1.029411764705884"/>
    <n v="340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37.789473684210527"/>
    <n v="1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32.006772009029348"/>
    <n v="886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95.966712898751737"/>
    <n v="1442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75"/>
    <n v="3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102.0498866213152"/>
    <n v="441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105.75"/>
    <n v="24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37.069767441860463"/>
    <n v="86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35.049382716049379"/>
    <n v="243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46.338461538461537"/>
    <n v="65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69.174603174603178"/>
    <n v="126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109.07824427480917"/>
    <n v="524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51.78"/>
    <n v="100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82.010055304172951"/>
    <n v="1989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35.958333333333336"/>
    <n v="168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74.461538461538467"/>
    <n v="13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2"/>
    <n v="1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91.114649681528661"/>
    <n v="157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79.792682926829272"/>
    <n v="8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2.999777678968428"/>
    <n v="449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63.225000000000001"/>
    <n v="40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70.174999999999997"/>
    <n v="80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61.333333333333336"/>
    <n v="57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99"/>
    <n v="43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96.984900146127615"/>
    <n v="2053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51.004950495049506"/>
    <n v="808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8.044247787610619"/>
    <n v="226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60.984615384615381"/>
    <n v="1625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73.214285714285708"/>
    <n v="16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39.997435299603637"/>
    <n v="4289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86.812121212121212"/>
    <n v="165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42.125874125874127"/>
    <n v="14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03.97851239669421"/>
    <n v="1815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62.003211991434689"/>
    <n v="934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1.005037783375315"/>
    <n v="397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89.991552956465242"/>
    <n v="153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39.235294117647058"/>
    <n v="17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54.993116108306566"/>
    <n v="217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47.992753623188406"/>
    <n v="138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87.966702470461868"/>
    <n v="931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51.999165275459099"/>
    <n v="3594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29.999659863945578"/>
    <n v="588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98.205357142857139"/>
    <n v="112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108.96182396606575"/>
    <n v="943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66.998379254457049"/>
    <n v="2468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64.99333594668758"/>
    <n v="2551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99.841584158415841"/>
    <n v="10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82.432835820895519"/>
    <n v="67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63.293478260869563"/>
    <n v="92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96.774193548387103"/>
    <n v="62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54.906040268456373"/>
    <n v="149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39.010869565217391"/>
    <n v="92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75.84210526315789"/>
    <n v="57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45.051671732522799"/>
    <n v="32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104.51546391752578"/>
    <n v="97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76.268292682926827"/>
    <n v="41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69.015695067264573"/>
    <n v="1784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01.97684085510689"/>
    <n v="1684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42.915999999999997"/>
    <n v="250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43.025210084033617"/>
    <n v="238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75.245283018867923"/>
    <n v="5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69.023364485981304"/>
    <n v="21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65.986486486486484"/>
    <n v="222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98.013800424628457"/>
    <n v="1884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60.105504587155963"/>
    <n v="218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26.000773395204948"/>
    <n v="6465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3"/>
    <n v="1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38.019801980198018"/>
    <n v="101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106.15254237288136"/>
    <n v="59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81.019475655430711"/>
    <n v="1335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96.647727272727266"/>
    <n v="88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57.003535651149086"/>
    <n v="169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63.93333333333333"/>
    <n v="15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0.456521739130437"/>
    <n v="92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72.172043010752688"/>
    <n v="186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77.934782608695656"/>
    <n v="138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38.065134099616856"/>
    <n v="261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57.936123348017624"/>
    <n v="45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49.794392523364486"/>
    <n v="107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54.050251256281406"/>
    <n v="199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30.002721335268504"/>
    <n v="5512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70.127906976744185"/>
    <n v="86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26.996228786926462"/>
    <n v="318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51.990606936416185"/>
    <n v="2768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56.416666666666664"/>
    <n v="48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101.63218390804597"/>
    <n v="8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25.005291005291006"/>
    <n v="1890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32.016393442622949"/>
    <n v="61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82.021647307286173"/>
    <n v="1894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37.957446808510639"/>
    <n v="282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51.533333333333331"/>
    <n v="15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81.198275862068968"/>
    <n v="116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40.030075187969928"/>
    <n v="13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9.939759036144579"/>
    <n v="83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6.692307692307693"/>
    <n v="91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25.010989010989011"/>
    <n v="546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6.987277353689571"/>
    <n v="393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73.012609117361791"/>
    <n v="2062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68.240601503759393"/>
    <n v="13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52.310344827586206"/>
    <n v="29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61.765151515151516"/>
    <n v="132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.027559055118111"/>
    <n v="254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06.28804347826087"/>
    <n v="184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75.07386363636364"/>
    <n v="176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39.970802919708028"/>
    <n v="13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9.982195845697326"/>
    <n v="33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101.01541850220265"/>
    <n v="908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76.813084112149539"/>
    <n v="107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71.7"/>
    <n v="10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3.28125"/>
    <n v="32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43.923497267759565"/>
    <n v="183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36.004712041884815"/>
    <n v="1910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88.21052631578948"/>
    <n v="3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65.240384615384613"/>
    <n v="104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69.958333333333329"/>
    <n v="72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39.877551020408163"/>
    <n v="49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5"/>
    <n v="1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41.023728813559323"/>
    <n v="295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98.914285714285711"/>
    <n v="245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87.78125"/>
    <n v="32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80.767605633802816"/>
    <n v="142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94.28235294117647"/>
    <n v="85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3.428571428571431"/>
    <n v="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.968133535660087"/>
    <n v="659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109.04109589041096"/>
    <n v="803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41.16"/>
    <n v="75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99.125"/>
    <n v="16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05.88429752066116"/>
    <n v="121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48.996525921966864"/>
    <n v="3742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39"/>
    <n v="223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31.022556390977442"/>
    <n v="133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103.87096774193549"/>
    <n v="31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59.268518518518519"/>
    <n v="108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42.3"/>
    <n v="30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53.117647058823529"/>
    <n v="17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50.796875"/>
    <n v="64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101.15"/>
    <n v="80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65.000810372771468"/>
    <n v="2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37.998645510835914"/>
    <n v="516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82.615384615384613"/>
    <n v="26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7.941368078175898"/>
    <n v="307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80.780821917808225"/>
    <n v="73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25.984375"/>
    <n v="12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0.363636363636363"/>
    <n v="3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54.004916018025398"/>
    <n v="2441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101.78672985781991"/>
    <n v="21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45.003610108303249"/>
    <n v="138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77.068421052631578"/>
    <n v="190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88.076595744680844"/>
    <n v="470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47.035573122529641"/>
    <n v="253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0.99550763701707"/>
    <n v="1113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87.003066141042481"/>
    <n v="2283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63.994402985074629"/>
    <n v="1072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5.9945205479452"/>
    <n v="1095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73.989349112426041"/>
    <n v="1690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84.02004626060139"/>
    <n v="1297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88.966921119592882"/>
    <n v="393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76.990453460620529"/>
    <n v="1257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97.146341463414629"/>
    <n v="328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33.013605442176868"/>
    <n v="147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99.950602409638549"/>
    <n v="830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69.966767371601208"/>
    <n v="331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110.32"/>
    <n v="25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66.005235602094245"/>
    <n v="191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41.005742176284812"/>
    <n v="3483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103.96316359696641"/>
    <n v="923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5"/>
    <n v="1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47.009935419771487"/>
    <n v="2013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29.606060606060606"/>
    <n v="33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81.010569583088667"/>
    <n v="1703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94.35"/>
    <n v="80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26.058139534883722"/>
    <n v="8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85.775000000000006"/>
    <n v="40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103.73170731707317"/>
    <n v="41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49.826086956521742"/>
    <n v="2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63.893048128342244"/>
    <n v="187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47.002434782608695"/>
    <n v="287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108.47727272727273"/>
    <n v="8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72.015706806282722"/>
    <n v="191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59.928057553956833"/>
    <n v="139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78.209677419354833"/>
    <n v="186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04.77678571428571"/>
    <n v="112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5.52475247524752"/>
    <n v="101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24.933333333333334"/>
    <n v="75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69.873786407766985"/>
    <n v="206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95.733766233766232"/>
    <n v="154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29.997485752598056"/>
    <n v="596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59.011948529411768"/>
    <n v="2176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84.757396449704146"/>
    <n v="169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78.010921177587846"/>
    <n v="210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50.05215419501134"/>
    <n v="441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59.16"/>
    <n v="25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93.702290076335885"/>
    <n v="131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40.14173228346457"/>
    <n v="12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70.090140845070422"/>
    <n v="355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66.181818181818187"/>
    <n v="44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47.714285714285715"/>
    <n v="84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62.896774193548389"/>
    <n v="155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86.611940298507463"/>
    <n v="67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75.126984126984127"/>
    <n v="189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1.004167534903104"/>
    <n v="4799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50.007915567282325"/>
    <n v="1137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96.960674157303373"/>
    <n v="1068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100.93160377358491"/>
    <n v="424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89.227586206896547"/>
    <n v="145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87.979166666666671"/>
    <n v="1152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89.54"/>
    <n v="50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29.09271523178808"/>
    <n v="151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42.006218905472636"/>
    <n v="1608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47.004903563255965"/>
    <n v="3059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110.44117647058823"/>
    <n v="3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41.990909090909092"/>
    <n v="220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48.012468827930178"/>
    <n v="1604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31.019823788546255"/>
    <n v="454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99.203252032520325"/>
    <n v="123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66.022316684378325"/>
    <n v="941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2"/>
    <n v="1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46.060200668896321"/>
    <n v="299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73.650000000000006"/>
    <n v="40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55.99336650082919"/>
    <n v="3015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68.985695127402778"/>
    <n v="2237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60.981609195402299"/>
    <n v="435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110.98139534883721"/>
    <n v="645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25"/>
    <n v="484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78.759740259740255"/>
    <n v="154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87.960784313725483"/>
    <n v="714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49.987398739873989"/>
    <n v="1111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99.524390243902445"/>
    <n v="8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04.82089552238806"/>
    <n v="134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.01469237832875"/>
    <n v="1089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28.998544660724033"/>
    <n v="5497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30.028708133971293"/>
    <n v="418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41.005559416261292"/>
    <n v="1439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62.866666666666667"/>
    <n v="15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47.005002501250623"/>
    <n v="1999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26.997693638285604"/>
    <n v="5203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68.329787234042556"/>
    <n v="94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50.974576271186443"/>
    <n v="118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54.024390243902438"/>
    <n v="205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97.055555555555557"/>
    <n v="162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24.867469879518072"/>
    <n v="83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84.423913043478265"/>
    <n v="9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47.091324200913242"/>
    <n v="21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77.996041171813147"/>
    <n v="2526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62.967871485943775"/>
    <n v="74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81.006080449017773"/>
    <n v="2138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65.321428571428569"/>
    <n v="84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104.43617021276596"/>
    <n v="9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69.989010989010993"/>
    <n v="91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83.023989898989896"/>
    <n v="79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90.3"/>
    <n v="10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03.98131932282546"/>
    <n v="1713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54.931726907630519"/>
    <n v="24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51.921875"/>
    <n v="1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60.02834008097166"/>
    <n v="247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44.003488879197555"/>
    <n v="2293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53.003513254551258"/>
    <n v="3131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54.5"/>
    <n v="32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75.04195804195804"/>
    <n v="143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35.911111111111111"/>
    <n v="90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36.952702702702702"/>
    <n v="296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63.170588235294119"/>
    <n v="170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29.99462365591398"/>
    <n v="186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86"/>
    <n v="439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75.014876033057845"/>
    <n v="6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101.19767441860465"/>
    <n v="86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4"/>
    <n v="1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29.001272669424118"/>
    <n v="6286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98.225806451612897"/>
    <n v="31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87.001693480101608"/>
    <n v="1181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45.205128205128204"/>
    <n v="39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.001341561577675"/>
    <n v="372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94.976947040498445"/>
    <n v="160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28.956521739130434"/>
    <n v="4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55.993396226415094"/>
    <n v="2120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54.038095238095238"/>
    <n v="105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82.38"/>
    <n v="50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66.997115384615384"/>
    <n v="2080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107.91401869158878"/>
    <n v="535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69.009501187648453"/>
    <n v="21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39.006568144499177"/>
    <n v="2436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110.3625"/>
    <n v="80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94.857142857142861"/>
    <n v="42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57.935251798561154"/>
    <n v="139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01.25"/>
    <n v="16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64.95597484276729"/>
    <n v="15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27.00524934383202"/>
    <n v="38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50.97422680412371"/>
    <n v="194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104.94260869565217"/>
    <n v="575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84.028301886792448"/>
    <n v="106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02.85915492957747"/>
    <n v="142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39.962085308056871"/>
    <n v="21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51.001785714285717"/>
    <n v="1120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40.823008849557525"/>
    <n v="113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58.999637155297535"/>
    <n v="2756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71.156069364161851"/>
    <n v="173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99.494252873563212"/>
    <n v="87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03.98634590377114"/>
    <n v="1538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76.555555555555557"/>
    <n v="9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87.068592057761734"/>
    <n v="55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48.99554707379135"/>
    <n v="1572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42.969135802469133"/>
    <n v="648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33.428571428571431"/>
    <n v="2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83.982949701619773"/>
    <n v="2346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01.41739130434783"/>
    <n v="115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109.87058823529412"/>
    <n v="85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31.916666666666668"/>
    <n v="144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70.993450675399103"/>
    <n v="244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77.026890756302521"/>
    <n v="595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101.78125"/>
    <n v="64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51.059701492537314"/>
    <n v="268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68.02051282051282"/>
    <n v="195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30.87037037037037"/>
    <n v="54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27.908333333333335"/>
    <n v="120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79.994818652849744"/>
    <n v="579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38.003378378378379"/>
    <n v="2072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e v="#DIV/0!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59.990534521158132"/>
    <n v="1796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37.037634408602152"/>
    <n v="186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99.963043478260872"/>
    <n v="460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111.6774193548387"/>
    <n v="62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6.014409221902014"/>
    <n v="347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66.010284810126578"/>
    <n v="252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44.05263157894737"/>
    <n v="19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52.999726551818434"/>
    <n v="3657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95"/>
    <n v="1258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70.908396946564892"/>
    <n v="13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98.060773480662988"/>
    <n v="362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53.046025104602514"/>
    <n v="239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93.142857142857139"/>
    <n v="35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8.945075757575758"/>
    <n v="52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36.067669172932334"/>
    <n v="133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63.030732860520096"/>
    <n v="84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84.717948717948715"/>
    <n v="78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62.2"/>
    <n v="10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01.97518330513255"/>
    <n v="1773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106.4375"/>
    <n v="32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29.975609756097562"/>
    <n v="369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85.806282722513089"/>
    <n v="19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70.82022471910112"/>
    <n v="89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40.998484082870135"/>
    <n v="1979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28.063492063492063"/>
    <n v="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88.054421768707485"/>
    <n v="147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31"/>
    <n v="6080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90.337500000000006"/>
    <n v="80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63.777777777777779"/>
    <n v="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53.995515695067262"/>
    <n v="178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48.993956043956047"/>
    <n v="3640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63.857142857142854"/>
    <n v="12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82.996393146979258"/>
    <n v="221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55.08230452674897"/>
    <n v="243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62.044554455445542"/>
    <n v="20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04.97857142857143"/>
    <n v="140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94.044676806083643"/>
    <n v="1052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44.007716049382715"/>
    <n v="1296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92.467532467532465"/>
    <n v="7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57.072874493927124"/>
    <n v="24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109.07848101265823"/>
    <n v="395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39.387755102040813"/>
    <n v="4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77.022222222222226"/>
    <n v="180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92.166666666666671"/>
    <n v="84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61.007063197026021"/>
    <n v="2690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78.068181818181813"/>
    <n v="88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80.75"/>
    <n v="156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59.991289782244557"/>
    <n v="2985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110.03018372703411"/>
    <n v="762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4"/>
    <n v="1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37.99856063332134"/>
    <n v="2779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6.369565217391298"/>
    <n v="92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72.978599221789878"/>
    <n v="102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26.007220216606498"/>
    <n v="554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04.36296296296297"/>
    <n v="135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02.18852459016394"/>
    <n v="122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54.117647058823529"/>
    <n v="221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63.222222222222221"/>
    <n v="126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4.03228962818004"/>
    <n v="1022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49.994334277620396"/>
    <n v="3177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56.015151515151516"/>
    <n v="198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48.807692307692307"/>
    <n v="26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60.082352941176474"/>
    <n v="85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78.990502793296088"/>
    <n v="1790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53.99499443826474"/>
    <n v="3596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111.45945945945945"/>
    <n v="37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60.922131147540981"/>
    <n v="244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26.0015444015444"/>
    <n v="5180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80.993208828522924"/>
    <n v="589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34.995963302752294"/>
    <n v="272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94.142857142857139"/>
    <n v="35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52.085106382978722"/>
    <n v="94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24.986666666666668"/>
    <n v="300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69.215277777777771"/>
    <n v="144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93.944444444444443"/>
    <n v="558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98.40625"/>
    <n v="64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41.783783783783782"/>
    <n v="37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65.991836734693877"/>
    <n v="24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72.05747126436782"/>
    <n v="87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48.003209242618745"/>
    <n v="3116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54.098591549295776"/>
    <n v="7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107.88095238095238"/>
    <n v="42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67.034103410341032"/>
    <n v="909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64.01425914445133"/>
    <n v="161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96.066176470588232"/>
    <n v="136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51.184615384615384"/>
    <n v="130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43.92307692307692"/>
    <n v="156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91.021198830409361"/>
    <n v="1368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50.127450980392155"/>
    <n v="102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67.720930232558146"/>
    <n v="8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61.03921568627451"/>
    <n v="102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80.011857707509876"/>
    <n v="253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7.001497753369947"/>
    <n v="4006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71.127388535031841"/>
    <n v="157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89.99079189686924"/>
    <n v="162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43.032786885245905"/>
    <n v="18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67.997714808043881"/>
    <n v="218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73.004566210045667"/>
    <n v="2409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62.341463414634148"/>
    <n v="82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5"/>
    <n v="1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67.103092783505161"/>
    <n v="1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79.978947368421046"/>
    <n v="1140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62.176470588235297"/>
    <n v="102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53.005950297514879"/>
    <n v="2857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57.738317757009348"/>
    <n v="107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40.03125"/>
    <n v="160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81.016591928251117"/>
    <n v="2230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5.047468354430379"/>
    <n v="316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02.92307692307692"/>
    <n v="117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27.998126756166094"/>
    <n v="6406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75.733333333333334"/>
    <n v="15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45.026041666666664"/>
    <n v="192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73.615384615384613"/>
    <n v="26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56.991701244813278"/>
    <n v="723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85.223529411764702"/>
    <n v="170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50.962184873949582"/>
    <n v="238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63.563636363636363"/>
    <n v="55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80.999165275459092"/>
    <n v="1198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86.044753086419746"/>
    <n v="648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90.0390625"/>
    <n v="128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74.006063432835816"/>
    <n v="2144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92.4375"/>
    <n v="6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55.999257333828446"/>
    <n v="2693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32.983796296296298"/>
    <n v="432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93.596774193548384"/>
    <n v="62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69.867724867724874"/>
    <n v="189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72.129870129870127"/>
    <n v="154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30.041666666666668"/>
    <n v="96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3.968000000000004"/>
    <n v="750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68.65517241379311"/>
    <n v="87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59.992164544564154"/>
    <n v="3063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111.15827338129496"/>
    <n v="278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53.038095238095238"/>
    <n v="105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55.985524728588658"/>
    <n v="1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69.986760812003524"/>
    <n v="2266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48.998079877112133"/>
    <n v="2604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103.84615384615384"/>
    <n v="6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9.127659574468083"/>
    <n v="94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107.37777777777778"/>
    <n v="45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76.922178988326849"/>
    <n v="257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58.128865979381445"/>
    <n v="194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03.73643410852713"/>
    <n v="129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87.962666666666664"/>
    <n v="375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8"/>
    <n v="29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37.999361294443261"/>
    <n v="4697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.999313893653515"/>
    <n v="29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03.5"/>
    <n v="18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85.994467496542185"/>
    <n v="723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98.011627906976742"/>
    <n v="60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2"/>
    <n v="1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44.994570837642193"/>
    <n v="3868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31.012224938875306"/>
    <n v="409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59.970085470085472"/>
    <n v="234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58.9973474801061"/>
    <n v="3016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50.045454545454547"/>
    <n v="264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98.966269841269835"/>
    <n v="504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58.857142857142854"/>
    <n v="1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81.010256410256417"/>
    <n v="390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6.013333333333335"/>
    <n v="750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96.597402597402592"/>
    <n v="77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6.957446808510639"/>
    <n v="752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67.984732824427482"/>
    <n v="131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8.781609195402297"/>
    <n v="8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24.99623706491063"/>
    <n v="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44.922794117647058"/>
    <n v="27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79.400000000000006"/>
    <n v="25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29.009546539379475"/>
    <n v="419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3.59210526315789"/>
    <n v="76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07.97038864898211"/>
    <n v="162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68.987284287011803"/>
    <n v="1101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11.02236719478098"/>
    <n v="1073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24.997515808491418"/>
    <n v="442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42.155172413793103"/>
    <n v="58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47.003284072249592"/>
    <n v="1218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6.0392749244713"/>
    <n v="331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01.03760683760684"/>
    <n v="1170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39.927927927927925"/>
    <n v="111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83.158139534883716"/>
    <n v="215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9.97520661157025"/>
    <n v="363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47.993908629441627"/>
    <n v="2955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95.978877489438744"/>
    <n v="1657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78.728155339805824"/>
    <n v="10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56.081632653061227"/>
    <n v="14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69.090909090909093"/>
    <n v="110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102.05291576673866"/>
    <n v="92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07.32089552238806"/>
    <n v="134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51.970260223048328"/>
    <n v="269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71.137142857142862"/>
    <n v="175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106.49275362318841"/>
    <n v="6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42.93684210526316"/>
    <n v="190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30.037974683544302"/>
    <n v="237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0.623376623376629"/>
    <n v="77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66.016018306636155"/>
    <n v="1748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96.911392405063296"/>
    <n v="79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62.867346938775512"/>
    <n v="196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108.98537682789652"/>
    <n v="88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26.999314599040439"/>
    <n v="7295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65.004147943311438"/>
    <n v="2893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111.51785714285714"/>
    <n v="56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3"/>
    <n v="1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110.99268292682927"/>
    <n v="820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56.746987951807228"/>
    <n v="83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97.020608439646708"/>
    <n v="203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92.08620689655173"/>
    <n v="116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82.986666666666665"/>
    <n v="202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03.03791821561339"/>
    <n v="1345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68.922619047619051"/>
    <n v="168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87.737226277372258"/>
    <n v="137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75.021505376344081"/>
    <n v="186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50.863999999999997"/>
    <n v="125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90"/>
    <n v="14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72.896039603960389"/>
    <n v="202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8.48543689320388"/>
    <n v="103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01.98095238095237"/>
    <n v="1785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44.009146341463413"/>
    <n v="656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65.942675159235662"/>
    <n v="157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24.987387387387386"/>
    <n v="555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8.003367003367003"/>
    <n v="297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85.829268292682926"/>
    <n v="12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84.921052631578945"/>
    <n v="38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90.483333333333334"/>
    <n v="60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25.00197628458498"/>
    <n v="3036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92.013888888888886"/>
    <n v="144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93.066115702479337"/>
    <n v="121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61.008145363408524"/>
    <n v="1596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92.036259541984734"/>
    <n v="52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81.132596685082873"/>
    <n v="181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73.5"/>
    <n v="10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85.221311475409834"/>
    <n v="1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10.96825396825396"/>
    <n v="1071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32.968036529680369"/>
    <n v="21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96.005352363960753"/>
    <n v="112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84.96632653061225"/>
    <n v="980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25.007462686567163"/>
    <n v="536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65.998995479658461"/>
    <n v="199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87.34482758620689"/>
    <n v="2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27.933333333333334"/>
    <n v="180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03.8"/>
    <n v="15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31.937172774869111"/>
    <n v="19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99.5"/>
    <n v="16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08.84615384615384"/>
    <n v="130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10.76229508196721"/>
    <n v="122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29.647058823529413"/>
    <n v="17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01.71428571428571"/>
    <n v="140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61.5"/>
    <n v="34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5"/>
    <n v="3388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40.049999999999997"/>
    <n v="280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110.97231270358306"/>
    <n v="614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.959016393442624"/>
    <n v="36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30.974074074074075"/>
    <n v="270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47.035087719298247"/>
    <n v="11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88.065693430656935"/>
    <n v="13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7.005616224648989"/>
    <n v="3205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6.027777777777779"/>
    <n v="288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67.817567567567565"/>
    <n v="148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49.964912280701753"/>
    <n v="114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10.01646903820817"/>
    <n v="1518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89.964678178963894"/>
    <n v="127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79.009523809523813"/>
    <n v="210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86.867469879518069"/>
    <n v="166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62.04"/>
    <n v="100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6.970212765957445"/>
    <n v="23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54.121621621621621"/>
    <n v="148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41.035353535353536"/>
    <n v="198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55.052419354838712"/>
    <n v="248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107.93762183235867"/>
    <n v="513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73.92"/>
    <n v="150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1.995894428152493"/>
    <n v="3410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53.898148148148145"/>
    <n v="216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106.5"/>
    <n v="26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32.999805409612762"/>
    <n v="5139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43.00254993625159"/>
    <n v="235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86.858974358974365"/>
    <n v="78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96.8"/>
    <n v="10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32.995456610631528"/>
    <n v="2201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8.028106508875737"/>
    <n v="676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58.867816091954026"/>
    <n v="174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105.04572803850782"/>
    <n v="831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33.054878048780488"/>
    <n v="164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78.821428571428569"/>
    <n v="56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68.204968944099377"/>
    <n v="161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75.731884057971016"/>
    <n v="138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0.996070133010882"/>
    <n v="3308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01.88188976377953"/>
    <n v="127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52.879227053140099"/>
    <n v="207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71.005820721769496"/>
    <n v="859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102.38709677419355"/>
    <n v="31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74.466666666666669"/>
    <n v="45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51.009883198562441"/>
    <n v="1113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90"/>
    <n v="6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97.142857142857139"/>
    <n v="7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72.071823204419886"/>
    <n v="181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75.236363636363635"/>
    <n v="110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2.967741935483872"/>
    <n v="31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54.807692307692307"/>
    <n v="78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45.037837837837834"/>
    <n v="185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52.958677685950413"/>
    <n v="121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60.017959183673469"/>
    <n v="1225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44.028301886792455"/>
    <n v="106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86.028169014084511"/>
    <n v="142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8.012875536480685"/>
    <n v="233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32.050458715596328"/>
    <n v="21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73.611940298507463"/>
    <n v="67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108.71052631578948"/>
    <n v="76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2.97674418604651"/>
    <n v="43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83.315789473684205"/>
    <n v="19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42"/>
    <n v="2108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55.927601809954751"/>
    <n v="22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105.03681885125184"/>
    <n v="679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48"/>
    <n v="2805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112.66176470588235"/>
    <n v="68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81.944444444444443"/>
    <n v="36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64.049180327868854"/>
    <n v="183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06.39097744360902"/>
    <n v="133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76.011249497790274"/>
    <n v="2489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111.07246376811594"/>
    <n v="69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95.936170212765958"/>
    <n v="47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43.043010752688176"/>
    <n v="279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67.966666666666669"/>
    <n v="210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89.991428571428571"/>
    <n v="2100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58.095238095238095"/>
    <n v="252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83.996875000000003"/>
    <n v="1280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88.853503184713375"/>
    <n v="157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65.963917525773198"/>
    <n v="1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74.804878048780495"/>
    <n v="82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69.98571428571428"/>
    <n v="70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32.006493506493506"/>
    <n v="154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64.727272727272734"/>
    <n v="22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24.998110087408456"/>
    <n v="4233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04.97764070932922"/>
    <n v="1297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64.987878787878785"/>
    <n v="16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94.352941176470594"/>
    <n v="119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44.001706484641637"/>
    <n v="1758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64.744680851063833"/>
    <n v="94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84.00667779632721"/>
    <n v="1797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34.061302681992338"/>
    <n v="261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93.273885350318466"/>
    <n v="15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2.998301726577978"/>
    <n v="35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83.812903225806451"/>
    <n v="155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63.992424242424242"/>
    <n v="13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81.909090909090907"/>
    <n v="33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3.053191489361708"/>
    <n v="94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01.98449039881831"/>
    <n v="1354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105.9375"/>
    <n v="48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01.58181818181818"/>
    <n v="110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62.970930232558139"/>
    <n v="172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29.045602605863191"/>
    <n v="307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77.924999999999997"/>
    <n v="160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80.806451612903231"/>
    <n v="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76.006816632583508"/>
    <n v="1467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72.993613824192337"/>
    <n v="2662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53"/>
    <n v="452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54.164556962025316"/>
    <n v="158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32.946666666666665"/>
    <n v="22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79.371428571428567"/>
    <n v="35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41.174603174603178"/>
    <n v="63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77.430769230769229"/>
    <n v="65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57.159509202453989"/>
    <n v="163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77.17647058823529"/>
    <n v="85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4.953917050691246"/>
    <n v="217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97.18"/>
    <n v="150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46.000916870415651"/>
    <n v="3272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8.023385300668153"/>
    <n v="898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25.99"/>
    <n v="300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02.69047619047619"/>
    <n v="126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72.958174904942965"/>
    <n v="526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57.190082644628099"/>
    <n v="121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84.013793103448279"/>
    <n v="2320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98.666666666666671"/>
    <n v="8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42.007419183889773"/>
    <n v="1887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32.002753556677376"/>
    <n v="4358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81.567164179104481"/>
    <n v="67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37.035087719298247"/>
    <n v="5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03.033360455655"/>
    <n v="1229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84.333333333333329"/>
    <n v="12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102.60377358490567"/>
    <n v="53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79.992129246064621"/>
    <n v="2414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70.055309734513273"/>
    <n v="452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37"/>
    <n v="80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41.911917098445599"/>
    <n v="193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57.992576882290564"/>
    <n v="1886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40.942307692307693"/>
    <n v="52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69.9972602739726"/>
    <n v="1825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73.838709677419359"/>
    <n v="31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41.979310344827589"/>
    <n v="290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77.93442622950819"/>
    <n v="122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06.01972789115646"/>
    <n v="1470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47.018181818181816"/>
    <n v="165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76.016483516483518"/>
    <n v="18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54.120603015075375"/>
    <n v="199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7.285714285714285"/>
    <n v="56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3.81308411214954"/>
    <n v="107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05.02602739726028"/>
    <n v="1460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90.259259259259252"/>
    <n v="27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76.978705978705975"/>
    <n v="1221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02.60162601626017"/>
    <n v="123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2"/>
    <n v="1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55.0062893081761"/>
    <n v="159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32.127272727272725"/>
    <n v="110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50.642857142857146"/>
    <n v="1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49.6875"/>
    <n v="16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54.894067796610166"/>
    <n v="23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46.931937172774866"/>
    <n v="191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4.951219512195124"/>
    <n v="41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0.99898322318251"/>
    <n v="3934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107.7625"/>
    <n v="80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102.07770270270271"/>
    <n v="296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24.976190476190474"/>
    <n v="462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79.944134078212286"/>
    <n v="179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67.946462715105156"/>
    <n v="523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26.070921985815602"/>
    <n v="141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05.0032154340836"/>
    <n v="186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25.826923076923077"/>
    <n v="52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77.666666666666671"/>
    <n v="2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57.82692307692308"/>
    <n v="156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92.955555555555549"/>
    <n v="225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37.945098039215686"/>
    <n v="255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1.842105263157894"/>
    <n v="38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40"/>
    <n v="2261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101.1"/>
    <n v="40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84.006989951944078"/>
    <n v="2289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103.41538461538461"/>
    <n v="65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05.13333333333334"/>
    <n v="15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89.21621621621621"/>
    <n v="37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51.995234312946785"/>
    <n v="3777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64.956521739130437"/>
    <n v="18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46.235294117647058"/>
    <n v="85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51.151785714285715"/>
    <n v="112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33.909722222222221"/>
    <n v="144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92.016298633017882"/>
    <n v="19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7.42857142857143"/>
    <n v="105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75.848484848484844"/>
    <n v="132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80.476190476190482"/>
    <n v="21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86.978483606557376"/>
    <n v="9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105.13541666666667"/>
    <n v="96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57.298507462686565"/>
    <n v="67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93.348484848484844"/>
    <n v="66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1.987179487179489"/>
    <n v="78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92.611940298507463"/>
    <n v="67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04.99122807017544"/>
    <n v="11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30.958174904942965"/>
    <n v="263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33.001182732111175"/>
    <n v="1691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84.187845303867405"/>
    <n v="181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73.92307692307692"/>
    <n v="13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36.987499999999997"/>
    <n v="160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46.896551724137929"/>
    <n v="203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5"/>
    <n v="1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02.02437459910199"/>
    <n v="155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45.007502206531335"/>
    <n v="2266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94.285714285714292"/>
    <n v="21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01.02325581395348"/>
    <n v="15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97.037499999999994"/>
    <n v="80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43.00963855421687"/>
    <n v="830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94.916030534351151"/>
    <n v="13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72.151785714285708"/>
    <n v="112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51.007692307692309"/>
    <n v="130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85.054545454545448"/>
    <n v="5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43.87096774193548"/>
    <n v="155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40.063909774436091"/>
    <n v="26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43.833333333333336"/>
    <n v="114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84.92903225806451"/>
    <n v="155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41.067632850241544"/>
    <n v="2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54.971428571428568"/>
    <n v="245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77.010807374443743"/>
    <n v="157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71.201754385964918"/>
    <n v="114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1.935483870967744"/>
    <n v="93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97.069023569023571"/>
    <n v="594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58.916666666666664"/>
    <n v="2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58.015466983938133"/>
    <n v="1681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103.87301587301587"/>
    <n v="252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93.46875"/>
    <n v="32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61.970370370370368"/>
    <n v="135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92.042857142857144"/>
    <n v="140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77.268656716417908"/>
    <n v="6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3.923913043478265"/>
    <n v="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84.969458128078813"/>
    <n v="1015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105.97035040431267"/>
    <n v="742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6.969040247678016"/>
    <n v="323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81.533333333333331"/>
    <n v="75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80.999140154772135"/>
    <n v="2326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26.010498687664043"/>
    <n v="38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25.998410896708286"/>
    <n v="4405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34.173913043478258"/>
    <n v="92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28.002083333333335"/>
    <n v="480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76.546875"/>
    <n v="64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53.053097345132741"/>
    <n v="226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106.859375"/>
    <n v="64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46.020746887966808"/>
    <n v="241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00.17424242424242"/>
    <n v="13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101.44"/>
    <n v="75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7.972684085510693"/>
    <n v="842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74.995594713656388"/>
    <n v="2043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42.982142857142854"/>
    <n v="112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33.115107913669064"/>
    <n v="139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101.13101604278074"/>
    <n v="3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55.98841354723708"/>
    <n v="1122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m/>
    <x v="4"/>
    <m/>
    <m/>
    <x v="7"/>
    <m/>
    <m/>
    <m/>
    <x v="879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3B3DA9-E59E-4F55-A334-D93BD649F1D6}" name="PivotTable3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dataField="1"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ercent funded" fld="5" subtotal="count" baseField="16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9618D9-A499-4BD2-A3F0-7D0C19A04575}" name="PivotTable4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dataField="1"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ercent funded" fld="5" subtotal="count" baseField="17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DD2412-DAF9-4E79-9F6B-AA0EDB9A5AA1}" name="PivotTable6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T1001"/>
  <sheetViews>
    <sheetView workbookViewId="0">
      <selection activeCell="C994" sqref="C994"/>
    </sheetView>
  </sheetViews>
  <sheetFormatPr defaultColWidth="10.796875" defaultRowHeight="15.6" zeroHeight="1" x14ac:dyDescent="0.6"/>
  <cols>
    <col min="1" max="1" width="4.1484375" bestFit="1" customWidth="1"/>
    <col min="2" max="2" width="30.6484375" bestFit="1" customWidth="1"/>
    <col min="3" max="3" width="33.5" style="3" customWidth="1"/>
    <col min="6" max="6" width="14.34765625" customWidth="1"/>
    <col min="8" max="8" width="15.59765625" customWidth="1"/>
    <col min="9" max="9" width="13" bestFit="1" customWidth="1"/>
    <col min="12" max="13" width="11.1484375" bestFit="1" customWidth="1"/>
    <col min="14" max="14" width="25.6484375" bestFit="1" customWidth="1"/>
    <col min="15" max="15" width="25.6484375" customWidth="1"/>
    <col min="18" max="18" width="28" bestFit="1" customWidth="1"/>
    <col min="19" max="19" width="14.09765625" bestFit="1" customWidth="1"/>
    <col min="20" max="20" width="11.75" bestFit="1" customWidth="1"/>
  </cols>
  <sheetData>
    <row r="1" spans="1:20" s="1" customFormat="1" x14ac:dyDescent="0.6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6">
      <c r="A2">
        <v>0</v>
      </c>
      <c r="B2" t="s">
        <v>12</v>
      </c>
      <c r="C2" s="3" t="s">
        <v>13</v>
      </c>
      <c r="D2">
        <v>100</v>
      </c>
      <c r="E2">
        <v>0</v>
      </c>
      <c r="F2">
        <f>(E2/D2)*100</f>
        <v>0</v>
      </c>
      <c r="G2" t="s">
        <v>14</v>
      </c>
      <c r="H2" t="e">
        <f>E2/I2</f>
        <v>#DIV/0!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7">
        <f>(((L2/60)/60)/24)+DATE(1970,1,1)</f>
        <v>42336.25</v>
      </c>
      <c r="O2" s="7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6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(E3/D3)*100</f>
        <v>1040</v>
      </c>
      <c r="G3" t="s">
        <v>20</v>
      </c>
      <c r="H3">
        <f t="shared" ref="H3:H66" si="1">E3/I3</f>
        <v>92.151898734177209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7">
        <f t="shared" ref="N3:N66" si="2">(((L3/60)/60)/24)+DATE(1970,1,1)</f>
        <v>41870.208333333336</v>
      </c>
      <c r="O3" s="7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6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131.4787822878229</v>
      </c>
      <c r="G4" t="s">
        <v>20</v>
      </c>
      <c r="H4">
        <f t="shared" si="1"/>
        <v>100.01614035087719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7">
        <f t="shared" si="2"/>
        <v>41595.25</v>
      </c>
      <c r="O4" s="7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6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58.976190476190467</v>
      </c>
      <c r="G5" t="s">
        <v>14</v>
      </c>
      <c r="H5">
        <f t="shared" si="1"/>
        <v>103.20833333333333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7">
        <f t="shared" si="2"/>
        <v>43688.208333333328</v>
      </c>
      <c r="O5" s="7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6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69.276315789473685</v>
      </c>
      <c r="G6" t="s">
        <v>14</v>
      </c>
      <c r="H6">
        <f t="shared" si="1"/>
        <v>99.339622641509436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7">
        <f t="shared" si="2"/>
        <v>43485.25</v>
      </c>
      <c r="O6" s="7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6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173.61842105263159</v>
      </c>
      <c r="G7" t="s">
        <v>20</v>
      </c>
      <c r="H7">
        <f t="shared" si="1"/>
        <v>75.833333333333329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7">
        <f t="shared" si="2"/>
        <v>41149.208333333336</v>
      </c>
      <c r="O7" s="7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6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20.961538461538463</v>
      </c>
      <c r="G8" t="s">
        <v>14</v>
      </c>
      <c r="H8">
        <f t="shared" si="1"/>
        <v>60.555555555555557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7">
        <f t="shared" si="2"/>
        <v>42991.208333333328</v>
      </c>
      <c r="O8" s="7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6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327.57777777777778</v>
      </c>
      <c r="G9" t="s">
        <v>20</v>
      </c>
      <c r="H9">
        <f t="shared" si="1"/>
        <v>64.93832599118943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7">
        <f t="shared" si="2"/>
        <v>42229.208333333328</v>
      </c>
      <c r="O9" s="7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6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19.932788374205266</v>
      </c>
      <c r="G10" t="s">
        <v>47</v>
      </c>
      <c r="H10">
        <f t="shared" si="1"/>
        <v>30.997175141242938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7">
        <f t="shared" si="2"/>
        <v>40399.208333333336</v>
      </c>
      <c r="O10" s="7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6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51.741935483870968</v>
      </c>
      <c r="G11" t="s">
        <v>14</v>
      </c>
      <c r="H11">
        <f t="shared" si="1"/>
        <v>72.909090909090907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7">
        <f t="shared" si="2"/>
        <v>41536.208333333336</v>
      </c>
      <c r="O11" s="7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6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266.11538461538464</v>
      </c>
      <c r="G12" t="s">
        <v>20</v>
      </c>
      <c r="H12">
        <f t="shared" si="1"/>
        <v>62.9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7">
        <f t="shared" si="2"/>
        <v>40404.208333333336</v>
      </c>
      <c r="O12" s="7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6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48.095238095238095</v>
      </c>
      <c r="G13" t="s">
        <v>14</v>
      </c>
      <c r="H13">
        <f t="shared" si="1"/>
        <v>112.22222222222223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7">
        <f t="shared" si="2"/>
        <v>40442.208333333336</v>
      </c>
      <c r="O13" s="7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6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89.349206349206341</v>
      </c>
      <c r="G14" t="s">
        <v>14</v>
      </c>
      <c r="H14">
        <f t="shared" si="1"/>
        <v>102.34545454545454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7">
        <f t="shared" si="2"/>
        <v>43760.208333333328</v>
      </c>
      <c r="O14" s="7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6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245.11904761904765</v>
      </c>
      <c r="G15" t="s">
        <v>20</v>
      </c>
      <c r="H15">
        <f t="shared" si="1"/>
        <v>105.05102040816327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7">
        <f t="shared" si="2"/>
        <v>42532.208333333328</v>
      </c>
      <c r="O15" s="7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6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66.769503546099301</v>
      </c>
      <c r="G16" t="s">
        <v>14</v>
      </c>
      <c r="H16">
        <f t="shared" si="1"/>
        <v>94.144999999999996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7">
        <f t="shared" si="2"/>
        <v>40974.25</v>
      </c>
      <c r="O16" s="7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6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47.307881773399011</v>
      </c>
      <c r="G17" t="s">
        <v>14</v>
      </c>
      <c r="H17">
        <f t="shared" si="1"/>
        <v>84.986725663716811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7">
        <f t="shared" si="2"/>
        <v>43809.25</v>
      </c>
      <c r="O17" s="7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6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649.47058823529414</v>
      </c>
      <c r="G18" t="s">
        <v>20</v>
      </c>
      <c r="H18">
        <f t="shared" si="1"/>
        <v>110.41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7">
        <f t="shared" si="2"/>
        <v>41661.25</v>
      </c>
      <c r="O18" s="7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6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159.39125295508273</v>
      </c>
      <c r="G19" t="s">
        <v>20</v>
      </c>
      <c r="H19">
        <f t="shared" si="1"/>
        <v>107.96236989591674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7">
        <f t="shared" si="2"/>
        <v>40555.25</v>
      </c>
      <c r="O19" s="7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6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66.912087912087912</v>
      </c>
      <c r="G20" t="s">
        <v>74</v>
      </c>
      <c r="H20">
        <f t="shared" si="1"/>
        <v>45.103703703703701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7">
        <f t="shared" si="2"/>
        <v>43351.208333333328</v>
      </c>
      <c r="O20" s="7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6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48.529600000000002</v>
      </c>
      <c r="G21" t="s">
        <v>14</v>
      </c>
      <c r="H21">
        <f t="shared" si="1"/>
        <v>45.001483679525222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7">
        <f t="shared" si="2"/>
        <v>43528.25</v>
      </c>
      <c r="O21" s="7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6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112.24279210925646</v>
      </c>
      <c r="G22" t="s">
        <v>20</v>
      </c>
      <c r="H22">
        <f t="shared" si="1"/>
        <v>105.97134670487107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7">
        <f t="shared" si="2"/>
        <v>41848.208333333336</v>
      </c>
      <c r="O22" s="7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6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40.992553191489364</v>
      </c>
      <c r="G23" t="s">
        <v>14</v>
      </c>
      <c r="H23">
        <f t="shared" si="1"/>
        <v>69.055555555555557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7">
        <f t="shared" si="2"/>
        <v>40770.208333333336</v>
      </c>
      <c r="O23" s="7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6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128.07106598984771</v>
      </c>
      <c r="G24" t="s">
        <v>20</v>
      </c>
      <c r="H24">
        <f t="shared" si="1"/>
        <v>85.044943820224717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7">
        <f t="shared" si="2"/>
        <v>43193.208333333328</v>
      </c>
      <c r="O24" s="7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6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332.04444444444448</v>
      </c>
      <c r="G25" t="s">
        <v>20</v>
      </c>
      <c r="H25">
        <f t="shared" si="1"/>
        <v>105.22535211267606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7">
        <f t="shared" si="2"/>
        <v>43510.25</v>
      </c>
      <c r="O25" s="7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6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112.83225108225108</v>
      </c>
      <c r="G26" t="s">
        <v>20</v>
      </c>
      <c r="H26">
        <f t="shared" si="1"/>
        <v>39.003741114852225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7">
        <f t="shared" si="2"/>
        <v>41811.208333333336</v>
      </c>
      <c r="O26" s="7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6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216.43636363636364</v>
      </c>
      <c r="G27" t="s">
        <v>20</v>
      </c>
      <c r="H27">
        <f t="shared" si="1"/>
        <v>73.030674846625772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7">
        <f t="shared" si="2"/>
        <v>40681.208333333336</v>
      </c>
      <c r="O27" s="7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6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48.199069767441863</v>
      </c>
      <c r="G28" t="s">
        <v>74</v>
      </c>
      <c r="H28">
        <f t="shared" si="1"/>
        <v>35.009459459459457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7">
        <f t="shared" si="2"/>
        <v>43312.208333333328</v>
      </c>
      <c r="O28" s="7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6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79.95</v>
      </c>
      <c r="G29" t="s">
        <v>14</v>
      </c>
      <c r="H29">
        <f t="shared" si="1"/>
        <v>106.6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7">
        <f t="shared" si="2"/>
        <v>42280.208333333328</v>
      </c>
      <c r="O29" s="7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6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105.22553516819573</v>
      </c>
      <c r="G30" t="s">
        <v>20</v>
      </c>
      <c r="H30">
        <f t="shared" si="1"/>
        <v>61.997747747747745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7">
        <f t="shared" si="2"/>
        <v>40218.25</v>
      </c>
      <c r="O30" s="7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6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328.89978213507629</v>
      </c>
      <c r="G31" t="s">
        <v>20</v>
      </c>
      <c r="H31">
        <f t="shared" si="1"/>
        <v>94.000622665006233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7">
        <f t="shared" si="2"/>
        <v>43301.208333333328</v>
      </c>
      <c r="O31" s="7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6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160.61111111111111</v>
      </c>
      <c r="G32" t="s">
        <v>20</v>
      </c>
      <c r="H32">
        <f t="shared" si="1"/>
        <v>112.05426356589147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7">
        <f t="shared" si="2"/>
        <v>43609.208333333328</v>
      </c>
      <c r="O32" s="7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6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f t="shared" si="1"/>
        <v>48.008849557522126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7">
        <f t="shared" si="2"/>
        <v>42374.25</v>
      </c>
      <c r="O33" s="7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6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86.807920792079202</v>
      </c>
      <c r="G34" t="s">
        <v>14</v>
      </c>
      <c r="H34">
        <f t="shared" si="1"/>
        <v>38.004334633723452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7">
        <f t="shared" si="2"/>
        <v>43110.25</v>
      </c>
      <c r="O34" s="7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6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377.82071713147411</v>
      </c>
      <c r="G35" t="s">
        <v>20</v>
      </c>
      <c r="H35">
        <f t="shared" si="1"/>
        <v>35.000184535892231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7">
        <f t="shared" si="2"/>
        <v>41917.208333333336</v>
      </c>
      <c r="O35" s="7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6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150.80645161290323</v>
      </c>
      <c r="G36" t="s">
        <v>20</v>
      </c>
      <c r="H36">
        <f t="shared" si="1"/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7">
        <f t="shared" si="2"/>
        <v>42817.208333333328</v>
      </c>
      <c r="O36" s="7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6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150.30119521912351</v>
      </c>
      <c r="G37" t="s">
        <v>20</v>
      </c>
      <c r="H37">
        <f t="shared" si="1"/>
        <v>95.993893129770996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7">
        <f t="shared" si="2"/>
        <v>43484.25</v>
      </c>
      <c r="O37" s="7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6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157.28571428571431</v>
      </c>
      <c r="G38" t="s">
        <v>20</v>
      </c>
      <c r="H38">
        <f t="shared" si="1"/>
        <v>68.8125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7">
        <f t="shared" si="2"/>
        <v>40600.25</v>
      </c>
      <c r="O38" s="7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6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139.98765432098764</v>
      </c>
      <c r="G39" t="s">
        <v>20</v>
      </c>
      <c r="H39">
        <f t="shared" si="1"/>
        <v>105.97196261682242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7">
        <f t="shared" si="2"/>
        <v>43744.208333333328</v>
      </c>
      <c r="O39" s="7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6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325.32258064516128</v>
      </c>
      <c r="G40" t="s">
        <v>20</v>
      </c>
      <c r="H40">
        <f t="shared" si="1"/>
        <v>75.261194029850742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7">
        <f t="shared" si="2"/>
        <v>40469.208333333336</v>
      </c>
      <c r="O40" s="7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6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50.777777777777779</v>
      </c>
      <c r="G41" t="s">
        <v>14</v>
      </c>
      <c r="H41">
        <f t="shared" si="1"/>
        <v>57.125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7">
        <f t="shared" si="2"/>
        <v>41330.25</v>
      </c>
      <c r="O41" s="7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6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169.06818181818181</v>
      </c>
      <c r="G42" t="s">
        <v>20</v>
      </c>
      <c r="H42">
        <f t="shared" si="1"/>
        <v>75.141414141414145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7">
        <f t="shared" si="2"/>
        <v>40334.208333333336</v>
      </c>
      <c r="O42" s="7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6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212.92857142857144</v>
      </c>
      <c r="G43" t="s">
        <v>20</v>
      </c>
      <c r="H43">
        <f t="shared" si="1"/>
        <v>107.42342342342343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7">
        <f t="shared" si="2"/>
        <v>41156.208333333336</v>
      </c>
      <c r="O43" s="7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6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443.94444444444446</v>
      </c>
      <c r="G44" t="s">
        <v>20</v>
      </c>
      <c r="H44">
        <f t="shared" si="1"/>
        <v>35.995495495495497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7">
        <f t="shared" si="2"/>
        <v>40728.208333333336</v>
      </c>
      <c r="O44" s="7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6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185.9390243902439</v>
      </c>
      <c r="G45" t="s">
        <v>20</v>
      </c>
      <c r="H45">
        <f t="shared" si="1"/>
        <v>26.998873148744366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7">
        <f t="shared" si="2"/>
        <v>41844.208333333336</v>
      </c>
      <c r="O45" s="7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6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658.8125</v>
      </c>
      <c r="G46" t="s">
        <v>20</v>
      </c>
      <c r="H46">
        <f t="shared" si="1"/>
        <v>107.56122448979592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7">
        <f t="shared" si="2"/>
        <v>43541.208333333328</v>
      </c>
      <c r="O46" s="7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6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47.684210526315788</v>
      </c>
      <c r="G47" t="s">
        <v>14</v>
      </c>
      <c r="H47">
        <f t="shared" si="1"/>
        <v>94.375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7">
        <f t="shared" si="2"/>
        <v>42676.208333333328</v>
      </c>
      <c r="O47" s="7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6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114.78378378378378</v>
      </c>
      <c r="G48" t="s">
        <v>20</v>
      </c>
      <c r="H48">
        <f t="shared" si="1"/>
        <v>46.163043478260867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7">
        <f t="shared" si="2"/>
        <v>40367.208333333336</v>
      </c>
      <c r="O48" s="7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6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475.26666666666665</v>
      </c>
      <c r="G49" t="s">
        <v>20</v>
      </c>
      <c r="H49">
        <f t="shared" si="1"/>
        <v>47.845637583892618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7">
        <f t="shared" si="2"/>
        <v>41727.208333333336</v>
      </c>
      <c r="O49" s="7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6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386.97297297297297</v>
      </c>
      <c r="G50" t="s">
        <v>20</v>
      </c>
      <c r="H50">
        <f t="shared" si="1"/>
        <v>53.007815713698065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7">
        <f t="shared" si="2"/>
        <v>42180.208333333328</v>
      </c>
      <c r="O50" s="7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6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189.625</v>
      </c>
      <c r="G51" t="s">
        <v>20</v>
      </c>
      <c r="H51">
        <f t="shared" si="1"/>
        <v>45.059405940594061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7">
        <f t="shared" si="2"/>
        <v>43758.208333333328</v>
      </c>
      <c r="O51" s="7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x14ac:dyDescent="0.6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f t="shared" si="1"/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7">
        <f t="shared" si="2"/>
        <v>41487.208333333336</v>
      </c>
      <c r="O52" s="7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6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91.867805186590772</v>
      </c>
      <c r="G53" t="s">
        <v>14</v>
      </c>
      <c r="H53">
        <f t="shared" si="1"/>
        <v>99.006816632583508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7">
        <f t="shared" si="2"/>
        <v>40995.208333333336</v>
      </c>
      <c r="O53" s="7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6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34.152777777777779</v>
      </c>
      <c r="G54" t="s">
        <v>14</v>
      </c>
      <c r="H54">
        <f t="shared" si="1"/>
        <v>32.786666666666669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7">
        <f t="shared" si="2"/>
        <v>40436.208333333336</v>
      </c>
      <c r="O54" s="7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6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140.40909090909091</v>
      </c>
      <c r="G55" t="s">
        <v>20</v>
      </c>
      <c r="H55">
        <f t="shared" si="1"/>
        <v>59.119617224880386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7">
        <f t="shared" si="2"/>
        <v>41779.208333333336</v>
      </c>
      <c r="O55" s="7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6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89.86666666666666</v>
      </c>
      <c r="G56" t="s">
        <v>14</v>
      </c>
      <c r="H56">
        <f t="shared" si="1"/>
        <v>44.93333333333333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7">
        <f t="shared" si="2"/>
        <v>43170.25</v>
      </c>
      <c r="O56" s="7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6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177.96969696969697</v>
      </c>
      <c r="G57" t="s">
        <v>20</v>
      </c>
      <c r="H57">
        <f t="shared" si="1"/>
        <v>89.664122137404576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7">
        <f t="shared" si="2"/>
        <v>43311.208333333328</v>
      </c>
      <c r="O57" s="7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6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143.66249999999999</v>
      </c>
      <c r="G58" t="s">
        <v>20</v>
      </c>
      <c r="H58">
        <f t="shared" si="1"/>
        <v>70.079268292682926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7">
        <f t="shared" si="2"/>
        <v>42014.25</v>
      </c>
      <c r="O58" s="7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6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215.27586206896552</v>
      </c>
      <c r="G59" t="s">
        <v>20</v>
      </c>
      <c r="H59">
        <f t="shared" si="1"/>
        <v>31.059701492537314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7">
        <f t="shared" si="2"/>
        <v>42979.208333333328</v>
      </c>
      <c r="O59" s="7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6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227.11111111111114</v>
      </c>
      <c r="G60" t="s">
        <v>20</v>
      </c>
      <c r="H60">
        <f t="shared" si="1"/>
        <v>29.061611374407583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7">
        <f t="shared" si="2"/>
        <v>42268.208333333328</v>
      </c>
      <c r="O60" s="7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6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275.07142857142861</v>
      </c>
      <c r="G61" t="s">
        <v>20</v>
      </c>
      <c r="H61">
        <f t="shared" si="1"/>
        <v>30.0859375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7">
        <f t="shared" si="2"/>
        <v>42898.208333333328</v>
      </c>
      <c r="O61" s="7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6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144.37048832271762</v>
      </c>
      <c r="G62" t="s">
        <v>20</v>
      </c>
      <c r="H62">
        <f t="shared" si="1"/>
        <v>84.998125000000002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2"/>
        <v>41107.208333333336</v>
      </c>
      <c r="O62" s="7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6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92.74598393574297</v>
      </c>
      <c r="G63" t="s">
        <v>14</v>
      </c>
      <c r="H63">
        <f t="shared" si="1"/>
        <v>82.001775410563695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2"/>
        <v>40595.25</v>
      </c>
      <c r="O63" s="7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6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722.6</v>
      </c>
      <c r="G64" t="s">
        <v>20</v>
      </c>
      <c r="H64">
        <f t="shared" si="1"/>
        <v>58.040160642570278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7">
        <f t="shared" si="2"/>
        <v>42160.208333333328</v>
      </c>
      <c r="O64" s="7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6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11.851063829787234</v>
      </c>
      <c r="G65" t="s">
        <v>14</v>
      </c>
      <c r="H65">
        <f t="shared" si="1"/>
        <v>111.4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7">
        <f t="shared" si="2"/>
        <v>42853.208333333328</v>
      </c>
      <c r="O65" s="7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6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97.642857142857139</v>
      </c>
      <c r="G66" t="s">
        <v>14</v>
      </c>
      <c r="H66">
        <f t="shared" si="1"/>
        <v>71.94736842105263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7">
        <f t="shared" si="2"/>
        <v>43283.208333333328</v>
      </c>
      <c r="O66" s="7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6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(E67/D67)*100</f>
        <v>236.14754098360655</v>
      </c>
      <c r="G67" t="s">
        <v>20</v>
      </c>
      <c r="H67">
        <f t="shared" ref="H67:H130" si="5">E67/I67</f>
        <v>61.038135593220339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7">
        <f t="shared" ref="N67:N130" si="6">(((L67/60)/60)/24)+DATE(1970,1,1)</f>
        <v>40570.25</v>
      </c>
      <c r="O67" s="7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6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45.068965517241381</v>
      </c>
      <c r="G68" t="s">
        <v>14</v>
      </c>
      <c r="H68">
        <f t="shared" si="5"/>
        <v>108.91666666666667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7">
        <f t="shared" si="6"/>
        <v>42102.208333333328</v>
      </c>
      <c r="O68" s="7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6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162.38567493112947</v>
      </c>
      <c r="G69" t="s">
        <v>20</v>
      </c>
      <c r="H69">
        <f t="shared" si="5"/>
        <v>29.001722017220171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7">
        <f t="shared" si="6"/>
        <v>40203.25</v>
      </c>
      <c r="O69" s="7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6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254.52631578947367</v>
      </c>
      <c r="G70" t="s">
        <v>20</v>
      </c>
      <c r="H70">
        <f t="shared" si="5"/>
        <v>58.975609756097562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7">
        <f t="shared" si="6"/>
        <v>42943.208333333328</v>
      </c>
      <c r="O70" s="7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6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24.063291139240505</v>
      </c>
      <c r="G71" t="s">
        <v>74</v>
      </c>
      <c r="H71">
        <f t="shared" si="5"/>
        <v>111.82352941176471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7">
        <f t="shared" si="6"/>
        <v>40531.25</v>
      </c>
      <c r="O71" s="7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6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123.74140625000001</v>
      </c>
      <c r="G72" t="s">
        <v>20</v>
      </c>
      <c r="H72">
        <f t="shared" si="5"/>
        <v>63.995555555555555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7">
        <f t="shared" si="6"/>
        <v>40484.208333333336</v>
      </c>
      <c r="O72" s="7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6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108.06666666666666</v>
      </c>
      <c r="G73" t="s">
        <v>20</v>
      </c>
      <c r="H73">
        <f t="shared" si="5"/>
        <v>85.315789473684205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7">
        <f t="shared" si="6"/>
        <v>43799.25</v>
      </c>
      <c r="O73" s="7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6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670.33333333333326</v>
      </c>
      <c r="G74" t="s">
        <v>20</v>
      </c>
      <c r="H74">
        <f t="shared" si="5"/>
        <v>74.481481481481481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7">
        <f t="shared" si="6"/>
        <v>42186.208333333328</v>
      </c>
      <c r="O74" s="7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6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660.92857142857144</v>
      </c>
      <c r="G75" t="s">
        <v>20</v>
      </c>
      <c r="H75">
        <f t="shared" si="5"/>
        <v>105.14772727272727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7">
        <f t="shared" si="6"/>
        <v>42701.25</v>
      </c>
      <c r="O75" s="7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6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122.46153846153847</v>
      </c>
      <c r="G76" t="s">
        <v>20</v>
      </c>
      <c r="H76">
        <f t="shared" si="5"/>
        <v>56.188235294117646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7">
        <f t="shared" si="6"/>
        <v>42456.208333333328</v>
      </c>
      <c r="O76" s="7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6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150.57731958762886</v>
      </c>
      <c r="G77" t="s">
        <v>20</v>
      </c>
      <c r="H77">
        <f t="shared" si="5"/>
        <v>85.917647058823533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7">
        <f t="shared" si="6"/>
        <v>43296.208333333328</v>
      </c>
      <c r="O77" s="7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6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78.106590724165997</v>
      </c>
      <c r="G78" t="s">
        <v>14</v>
      </c>
      <c r="H78">
        <f t="shared" si="5"/>
        <v>57.00296912114014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7">
        <f t="shared" si="6"/>
        <v>42027.25</v>
      </c>
      <c r="O78" s="7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6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46.94736842105263</v>
      </c>
      <c r="G79" t="s">
        <v>14</v>
      </c>
      <c r="H79">
        <f t="shared" si="5"/>
        <v>79.642857142857139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7">
        <f t="shared" si="6"/>
        <v>40448.208333333336</v>
      </c>
      <c r="O79" s="7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6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300.8</v>
      </c>
      <c r="G80" t="s">
        <v>20</v>
      </c>
      <c r="H80">
        <f t="shared" si="5"/>
        <v>41.018181818181816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7">
        <f t="shared" si="6"/>
        <v>43206.208333333328</v>
      </c>
      <c r="O80" s="7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6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69.598615916955026</v>
      </c>
      <c r="G81" t="s">
        <v>14</v>
      </c>
      <c r="H81">
        <f t="shared" si="5"/>
        <v>48.004773269689736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7">
        <f t="shared" si="6"/>
        <v>43267.208333333328</v>
      </c>
      <c r="O81" s="7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6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637.4545454545455</v>
      </c>
      <c r="G82" t="s">
        <v>20</v>
      </c>
      <c r="H82">
        <f t="shared" si="5"/>
        <v>55.212598425196852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7">
        <f t="shared" si="6"/>
        <v>42976.208333333328</v>
      </c>
      <c r="O82" s="7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6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225.33928571428569</v>
      </c>
      <c r="G83" t="s">
        <v>20</v>
      </c>
      <c r="H83">
        <f t="shared" si="5"/>
        <v>92.109489051094897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7">
        <f t="shared" si="6"/>
        <v>43062.25</v>
      </c>
      <c r="O83" s="7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6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1497.3000000000002</v>
      </c>
      <c r="G84" t="s">
        <v>20</v>
      </c>
      <c r="H84">
        <f t="shared" si="5"/>
        <v>83.183333333333337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7">
        <f t="shared" si="6"/>
        <v>43482.25</v>
      </c>
      <c r="O84" s="7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6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37.590225563909776</v>
      </c>
      <c r="G85" t="s">
        <v>14</v>
      </c>
      <c r="H85">
        <f t="shared" si="5"/>
        <v>39.996000000000002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7">
        <f t="shared" si="6"/>
        <v>42579.208333333328</v>
      </c>
      <c r="O85" s="7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6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132.36942675159236</v>
      </c>
      <c r="G86" t="s">
        <v>20</v>
      </c>
      <c r="H86">
        <f t="shared" si="5"/>
        <v>111.1336898395722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7">
        <f t="shared" si="6"/>
        <v>41118.208333333336</v>
      </c>
      <c r="O86" s="7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6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131.22448979591837</v>
      </c>
      <c r="G87" t="s">
        <v>20</v>
      </c>
      <c r="H87">
        <f t="shared" si="5"/>
        <v>90.563380281690144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7">
        <f t="shared" si="6"/>
        <v>40797.208333333336</v>
      </c>
      <c r="O87" s="7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6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167.63513513513513</v>
      </c>
      <c r="G88" t="s">
        <v>20</v>
      </c>
      <c r="H88">
        <f t="shared" si="5"/>
        <v>61.108374384236456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7">
        <f t="shared" si="6"/>
        <v>42128.208333333328</v>
      </c>
      <c r="O88" s="7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6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61.984886649874063</v>
      </c>
      <c r="G89" t="s">
        <v>14</v>
      </c>
      <c r="H89">
        <f t="shared" si="5"/>
        <v>83.022941970310384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7">
        <f t="shared" si="6"/>
        <v>40610.25</v>
      </c>
      <c r="O89" s="7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6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260.75</v>
      </c>
      <c r="G90" t="s">
        <v>20</v>
      </c>
      <c r="H90">
        <f t="shared" si="5"/>
        <v>110.76106194690266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7">
        <f t="shared" si="6"/>
        <v>42110.208333333328</v>
      </c>
      <c r="O90" s="7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6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252.58823529411765</v>
      </c>
      <c r="G91" t="s">
        <v>20</v>
      </c>
      <c r="H91">
        <f t="shared" si="5"/>
        <v>89.458333333333329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7">
        <f t="shared" si="6"/>
        <v>40283.208333333336</v>
      </c>
      <c r="O91" s="7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6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78.615384615384613</v>
      </c>
      <c r="G92" t="s">
        <v>14</v>
      </c>
      <c r="H92">
        <f t="shared" si="5"/>
        <v>57.849056603773583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7">
        <f t="shared" si="6"/>
        <v>42425.25</v>
      </c>
      <c r="O92" s="7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6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48.404406999351913</v>
      </c>
      <c r="G93" t="s">
        <v>14</v>
      </c>
      <c r="H93">
        <f t="shared" si="5"/>
        <v>109.99705449189985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7">
        <f t="shared" si="6"/>
        <v>42588.208333333328</v>
      </c>
      <c r="O93" s="7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x14ac:dyDescent="0.6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258.875</v>
      </c>
      <c r="G94" t="s">
        <v>20</v>
      </c>
      <c r="H94">
        <f t="shared" si="5"/>
        <v>103.96586345381526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7">
        <f t="shared" si="6"/>
        <v>40352.208333333336</v>
      </c>
      <c r="O94" s="7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6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60.548713235294116</v>
      </c>
      <c r="G95" t="s">
        <v>74</v>
      </c>
      <c r="H95">
        <f t="shared" si="5"/>
        <v>107.99508196721311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7">
        <f t="shared" si="6"/>
        <v>41202.208333333336</v>
      </c>
      <c r="O95" s="7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6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303.68965517241378</v>
      </c>
      <c r="G96" t="s">
        <v>20</v>
      </c>
      <c r="H96">
        <f t="shared" si="5"/>
        <v>48.927777777777777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7">
        <f t="shared" si="6"/>
        <v>43562.208333333328</v>
      </c>
      <c r="O96" s="7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6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112.99999999999999</v>
      </c>
      <c r="G97" t="s">
        <v>20</v>
      </c>
      <c r="H97">
        <f t="shared" si="5"/>
        <v>37.666666666666664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7">
        <f t="shared" si="6"/>
        <v>43752.208333333328</v>
      </c>
      <c r="O97" s="7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6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217.37876614060258</v>
      </c>
      <c r="G98" t="s">
        <v>20</v>
      </c>
      <c r="H98">
        <f t="shared" si="5"/>
        <v>64.999141999141997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7">
        <f t="shared" si="6"/>
        <v>40612.25</v>
      </c>
      <c r="O98" s="7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6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926.69230769230762</v>
      </c>
      <c r="G99" t="s">
        <v>20</v>
      </c>
      <c r="H99">
        <f t="shared" si="5"/>
        <v>106.61061946902655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7">
        <f t="shared" si="6"/>
        <v>42180.208333333328</v>
      </c>
      <c r="O99" s="7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6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33.692229038854805</v>
      </c>
      <c r="G100" t="s">
        <v>14</v>
      </c>
      <c r="H100">
        <f t="shared" si="5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7">
        <f t="shared" si="6"/>
        <v>42212.208333333328</v>
      </c>
      <c r="O100" s="7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6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196.7236842105263</v>
      </c>
      <c r="G101" t="s">
        <v>20</v>
      </c>
      <c r="H101">
        <f t="shared" si="5"/>
        <v>91.16463414634147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7">
        <f t="shared" si="6"/>
        <v>41968.25</v>
      </c>
      <c r="O101" s="7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6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f t="shared" si="5"/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 t="shared" si="6"/>
        <v>40835.208333333336</v>
      </c>
      <c r="O102" s="7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6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1021.4444444444445</v>
      </c>
      <c r="G103" t="s">
        <v>20</v>
      </c>
      <c r="H103">
        <f t="shared" si="5"/>
        <v>56.054878048780488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7">
        <f t="shared" si="6"/>
        <v>42056.25</v>
      </c>
      <c r="O103" s="7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6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281.67567567567568</v>
      </c>
      <c r="G104" t="s">
        <v>20</v>
      </c>
      <c r="H104">
        <f t="shared" si="5"/>
        <v>31.017857142857142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7">
        <f t="shared" si="6"/>
        <v>43234.208333333328</v>
      </c>
      <c r="O104" s="7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6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24.610000000000003</v>
      </c>
      <c r="G105" t="s">
        <v>14</v>
      </c>
      <c r="H105">
        <f t="shared" si="5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7">
        <f t="shared" si="6"/>
        <v>40475.208333333336</v>
      </c>
      <c r="O105" s="7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6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143.14010067114094</v>
      </c>
      <c r="G106" t="s">
        <v>20</v>
      </c>
      <c r="H106">
        <f t="shared" si="5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7">
        <f t="shared" si="6"/>
        <v>42878.208333333328</v>
      </c>
      <c r="O106" s="7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6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144.54411764705884</v>
      </c>
      <c r="G107" t="s">
        <v>20</v>
      </c>
      <c r="H107">
        <f t="shared" si="5"/>
        <v>103.46315789473684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7">
        <f t="shared" si="6"/>
        <v>41366.208333333336</v>
      </c>
      <c r="O107" s="7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6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359.12820512820514</v>
      </c>
      <c r="G108" t="s">
        <v>20</v>
      </c>
      <c r="H108">
        <f t="shared" si="5"/>
        <v>95.278911564625844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7">
        <f t="shared" si="6"/>
        <v>43716.208333333328</v>
      </c>
      <c r="O108" s="7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x14ac:dyDescent="0.6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186.48571428571427</v>
      </c>
      <c r="G109" t="s">
        <v>20</v>
      </c>
      <c r="H109">
        <f t="shared" si="5"/>
        <v>75.895348837209298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7">
        <f t="shared" si="6"/>
        <v>43213.208333333328</v>
      </c>
      <c r="O109" s="7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6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595.26666666666665</v>
      </c>
      <c r="G110" t="s">
        <v>20</v>
      </c>
      <c r="H110">
        <f t="shared" si="5"/>
        <v>107.57831325301204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7">
        <f t="shared" si="6"/>
        <v>41005.208333333336</v>
      </c>
      <c r="O110" s="7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6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59.21153846153846</v>
      </c>
      <c r="G111" t="s">
        <v>14</v>
      </c>
      <c r="H111">
        <f t="shared" si="5"/>
        <v>51.31666666666667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7">
        <f t="shared" si="6"/>
        <v>41651.25</v>
      </c>
      <c r="O111" s="7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6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14.962780898876405</v>
      </c>
      <c r="G112" t="s">
        <v>14</v>
      </c>
      <c r="H112">
        <f t="shared" si="5"/>
        <v>71.983108108108112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7">
        <f t="shared" si="6"/>
        <v>43354.208333333328</v>
      </c>
      <c r="O112" s="7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6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119.95602605863192</v>
      </c>
      <c r="G113" t="s">
        <v>20</v>
      </c>
      <c r="H113">
        <f t="shared" si="5"/>
        <v>108.95414201183432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7">
        <f t="shared" si="6"/>
        <v>41174.208333333336</v>
      </c>
      <c r="O113" s="7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6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268.82978723404256</v>
      </c>
      <c r="G114" t="s">
        <v>20</v>
      </c>
      <c r="H114">
        <f t="shared" si="5"/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7">
        <f t="shared" si="6"/>
        <v>41875.208333333336</v>
      </c>
      <c r="O114" s="7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6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376.87878787878788</v>
      </c>
      <c r="G115" t="s">
        <v>20</v>
      </c>
      <c r="H115">
        <f t="shared" si="5"/>
        <v>94.938931297709928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7">
        <f t="shared" si="6"/>
        <v>42990.208333333328</v>
      </c>
      <c r="O115" s="7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6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727.15789473684208</v>
      </c>
      <c r="G116" t="s">
        <v>20</v>
      </c>
      <c r="H116">
        <f t="shared" si="5"/>
        <v>109.65079365079364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7">
        <f t="shared" si="6"/>
        <v>43564.208333333328</v>
      </c>
      <c r="O116" s="7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6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87.211757648470297</v>
      </c>
      <c r="G117" t="s">
        <v>14</v>
      </c>
      <c r="H117">
        <f t="shared" si="5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7">
        <f t="shared" si="6"/>
        <v>43056.25</v>
      </c>
      <c r="O117" s="7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6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f t="shared" si="5"/>
        <v>86.794520547945211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7">
        <f t="shared" si="6"/>
        <v>42265.208333333328</v>
      </c>
      <c r="O118" s="7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6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173.9387755102041</v>
      </c>
      <c r="G119" t="s">
        <v>20</v>
      </c>
      <c r="H119">
        <f t="shared" si="5"/>
        <v>30.992727272727272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7">
        <f t="shared" si="6"/>
        <v>40808.208333333336</v>
      </c>
      <c r="O119" s="7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6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117.61111111111111</v>
      </c>
      <c r="G120" t="s">
        <v>20</v>
      </c>
      <c r="H120">
        <f t="shared" si="5"/>
        <v>94.791044776119406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7">
        <f t="shared" si="6"/>
        <v>41665.25</v>
      </c>
      <c r="O120" s="7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6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214.96</v>
      </c>
      <c r="G121" t="s">
        <v>20</v>
      </c>
      <c r="H121">
        <f t="shared" si="5"/>
        <v>69.79220779220779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7">
        <f t="shared" si="6"/>
        <v>41806.208333333336</v>
      </c>
      <c r="O121" s="7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6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149.49667110519306</v>
      </c>
      <c r="G122" t="s">
        <v>20</v>
      </c>
      <c r="H122">
        <f t="shared" si="5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7">
        <f t="shared" si="6"/>
        <v>42111.208333333328</v>
      </c>
      <c r="O122" s="7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6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219.33995584988963</v>
      </c>
      <c r="G123" t="s">
        <v>20</v>
      </c>
      <c r="H123">
        <f t="shared" si="5"/>
        <v>110.0343300110742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7">
        <f t="shared" si="6"/>
        <v>41917.208333333336</v>
      </c>
      <c r="O123" s="7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6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64.367690058479525</v>
      </c>
      <c r="G124" t="s">
        <v>14</v>
      </c>
      <c r="H124">
        <f t="shared" si="5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7">
        <f t="shared" si="6"/>
        <v>41970.25</v>
      </c>
      <c r="O124" s="7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6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18.622397298818232</v>
      </c>
      <c r="G125" t="s">
        <v>14</v>
      </c>
      <c r="H125">
        <f t="shared" si="5"/>
        <v>49.987915407854985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6"/>
        <v>42332.25</v>
      </c>
      <c r="O125" s="7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6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367.76923076923077</v>
      </c>
      <c r="G126" t="s">
        <v>20</v>
      </c>
      <c r="H126">
        <f t="shared" si="5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7">
        <f t="shared" si="6"/>
        <v>43598.208333333328</v>
      </c>
      <c r="O126" s="7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6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159.90566037735849</v>
      </c>
      <c r="G127" t="s">
        <v>20</v>
      </c>
      <c r="H127">
        <f t="shared" si="5"/>
        <v>47.083333333333336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7">
        <f t="shared" si="6"/>
        <v>43362.208333333328</v>
      </c>
      <c r="O127" s="7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6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38.633185349611544</v>
      </c>
      <c r="G128" t="s">
        <v>14</v>
      </c>
      <c r="H128">
        <f t="shared" si="5"/>
        <v>89.944444444444443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7">
        <f t="shared" si="6"/>
        <v>42596.208333333328</v>
      </c>
      <c r="O128" s="7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6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51.42151162790698</v>
      </c>
      <c r="G129" t="s">
        <v>14</v>
      </c>
      <c r="H129">
        <f t="shared" si="5"/>
        <v>78.96875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6"/>
        <v>40310.208333333336</v>
      </c>
      <c r="O129" s="7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6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60.334277620396605</v>
      </c>
      <c r="G130" t="s">
        <v>74</v>
      </c>
      <c r="H130">
        <f t="shared" si="5"/>
        <v>80.067669172932327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7">
        <f t="shared" si="6"/>
        <v>40417.208333333336</v>
      </c>
      <c r="O130" s="7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6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(E131/D131)*100</f>
        <v>3.202693602693603</v>
      </c>
      <c r="G131" t="s">
        <v>74</v>
      </c>
      <c r="H131">
        <f t="shared" ref="H131:H194" si="9">E131/I131</f>
        <v>86.472727272727269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7">
        <f t="shared" ref="N131:N194" si="10">(((L131/60)/60)/24)+DATE(1970,1,1)</f>
        <v>42038.25</v>
      </c>
      <c r="O131" s="7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6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155.46875</v>
      </c>
      <c r="G132" t="s">
        <v>20</v>
      </c>
      <c r="H132">
        <f t="shared" si="9"/>
        <v>28.001876172607879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7">
        <f t="shared" si="10"/>
        <v>40842.208333333336</v>
      </c>
      <c r="O132" s="7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6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100.85974499089254</v>
      </c>
      <c r="G133" t="s">
        <v>20</v>
      </c>
      <c r="H133">
        <f t="shared" si="9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7">
        <f t="shared" si="10"/>
        <v>41607.25</v>
      </c>
      <c r="O133" s="7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6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116.18181818181819</v>
      </c>
      <c r="G134" t="s">
        <v>20</v>
      </c>
      <c r="H134">
        <f t="shared" si="9"/>
        <v>43.078651685393261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7">
        <f t="shared" si="10"/>
        <v>43112.25</v>
      </c>
      <c r="O134" s="7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6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310.77777777777777</v>
      </c>
      <c r="G135" t="s">
        <v>20</v>
      </c>
      <c r="H135">
        <f t="shared" si="9"/>
        <v>87.95597484276729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7">
        <f t="shared" si="10"/>
        <v>40767.208333333336</v>
      </c>
      <c r="O135" s="7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6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89.73668341708543</v>
      </c>
      <c r="G136" t="s">
        <v>14</v>
      </c>
      <c r="H136">
        <f t="shared" si="9"/>
        <v>94.987234042553197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7">
        <f t="shared" si="10"/>
        <v>40713.208333333336</v>
      </c>
      <c r="O136" s="7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6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71.27272727272728</v>
      </c>
      <c r="G137" t="s">
        <v>14</v>
      </c>
      <c r="H137">
        <f t="shared" si="9"/>
        <v>46.905982905982903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7">
        <f t="shared" si="10"/>
        <v>41340.25</v>
      </c>
      <c r="O137" s="7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6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3.2862318840579712</v>
      </c>
      <c r="G138" t="s">
        <v>74</v>
      </c>
      <c r="H138">
        <f t="shared" si="9"/>
        <v>46.913793103448278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7">
        <f t="shared" si="10"/>
        <v>41797.208333333336</v>
      </c>
      <c r="O138" s="7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6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261.77777777777777</v>
      </c>
      <c r="G139" t="s">
        <v>20</v>
      </c>
      <c r="H139">
        <f t="shared" si="9"/>
        <v>94.24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7">
        <f t="shared" si="10"/>
        <v>40457.208333333336</v>
      </c>
      <c r="O139" s="7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x14ac:dyDescent="0.6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f t="shared" si="9"/>
        <v>80.139130434782615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7">
        <f t="shared" si="10"/>
        <v>41180.208333333336</v>
      </c>
      <c r="O140" s="7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6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20.896851248642779</v>
      </c>
      <c r="G141" t="s">
        <v>14</v>
      </c>
      <c r="H141">
        <f t="shared" si="9"/>
        <v>59.036809815950917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7">
        <f t="shared" si="10"/>
        <v>42115.208333333328</v>
      </c>
      <c r="O141" s="7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6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223.16363636363636</v>
      </c>
      <c r="G142" t="s">
        <v>20</v>
      </c>
      <c r="H142">
        <f t="shared" si="9"/>
        <v>65.989247311827953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7">
        <f t="shared" si="10"/>
        <v>43156.25</v>
      </c>
      <c r="O142" s="7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6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101.59097978227061</v>
      </c>
      <c r="G143" t="s">
        <v>20</v>
      </c>
      <c r="H143">
        <f t="shared" si="9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7">
        <f t="shared" si="10"/>
        <v>42167.208333333328</v>
      </c>
      <c r="O143" s="7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6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230.03999999999996</v>
      </c>
      <c r="G144" t="s">
        <v>20</v>
      </c>
      <c r="H144">
        <f t="shared" si="9"/>
        <v>98.307692307692307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7">
        <f t="shared" si="10"/>
        <v>41005.208333333336</v>
      </c>
      <c r="O144" s="7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6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135.59259259259261</v>
      </c>
      <c r="G145" t="s">
        <v>20</v>
      </c>
      <c r="H145">
        <f t="shared" si="9"/>
        <v>104.6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7">
        <f t="shared" si="10"/>
        <v>40357.208333333336</v>
      </c>
      <c r="O145" s="7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6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129.1</v>
      </c>
      <c r="G146" t="s">
        <v>20</v>
      </c>
      <c r="H146">
        <f t="shared" si="9"/>
        <v>86.066666666666663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7">
        <f t="shared" si="10"/>
        <v>43633.208333333328</v>
      </c>
      <c r="O146" s="7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6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236.512</v>
      </c>
      <c r="G147" t="s">
        <v>20</v>
      </c>
      <c r="H147">
        <f t="shared" si="9"/>
        <v>76.989583333333329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7">
        <f t="shared" si="10"/>
        <v>41889.208333333336</v>
      </c>
      <c r="O147" s="7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6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17.25</v>
      </c>
      <c r="G148" t="s">
        <v>74</v>
      </c>
      <c r="H148">
        <f t="shared" si="9"/>
        <v>29.764705882352942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7">
        <f t="shared" si="10"/>
        <v>40855.25</v>
      </c>
      <c r="O148" s="7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6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112.49397590361446</v>
      </c>
      <c r="G149" t="s">
        <v>20</v>
      </c>
      <c r="H149">
        <f t="shared" si="9"/>
        <v>46.91959798994975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7">
        <f t="shared" si="10"/>
        <v>42534.208333333328</v>
      </c>
      <c r="O149" s="7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6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121.02150537634408</v>
      </c>
      <c r="G150" t="s">
        <v>20</v>
      </c>
      <c r="H150">
        <f t="shared" si="9"/>
        <v>105.18691588785046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7">
        <f t="shared" si="10"/>
        <v>42941.208333333328</v>
      </c>
      <c r="O150" s="7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6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219.87096774193549</v>
      </c>
      <c r="G151" t="s">
        <v>20</v>
      </c>
      <c r="H151">
        <f t="shared" si="9"/>
        <v>69.907692307692301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7">
        <f t="shared" si="10"/>
        <v>41275.25</v>
      </c>
      <c r="O151" s="7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6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f t="shared" si="9"/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 t="shared" si="10"/>
        <v>43450.25</v>
      </c>
      <c r="O152" s="7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6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64.166909620991248</v>
      </c>
      <c r="G153" t="s">
        <v>14</v>
      </c>
      <c r="H153">
        <f t="shared" si="9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7">
        <f t="shared" si="10"/>
        <v>41799.208333333336</v>
      </c>
      <c r="O153" s="7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6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423.06746987951806</v>
      </c>
      <c r="G154" t="s">
        <v>20</v>
      </c>
      <c r="H154">
        <f t="shared" si="9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7">
        <f t="shared" si="10"/>
        <v>42783.25</v>
      </c>
      <c r="O154" s="7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6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92.984160506863773</v>
      </c>
      <c r="G155" t="s">
        <v>14</v>
      </c>
      <c r="H155">
        <f t="shared" si="9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7">
        <f t="shared" si="10"/>
        <v>41201.208333333336</v>
      </c>
      <c r="O155" s="7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6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58.756567425569173</v>
      </c>
      <c r="G156" t="s">
        <v>14</v>
      </c>
      <c r="H156">
        <f t="shared" si="9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7">
        <f t="shared" si="10"/>
        <v>42502.208333333328</v>
      </c>
      <c r="O156" s="7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6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65.022222222222226</v>
      </c>
      <c r="G157" t="s">
        <v>14</v>
      </c>
      <c r="H157">
        <f t="shared" si="9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7">
        <f t="shared" si="10"/>
        <v>40262.208333333336</v>
      </c>
      <c r="O157" s="7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6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73.939560439560438</v>
      </c>
      <c r="G158" t="s">
        <v>74</v>
      </c>
      <c r="H158">
        <f t="shared" si="9"/>
        <v>71.013192612137203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7">
        <f t="shared" si="10"/>
        <v>43743.208333333328</v>
      </c>
      <c r="O158" s="7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6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52.666666666666664</v>
      </c>
      <c r="G159" t="s">
        <v>14</v>
      </c>
      <c r="H159">
        <f t="shared" si="9"/>
        <v>73.733333333333334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7">
        <f t="shared" si="10"/>
        <v>41638.25</v>
      </c>
      <c r="O159" s="7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6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220.95238095238096</v>
      </c>
      <c r="G160" t="s">
        <v>20</v>
      </c>
      <c r="H160">
        <f t="shared" si="9"/>
        <v>113.17073170731707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7">
        <f t="shared" si="10"/>
        <v>42346.25</v>
      </c>
      <c r="O160" s="7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6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100.01150627615063</v>
      </c>
      <c r="G161" t="s">
        <v>20</v>
      </c>
      <c r="H161">
        <f t="shared" si="9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7">
        <f t="shared" si="10"/>
        <v>43551.208333333328</v>
      </c>
      <c r="O161" s="7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6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162.3125</v>
      </c>
      <c r="G162" t="s">
        <v>20</v>
      </c>
      <c r="H162">
        <f t="shared" si="9"/>
        <v>79.176829268292678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7">
        <f t="shared" si="10"/>
        <v>43582.208333333328</v>
      </c>
      <c r="O162" s="7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6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78.181818181818187</v>
      </c>
      <c r="G163" t="s">
        <v>14</v>
      </c>
      <c r="H163">
        <f t="shared" si="9"/>
        <v>57.333333333333336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7">
        <f t="shared" si="10"/>
        <v>42270.208333333328</v>
      </c>
      <c r="O163" s="7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6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149.73770491803279</v>
      </c>
      <c r="G164" t="s">
        <v>20</v>
      </c>
      <c r="H164">
        <f t="shared" si="9"/>
        <v>58.178343949044589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7">
        <f t="shared" si="10"/>
        <v>43442.25</v>
      </c>
      <c r="O164" s="7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6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253.25714285714284</v>
      </c>
      <c r="G165" t="s">
        <v>20</v>
      </c>
      <c r="H165">
        <f t="shared" si="9"/>
        <v>36.032520325203251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7">
        <f t="shared" si="10"/>
        <v>43028.208333333328</v>
      </c>
      <c r="O165" s="7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6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100.16943521594683</v>
      </c>
      <c r="G166" t="s">
        <v>20</v>
      </c>
      <c r="H166">
        <f t="shared" si="9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7">
        <f t="shared" si="10"/>
        <v>43016.208333333328</v>
      </c>
      <c r="O166" s="7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6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121.99004424778761</v>
      </c>
      <c r="G167" t="s">
        <v>20</v>
      </c>
      <c r="H167">
        <f t="shared" si="9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7">
        <f t="shared" si="10"/>
        <v>42948.208333333328</v>
      </c>
      <c r="O167" s="7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6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137.13265306122449</v>
      </c>
      <c r="G168" t="s">
        <v>20</v>
      </c>
      <c r="H168">
        <f t="shared" si="9"/>
        <v>55.077868852459019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7">
        <f t="shared" si="10"/>
        <v>40534.25</v>
      </c>
      <c r="O168" s="7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6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415.53846153846149</v>
      </c>
      <c r="G169" t="s">
        <v>20</v>
      </c>
      <c r="H169">
        <f t="shared" si="9"/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7">
        <f t="shared" si="10"/>
        <v>41435.208333333336</v>
      </c>
      <c r="O169" s="7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6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31.30913348946136</v>
      </c>
      <c r="G170" t="s">
        <v>14</v>
      </c>
      <c r="H170">
        <f t="shared" si="9"/>
        <v>41.996858638743454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7">
        <f t="shared" si="10"/>
        <v>43518.25</v>
      </c>
      <c r="O170" s="7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6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424.08154506437768</v>
      </c>
      <c r="G171" t="s">
        <v>20</v>
      </c>
      <c r="H171">
        <f t="shared" si="9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7">
        <f t="shared" si="10"/>
        <v>41077.208333333336</v>
      </c>
      <c r="O171" s="7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6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2.93886230728336</v>
      </c>
      <c r="G172" t="s">
        <v>14</v>
      </c>
      <c r="H172">
        <f t="shared" si="9"/>
        <v>82.507462686567166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7">
        <f t="shared" si="10"/>
        <v>42950.208333333328</v>
      </c>
      <c r="O172" s="7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6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10.63265306122449</v>
      </c>
      <c r="G173" t="s">
        <v>14</v>
      </c>
      <c r="H173">
        <f t="shared" si="9"/>
        <v>104.2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7">
        <f t="shared" si="10"/>
        <v>41718.208333333336</v>
      </c>
      <c r="O173" s="7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6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82.875</v>
      </c>
      <c r="G174" t="s">
        <v>14</v>
      </c>
      <c r="H174">
        <f t="shared" si="9"/>
        <v>25.5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7">
        <f t="shared" si="10"/>
        <v>41839.208333333336</v>
      </c>
      <c r="O174" s="7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6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163.01447776628748</v>
      </c>
      <c r="G175" t="s">
        <v>20</v>
      </c>
      <c r="H175">
        <f t="shared" si="9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7">
        <f t="shared" si="10"/>
        <v>41412.208333333336</v>
      </c>
      <c r="O175" s="7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6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894.66666666666674</v>
      </c>
      <c r="G176" t="s">
        <v>20</v>
      </c>
      <c r="H176">
        <f t="shared" si="9"/>
        <v>111.83333333333333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7">
        <f t="shared" si="10"/>
        <v>42282.208333333328</v>
      </c>
      <c r="O176" s="7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6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26.191501103752756</v>
      </c>
      <c r="G177" t="s">
        <v>14</v>
      </c>
      <c r="H177">
        <f t="shared" si="9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7">
        <f t="shared" si="10"/>
        <v>42613.208333333328</v>
      </c>
      <c r="O177" s="7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6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74.834782608695647</v>
      </c>
      <c r="G178" t="s">
        <v>14</v>
      </c>
      <c r="H178">
        <f t="shared" si="9"/>
        <v>110.05115089514067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7">
        <f t="shared" si="10"/>
        <v>42616.208333333328</v>
      </c>
      <c r="O178" s="7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6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416.47680412371136</v>
      </c>
      <c r="G179" t="s">
        <v>20</v>
      </c>
      <c r="H179">
        <f t="shared" si="9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7">
        <f t="shared" si="10"/>
        <v>40497.25</v>
      </c>
      <c r="O179" s="7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6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96.208333333333329</v>
      </c>
      <c r="G180" t="s">
        <v>14</v>
      </c>
      <c r="H180">
        <f t="shared" si="9"/>
        <v>32.985714285714288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7">
        <f t="shared" si="10"/>
        <v>42999.208333333328</v>
      </c>
      <c r="O180" s="7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6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357.71910112359546</v>
      </c>
      <c r="G181" t="s">
        <v>20</v>
      </c>
      <c r="H181">
        <f t="shared" si="9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10"/>
        <v>41350.208333333336</v>
      </c>
      <c r="O181" s="7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6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308.45714285714286</v>
      </c>
      <c r="G182" t="s">
        <v>20</v>
      </c>
      <c r="H182">
        <f t="shared" si="9"/>
        <v>81.98196487897485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7">
        <f t="shared" si="10"/>
        <v>40259.208333333336</v>
      </c>
      <c r="O182" s="7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6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61.802325581395344</v>
      </c>
      <c r="G183" t="s">
        <v>14</v>
      </c>
      <c r="H183">
        <f t="shared" si="9"/>
        <v>39.080882352941174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7">
        <f t="shared" si="10"/>
        <v>43012.208333333328</v>
      </c>
      <c r="O183" s="7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6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722.32472324723244</v>
      </c>
      <c r="G184" t="s">
        <v>20</v>
      </c>
      <c r="H184">
        <f t="shared" si="9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7">
        <f t="shared" si="10"/>
        <v>43631.208333333328</v>
      </c>
      <c r="O184" s="7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6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69.117647058823522</v>
      </c>
      <c r="G185" t="s">
        <v>14</v>
      </c>
      <c r="H185">
        <f t="shared" si="9"/>
        <v>40.988372093023258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10"/>
        <v>40430.208333333336</v>
      </c>
      <c r="O185" s="7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6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293.05555555555554</v>
      </c>
      <c r="G186" t="s">
        <v>20</v>
      </c>
      <c r="H186">
        <f t="shared" si="9"/>
        <v>31.029411764705884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7">
        <f t="shared" si="10"/>
        <v>43588.208333333328</v>
      </c>
      <c r="O186" s="7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6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71.8</v>
      </c>
      <c r="G187" t="s">
        <v>14</v>
      </c>
      <c r="H187">
        <f t="shared" si="9"/>
        <v>37.789473684210527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7">
        <f t="shared" si="10"/>
        <v>43233.208333333328</v>
      </c>
      <c r="O187" s="7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6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31.934684684684683</v>
      </c>
      <c r="G188" t="s">
        <v>14</v>
      </c>
      <c r="H188">
        <f t="shared" si="9"/>
        <v>32.006772009029348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7">
        <f t="shared" si="10"/>
        <v>41782.208333333336</v>
      </c>
      <c r="O188" s="7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6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229.87375415282392</v>
      </c>
      <c r="G189" t="s">
        <v>20</v>
      </c>
      <c r="H189">
        <f t="shared" si="9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10"/>
        <v>41328.25</v>
      </c>
      <c r="O189" s="7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6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32.012195121951223</v>
      </c>
      <c r="G190" t="s">
        <v>14</v>
      </c>
      <c r="H190">
        <f t="shared" si="9"/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7">
        <f t="shared" si="10"/>
        <v>41975.25</v>
      </c>
      <c r="O190" s="7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6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23.525352848928385</v>
      </c>
      <c r="G191" t="s">
        <v>74</v>
      </c>
      <c r="H191">
        <f t="shared" si="9"/>
        <v>102.0498866213152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7">
        <f t="shared" si="10"/>
        <v>42433.25</v>
      </c>
      <c r="O191" s="7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6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68.594594594594597</v>
      </c>
      <c r="G192" t="s">
        <v>14</v>
      </c>
      <c r="H192">
        <f t="shared" si="9"/>
        <v>105.75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7">
        <f t="shared" si="10"/>
        <v>41429.208333333336</v>
      </c>
      <c r="O192" s="7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6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37.952380952380956</v>
      </c>
      <c r="G193" t="s">
        <v>14</v>
      </c>
      <c r="H193">
        <f t="shared" si="9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7">
        <f t="shared" si="10"/>
        <v>43536.208333333328</v>
      </c>
      <c r="O193" s="7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6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19.992957746478872</v>
      </c>
      <c r="G194" t="s">
        <v>14</v>
      </c>
      <c r="H194">
        <f t="shared" si="9"/>
        <v>35.049382716049379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7">
        <f t="shared" si="10"/>
        <v>41817.208333333336</v>
      </c>
      <c r="O194" s="7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6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(E195/D195)*100</f>
        <v>45.636363636363633</v>
      </c>
      <c r="G195" t="s">
        <v>14</v>
      </c>
      <c r="H195">
        <f t="shared" ref="H195:H258" si="13">E195/I195</f>
        <v>46.338461538461537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7">
        <f t="shared" ref="N195:N258" si="14">(((L195/60)/60)/24)+DATE(1970,1,1)</f>
        <v>43198.208333333328</v>
      </c>
      <c r="O195" s="7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6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122.7605633802817</v>
      </c>
      <c r="G196" t="s">
        <v>20</v>
      </c>
      <c r="H196">
        <f t="shared" si="13"/>
        <v>69.174603174603178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7">
        <f t="shared" si="14"/>
        <v>42261.208333333328</v>
      </c>
      <c r="O196" s="7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6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361.75316455696202</v>
      </c>
      <c r="G197" t="s">
        <v>20</v>
      </c>
      <c r="H197">
        <f t="shared" si="13"/>
        <v>109.07824427480917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7">
        <f t="shared" si="14"/>
        <v>43310.208333333328</v>
      </c>
      <c r="O197" s="7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6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63.146341463414636</v>
      </c>
      <c r="G198" t="s">
        <v>14</v>
      </c>
      <c r="H198">
        <f t="shared" si="13"/>
        <v>51.78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7">
        <f t="shared" si="14"/>
        <v>42616.208333333328</v>
      </c>
      <c r="O198" s="7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6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298.20475319926874</v>
      </c>
      <c r="G199" t="s">
        <v>20</v>
      </c>
      <c r="H199">
        <f t="shared" si="13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7">
        <f t="shared" si="14"/>
        <v>42909.208333333328</v>
      </c>
      <c r="O199" s="7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6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9.5585443037974684</v>
      </c>
      <c r="G200" t="s">
        <v>14</v>
      </c>
      <c r="H200">
        <f t="shared" si="13"/>
        <v>35.958333333333336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7">
        <f t="shared" si="14"/>
        <v>40396.208333333336</v>
      </c>
      <c r="O200" s="7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6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53.777777777777779</v>
      </c>
      <c r="G201" t="s">
        <v>14</v>
      </c>
      <c r="H201">
        <f t="shared" si="13"/>
        <v>74.461538461538467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7">
        <f t="shared" si="14"/>
        <v>42192.208333333328</v>
      </c>
      <c r="O201" s="7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6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f t="shared" si="13"/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14"/>
        <v>40262.208333333336</v>
      </c>
      <c r="O202" s="7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6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681.19047619047615</v>
      </c>
      <c r="G203" t="s">
        <v>20</v>
      </c>
      <c r="H203">
        <f t="shared" si="13"/>
        <v>91.114649681528661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7">
        <f t="shared" si="14"/>
        <v>41845.208333333336</v>
      </c>
      <c r="O203" s="7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6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78.831325301204828</v>
      </c>
      <c r="G204" t="s">
        <v>74</v>
      </c>
      <c r="H204">
        <f t="shared" si="13"/>
        <v>79.792682926829272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7">
        <f t="shared" si="14"/>
        <v>40818.208333333336</v>
      </c>
      <c r="O204" s="7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6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134.40792216817235</v>
      </c>
      <c r="G205" t="s">
        <v>20</v>
      </c>
      <c r="H205">
        <f t="shared" si="13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7">
        <f t="shared" si="14"/>
        <v>42752.25</v>
      </c>
      <c r="O205" s="7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6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3.3719999999999999</v>
      </c>
      <c r="G206" t="s">
        <v>14</v>
      </c>
      <c r="H206">
        <f t="shared" si="13"/>
        <v>63.225000000000001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7">
        <f t="shared" si="14"/>
        <v>40636.208333333336</v>
      </c>
      <c r="O206" s="7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6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431.84615384615387</v>
      </c>
      <c r="G207" t="s">
        <v>20</v>
      </c>
      <c r="H207">
        <f t="shared" si="13"/>
        <v>70.174999999999997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7">
        <f t="shared" si="14"/>
        <v>43390.208333333328</v>
      </c>
      <c r="O207" s="7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6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38.844444444444441</v>
      </c>
      <c r="G208" t="s">
        <v>74</v>
      </c>
      <c r="H208">
        <f t="shared" si="13"/>
        <v>61.333333333333336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7">
        <f t="shared" si="14"/>
        <v>40236.25</v>
      </c>
      <c r="O208" s="7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x14ac:dyDescent="0.6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425.7</v>
      </c>
      <c r="G209" t="s">
        <v>20</v>
      </c>
      <c r="H209">
        <f t="shared" si="13"/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7">
        <f t="shared" si="14"/>
        <v>43340.208333333328</v>
      </c>
      <c r="O209" s="7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6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101.12239715591672</v>
      </c>
      <c r="G210" t="s">
        <v>20</v>
      </c>
      <c r="H210">
        <f t="shared" si="13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7">
        <f t="shared" si="14"/>
        <v>43048.25</v>
      </c>
      <c r="O210" s="7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6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21.188688946015425</v>
      </c>
      <c r="G211" t="s">
        <v>47</v>
      </c>
      <c r="H211">
        <f t="shared" si="13"/>
        <v>51.004950495049506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7">
        <f t="shared" si="14"/>
        <v>42496.208333333328</v>
      </c>
      <c r="O211" s="7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6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67.425531914893625</v>
      </c>
      <c r="G212" t="s">
        <v>14</v>
      </c>
      <c r="H212">
        <f t="shared" si="13"/>
        <v>28.044247787610619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7">
        <f t="shared" si="14"/>
        <v>42797.25</v>
      </c>
      <c r="O212" s="7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6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94.923371647509583</v>
      </c>
      <c r="G213" t="s">
        <v>14</v>
      </c>
      <c r="H213">
        <f t="shared" si="13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7">
        <f t="shared" si="14"/>
        <v>41513.208333333336</v>
      </c>
      <c r="O213" s="7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6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151.85185185185185</v>
      </c>
      <c r="G214" t="s">
        <v>20</v>
      </c>
      <c r="H214">
        <f t="shared" si="13"/>
        <v>73.214285714285708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7">
        <f t="shared" si="14"/>
        <v>43814.25</v>
      </c>
      <c r="O214" s="7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6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195.16382252559728</v>
      </c>
      <c r="G215" t="s">
        <v>20</v>
      </c>
      <c r="H215">
        <f t="shared" si="13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7">
        <f t="shared" si="14"/>
        <v>40488.208333333336</v>
      </c>
      <c r="O215" s="7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6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1023.1428571428571</v>
      </c>
      <c r="G216" t="s">
        <v>20</v>
      </c>
      <c r="H216">
        <f t="shared" si="13"/>
        <v>86.812121212121212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7">
        <f t="shared" si="14"/>
        <v>40409.208333333336</v>
      </c>
      <c r="O216" s="7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6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3.841836734693878</v>
      </c>
      <c r="G217" t="s">
        <v>14</v>
      </c>
      <c r="H217">
        <f t="shared" si="13"/>
        <v>42.125874125874127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7">
        <f t="shared" si="14"/>
        <v>43509.25</v>
      </c>
      <c r="O217" s="7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6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155.07066557107643</v>
      </c>
      <c r="G218" t="s">
        <v>20</v>
      </c>
      <c r="H218">
        <f t="shared" si="13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7">
        <f t="shared" si="14"/>
        <v>40869.25</v>
      </c>
      <c r="O218" s="7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6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44.753477588871718</v>
      </c>
      <c r="G219" t="s">
        <v>14</v>
      </c>
      <c r="H219">
        <f t="shared" si="13"/>
        <v>62.003211991434689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7">
        <f t="shared" si="14"/>
        <v>43583.208333333328</v>
      </c>
      <c r="O219" s="7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6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215.94736842105263</v>
      </c>
      <c r="G220" t="s">
        <v>20</v>
      </c>
      <c r="H220">
        <f t="shared" si="13"/>
        <v>31.005037783375315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7">
        <f t="shared" si="14"/>
        <v>40858.25</v>
      </c>
      <c r="O220" s="7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6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332.12709832134288</v>
      </c>
      <c r="G221" t="s">
        <v>20</v>
      </c>
      <c r="H221">
        <f t="shared" si="13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7">
        <f t="shared" si="14"/>
        <v>41137.208333333336</v>
      </c>
      <c r="O221" s="7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6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8.4430379746835449</v>
      </c>
      <c r="G222" t="s">
        <v>14</v>
      </c>
      <c r="H222">
        <f t="shared" si="13"/>
        <v>39.235294117647058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7">
        <f t="shared" si="14"/>
        <v>40725.208333333336</v>
      </c>
      <c r="O222" s="7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6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98.625514403292186</v>
      </c>
      <c r="G223" t="s">
        <v>14</v>
      </c>
      <c r="H223">
        <f t="shared" si="13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7">
        <f t="shared" si="14"/>
        <v>41081.208333333336</v>
      </c>
      <c r="O223" s="7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6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137.97916666666669</v>
      </c>
      <c r="G224" t="s">
        <v>20</v>
      </c>
      <c r="H224">
        <f t="shared" si="13"/>
        <v>47.992753623188406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7">
        <f t="shared" si="14"/>
        <v>41914.208333333336</v>
      </c>
      <c r="O224" s="7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6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93.81099656357388</v>
      </c>
      <c r="G225" t="s">
        <v>14</v>
      </c>
      <c r="H225">
        <f t="shared" si="13"/>
        <v>87.966702470461868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7">
        <f t="shared" si="14"/>
        <v>42445.208333333328</v>
      </c>
      <c r="O225" s="7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6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403.63930885529157</v>
      </c>
      <c r="G226" t="s">
        <v>20</v>
      </c>
      <c r="H226">
        <f t="shared" si="13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7">
        <f t="shared" si="14"/>
        <v>41906.208333333336</v>
      </c>
      <c r="O226" s="7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6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260.1740412979351</v>
      </c>
      <c r="G227" t="s">
        <v>20</v>
      </c>
      <c r="H227">
        <f t="shared" si="13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7">
        <f t="shared" si="14"/>
        <v>41762.208333333336</v>
      </c>
      <c r="O227" s="7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6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366.63333333333333</v>
      </c>
      <c r="G228" t="s">
        <v>20</v>
      </c>
      <c r="H228">
        <f t="shared" si="13"/>
        <v>98.205357142857139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7">
        <f t="shared" si="14"/>
        <v>40276.208333333336</v>
      </c>
      <c r="O228" s="7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6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168.72085385878489</v>
      </c>
      <c r="G229" t="s">
        <v>20</v>
      </c>
      <c r="H229">
        <f t="shared" si="13"/>
        <v>108.96182396606575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7">
        <f t="shared" si="14"/>
        <v>42139.208333333328</v>
      </c>
      <c r="O229" s="7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6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119.90717911530093</v>
      </c>
      <c r="G230" t="s">
        <v>20</v>
      </c>
      <c r="H230">
        <f t="shared" si="13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7">
        <f t="shared" si="14"/>
        <v>42613.208333333328</v>
      </c>
      <c r="O230" s="7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6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193.68925233644859</v>
      </c>
      <c r="G231" t="s">
        <v>20</v>
      </c>
      <c r="H231">
        <f t="shared" si="13"/>
        <v>64.99333594668758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7">
        <f t="shared" si="14"/>
        <v>42887.208333333328</v>
      </c>
      <c r="O231" s="7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6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420.16666666666669</v>
      </c>
      <c r="G232" t="s">
        <v>20</v>
      </c>
      <c r="H232">
        <f t="shared" si="13"/>
        <v>99.841584158415841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7">
        <f t="shared" si="14"/>
        <v>43805.25</v>
      </c>
      <c r="O232" s="7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6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76.708333333333329</v>
      </c>
      <c r="G233" t="s">
        <v>74</v>
      </c>
      <c r="H233">
        <f t="shared" si="13"/>
        <v>82.432835820895519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7">
        <f t="shared" si="14"/>
        <v>41415.208333333336</v>
      </c>
      <c r="O233" s="7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6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171.26470588235293</v>
      </c>
      <c r="G234" t="s">
        <v>20</v>
      </c>
      <c r="H234">
        <f t="shared" si="13"/>
        <v>63.293478260869563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7">
        <f t="shared" si="14"/>
        <v>42576.208333333328</v>
      </c>
      <c r="O234" s="7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6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157.89473684210526</v>
      </c>
      <c r="G235" t="s">
        <v>20</v>
      </c>
      <c r="H235">
        <f t="shared" si="13"/>
        <v>96.774193548387103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7">
        <f t="shared" si="14"/>
        <v>40706.208333333336</v>
      </c>
      <c r="O235" s="7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6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109.08</v>
      </c>
      <c r="G236" t="s">
        <v>20</v>
      </c>
      <c r="H236">
        <f t="shared" si="13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7">
        <f t="shared" si="14"/>
        <v>42969.208333333328</v>
      </c>
      <c r="O236" s="7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6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41.732558139534881</v>
      </c>
      <c r="G237" t="s">
        <v>14</v>
      </c>
      <c r="H237">
        <f t="shared" si="13"/>
        <v>39.010869565217391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7">
        <f t="shared" si="14"/>
        <v>42779.25</v>
      </c>
      <c r="O237" s="7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6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10.944303797468354</v>
      </c>
      <c r="G238" t="s">
        <v>14</v>
      </c>
      <c r="H238">
        <f t="shared" si="13"/>
        <v>75.84210526315789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7">
        <f t="shared" si="14"/>
        <v>43641.208333333328</v>
      </c>
      <c r="O238" s="7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6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159.3763440860215</v>
      </c>
      <c r="G239" t="s">
        <v>20</v>
      </c>
      <c r="H239">
        <f t="shared" si="13"/>
        <v>45.051671732522799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7">
        <f t="shared" si="14"/>
        <v>41754.208333333336</v>
      </c>
      <c r="O239" s="7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6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422.41666666666669</v>
      </c>
      <c r="G240" t="s">
        <v>20</v>
      </c>
      <c r="H240">
        <f t="shared" si="13"/>
        <v>104.51546391752578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7">
        <f t="shared" si="14"/>
        <v>43083.25</v>
      </c>
      <c r="O240" s="7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6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97.71875</v>
      </c>
      <c r="G241" t="s">
        <v>14</v>
      </c>
      <c r="H241">
        <f t="shared" si="13"/>
        <v>76.268292682926827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7">
        <f t="shared" si="14"/>
        <v>42245.208333333328</v>
      </c>
      <c r="O241" s="7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6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418.78911564625849</v>
      </c>
      <c r="G242" t="s">
        <v>20</v>
      </c>
      <c r="H242">
        <f t="shared" si="13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7">
        <f t="shared" si="14"/>
        <v>40396.208333333336</v>
      </c>
      <c r="O242" s="7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6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101.91632047477745</v>
      </c>
      <c r="G243" t="s">
        <v>20</v>
      </c>
      <c r="H243">
        <f t="shared" si="13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7">
        <f t="shared" si="14"/>
        <v>41742.208333333336</v>
      </c>
      <c r="O243" s="7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6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127.72619047619047</v>
      </c>
      <c r="G244" t="s">
        <v>20</v>
      </c>
      <c r="H244">
        <f t="shared" si="13"/>
        <v>42.915999999999997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7">
        <f t="shared" si="14"/>
        <v>42865.208333333328</v>
      </c>
      <c r="O244" s="7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6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445.21739130434781</v>
      </c>
      <c r="G245" t="s">
        <v>20</v>
      </c>
      <c r="H245">
        <f t="shared" si="13"/>
        <v>43.025210084033617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7">
        <f t="shared" si="14"/>
        <v>43163.25</v>
      </c>
      <c r="O245" s="7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6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569.71428571428578</v>
      </c>
      <c r="G246" t="s">
        <v>20</v>
      </c>
      <c r="H246">
        <f t="shared" si="13"/>
        <v>75.245283018867923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7">
        <f t="shared" si="14"/>
        <v>41834.208333333336</v>
      </c>
      <c r="O246" s="7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6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509.34482758620686</v>
      </c>
      <c r="G247" t="s">
        <v>20</v>
      </c>
      <c r="H247">
        <f t="shared" si="13"/>
        <v>69.023364485981304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7">
        <f t="shared" si="14"/>
        <v>41736.208333333336</v>
      </c>
      <c r="O247" s="7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6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325.5333333333333</v>
      </c>
      <c r="G248" t="s">
        <v>20</v>
      </c>
      <c r="H248">
        <f t="shared" si="13"/>
        <v>65.986486486486484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7">
        <f t="shared" si="14"/>
        <v>41491.208333333336</v>
      </c>
      <c r="O248" s="7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6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932.61616161616166</v>
      </c>
      <c r="G249" t="s">
        <v>20</v>
      </c>
      <c r="H249">
        <f t="shared" si="13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7">
        <f t="shared" si="14"/>
        <v>42726.25</v>
      </c>
      <c r="O249" s="7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6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211.33870967741933</v>
      </c>
      <c r="G250" t="s">
        <v>20</v>
      </c>
      <c r="H250">
        <f t="shared" si="13"/>
        <v>60.105504587155963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7">
        <f t="shared" si="14"/>
        <v>42004.25</v>
      </c>
      <c r="O250" s="7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6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273.32520325203251</v>
      </c>
      <c r="G251" t="s">
        <v>20</v>
      </c>
      <c r="H251">
        <f t="shared" si="13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7">
        <f t="shared" si="14"/>
        <v>42006.25</v>
      </c>
      <c r="O251" s="7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6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f t="shared" si="13"/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7">
        <f t="shared" si="14"/>
        <v>40203.25</v>
      </c>
      <c r="O252" s="7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6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54.084507042253513</v>
      </c>
      <c r="G253" t="s">
        <v>14</v>
      </c>
      <c r="H253">
        <f t="shared" si="13"/>
        <v>38.019801980198018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7">
        <f t="shared" si="14"/>
        <v>41252.25</v>
      </c>
      <c r="O253" s="7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6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626.29999999999995</v>
      </c>
      <c r="G254" t="s">
        <v>20</v>
      </c>
      <c r="H254">
        <f t="shared" si="13"/>
        <v>106.15254237288136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7">
        <f t="shared" si="14"/>
        <v>41572.208333333336</v>
      </c>
      <c r="O254" s="7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6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89.021399176954731</v>
      </c>
      <c r="G255" t="s">
        <v>14</v>
      </c>
      <c r="H255">
        <f t="shared" si="13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14"/>
        <v>40641.208333333336</v>
      </c>
      <c r="O255" s="7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6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184.89130434782609</v>
      </c>
      <c r="G256" t="s">
        <v>20</v>
      </c>
      <c r="H256">
        <f t="shared" si="13"/>
        <v>96.647727272727266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7">
        <f t="shared" si="14"/>
        <v>42787.25</v>
      </c>
      <c r="O256" s="7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6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120.16770186335404</v>
      </c>
      <c r="G257" t="s">
        <v>20</v>
      </c>
      <c r="H257">
        <f t="shared" si="13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7">
        <f t="shared" si="14"/>
        <v>40590.25</v>
      </c>
      <c r="O257" s="7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6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23.390243902439025</v>
      </c>
      <c r="G258" t="s">
        <v>14</v>
      </c>
      <c r="H258">
        <f t="shared" si="13"/>
        <v>63.93333333333333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7">
        <f t="shared" si="14"/>
        <v>42393.25</v>
      </c>
      <c r="O258" s="7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6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(E259/D259)*100</f>
        <v>146</v>
      </c>
      <c r="G259" t="s">
        <v>20</v>
      </c>
      <c r="H259">
        <f t="shared" ref="H259:H322" si="17">E259/I259</f>
        <v>90.456521739130437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7">
        <f t="shared" ref="N259:N322" si="18">(((L259/60)/60)/24)+DATE(1970,1,1)</f>
        <v>41338.25</v>
      </c>
      <c r="O259" s="7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6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268.48</v>
      </c>
      <c r="G260" t="s">
        <v>20</v>
      </c>
      <c r="H260">
        <f t="shared" si="17"/>
        <v>72.172043010752688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7">
        <f t="shared" si="18"/>
        <v>42712.25</v>
      </c>
      <c r="O260" s="7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6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597.5</v>
      </c>
      <c r="G261" t="s">
        <v>20</v>
      </c>
      <c r="H261">
        <f t="shared" si="17"/>
        <v>77.934782608695656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7">
        <f t="shared" si="18"/>
        <v>41251.25</v>
      </c>
      <c r="O261" s="7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6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157.69841269841268</v>
      </c>
      <c r="G262" t="s">
        <v>20</v>
      </c>
      <c r="H262">
        <f t="shared" si="17"/>
        <v>38.065134099616856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7">
        <f t="shared" si="18"/>
        <v>41180.208333333336</v>
      </c>
      <c r="O262" s="7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x14ac:dyDescent="0.6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31.201660735468568</v>
      </c>
      <c r="G263" t="s">
        <v>14</v>
      </c>
      <c r="H263">
        <f t="shared" si="17"/>
        <v>57.936123348017624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7">
        <f t="shared" si="18"/>
        <v>40415.208333333336</v>
      </c>
      <c r="O263" s="7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6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313.41176470588238</v>
      </c>
      <c r="G264" t="s">
        <v>20</v>
      </c>
      <c r="H264">
        <f t="shared" si="17"/>
        <v>49.794392523364486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7">
        <f t="shared" si="18"/>
        <v>40638.208333333336</v>
      </c>
      <c r="O264" s="7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6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370.89655172413791</v>
      </c>
      <c r="G265" t="s">
        <v>20</v>
      </c>
      <c r="H265">
        <f t="shared" si="17"/>
        <v>54.050251256281406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7">
        <f t="shared" si="18"/>
        <v>40187.25</v>
      </c>
      <c r="O265" s="7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6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362.66447368421052</v>
      </c>
      <c r="G266" t="s">
        <v>20</v>
      </c>
      <c r="H266">
        <f t="shared" si="17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7">
        <f t="shared" si="18"/>
        <v>41317.25</v>
      </c>
      <c r="O266" s="7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6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123.08163265306122</v>
      </c>
      <c r="G267" t="s">
        <v>20</v>
      </c>
      <c r="H267">
        <f t="shared" si="17"/>
        <v>70.127906976744185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7">
        <f t="shared" si="18"/>
        <v>42372.25</v>
      </c>
      <c r="O267" s="7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6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76.766756032171585</v>
      </c>
      <c r="G268" t="s">
        <v>14</v>
      </c>
      <c r="H268">
        <f t="shared" si="17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7">
        <f t="shared" si="18"/>
        <v>41950.25</v>
      </c>
      <c r="O268" s="7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6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233.62012987012989</v>
      </c>
      <c r="G269" t="s">
        <v>20</v>
      </c>
      <c r="H269">
        <f t="shared" si="17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7">
        <f t="shared" si="18"/>
        <v>41206.208333333336</v>
      </c>
      <c r="O269" s="7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6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180.53333333333333</v>
      </c>
      <c r="G270" t="s">
        <v>20</v>
      </c>
      <c r="H270">
        <f t="shared" si="17"/>
        <v>56.416666666666664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7">
        <f t="shared" si="18"/>
        <v>41186.208333333336</v>
      </c>
      <c r="O270" s="7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6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252.62857142857143</v>
      </c>
      <c r="G271" t="s">
        <v>20</v>
      </c>
      <c r="H271">
        <f t="shared" si="17"/>
        <v>101.63218390804597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7">
        <f t="shared" si="18"/>
        <v>43496.25</v>
      </c>
      <c r="O271" s="7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6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27.176538240368025</v>
      </c>
      <c r="G272" t="s">
        <v>74</v>
      </c>
      <c r="H272">
        <f t="shared" si="17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7">
        <f t="shared" si="18"/>
        <v>40514.25</v>
      </c>
      <c r="O272" s="7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6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1.2706571242680547</v>
      </c>
      <c r="G273" t="s">
        <v>47</v>
      </c>
      <c r="H273">
        <f t="shared" si="17"/>
        <v>32.016393442622949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7">
        <f t="shared" si="18"/>
        <v>42345.25</v>
      </c>
      <c r="O273" s="7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6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304.0097847358121</v>
      </c>
      <c r="G274" t="s">
        <v>20</v>
      </c>
      <c r="H274">
        <f t="shared" si="17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7">
        <f t="shared" si="18"/>
        <v>43656.208333333328</v>
      </c>
      <c r="O274" s="7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6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137.23076923076923</v>
      </c>
      <c r="G275" t="s">
        <v>20</v>
      </c>
      <c r="H275">
        <f t="shared" si="17"/>
        <v>37.957446808510639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18"/>
        <v>42995.208333333328</v>
      </c>
      <c r="O275" s="7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6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32.208333333333336</v>
      </c>
      <c r="G276" t="s">
        <v>14</v>
      </c>
      <c r="H276">
        <f t="shared" si="17"/>
        <v>51.533333333333331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7">
        <f t="shared" si="18"/>
        <v>43045.25</v>
      </c>
      <c r="O276" s="7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6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241.51282051282053</v>
      </c>
      <c r="G277" t="s">
        <v>20</v>
      </c>
      <c r="H277">
        <f t="shared" si="17"/>
        <v>81.198275862068968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7">
        <f t="shared" si="18"/>
        <v>43561.208333333328</v>
      </c>
      <c r="O277" s="7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6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96.8</v>
      </c>
      <c r="G278" t="s">
        <v>14</v>
      </c>
      <c r="H278">
        <f t="shared" si="17"/>
        <v>40.030075187969928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7">
        <f t="shared" si="18"/>
        <v>41018.208333333336</v>
      </c>
      <c r="O278" s="7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6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1066.4285714285716</v>
      </c>
      <c r="G279" t="s">
        <v>20</v>
      </c>
      <c r="H279">
        <f t="shared" si="17"/>
        <v>89.939759036144579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7">
        <f t="shared" si="18"/>
        <v>40378.208333333336</v>
      </c>
      <c r="O279" s="7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6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325.88888888888891</v>
      </c>
      <c r="G280" t="s">
        <v>20</v>
      </c>
      <c r="H280">
        <f t="shared" si="17"/>
        <v>96.692307692307693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7">
        <f t="shared" si="18"/>
        <v>41239.25</v>
      </c>
      <c r="O280" s="7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6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170.70000000000002</v>
      </c>
      <c r="G281" t="s">
        <v>20</v>
      </c>
      <c r="H281">
        <f t="shared" si="17"/>
        <v>25.010989010989011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7">
        <f t="shared" si="18"/>
        <v>43346.208333333328</v>
      </c>
      <c r="O281" s="7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x14ac:dyDescent="0.6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581.44000000000005</v>
      </c>
      <c r="G282" t="s">
        <v>20</v>
      </c>
      <c r="H282">
        <f t="shared" si="17"/>
        <v>36.987277353689571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7">
        <f t="shared" si="18"/>
        <v>43060.25</v>
      </c>
      <c r="O282" s="7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6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91.520972644376897</v>
      </c>
      <c r="G283" t="s">
        <v>14</v>
      </c>
      <c r="H283">
        <f t="shared" si="17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7">
        <f t="shared" si="18"/>
        <v>40979.25</v>
      </c>
      <c r="O283" s="7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6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108.04761904761904</v>
      </c>
      <c r="G284" t="s">
        <v>20</v>
      </c>
      <c r="H284">
        <f t="shared" si="17"/>
        <v>68.240601503759393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7">
        <f t="shared" si="18"/>
        <v>42701.25</v>
      </c>
      <c r="O284" s="7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6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18.728395061728396</v>
      </c>
      <c r="G285" t="s">
        <v>14</v>
      </c>
      <c r="H285">
        <f t="shared" si="17"/>
        <v>52.310344827586206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7">
        <f t="shared" si="18"/>
        <v>42520.208333333328</v>
      </c>
      <c r="O285" s="7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6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83.193877551020407</v>
      </c>
      <c r="G286" t="s">
        <v>14</v>
      </c>
      <c r="H286">
        <f t="shared" si="17"/>
        <v>61.765151515151516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7">
        <f t="shared" si="18"/>
        <v>41030.208333333336</v>
      </c>
      <c r="O286" s="7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6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706.33333333333337</v>
      </c>
      <c r="G287" t="s">
        <v>20</v>
      </c>
      <c r="H287">
        <f t="shared" si="17"/>
        <v>25.027559055118111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7">
        <f t="shared" si="18"/>
        <v>42623.208333333328</v>
      </c>
      <c r="O287" s="7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6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17.446030330062445</v>
      </c>
      <c r="G288" t="s">
        <v>74</v>
      </c>
      <c r="H288">
        <f t="shared" si="17"/>
        <v>106.28804347826087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7">
        <f t="shared" si="18"/>
        <v>42697.25</v>
      </c>
      <c r="O288" s="7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6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209.73015873015873</v>
      </c>
      <c r="G289" t="s">
        <v>20</v>
      </c>
      <c r="H289">
        <f t="shared" si="17"/>
        <v>75.07386363636364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7">
        <f t="shared" si="18"/>
        <v>42122.208333333328</v>
      </c>
      <c r="O289" s="7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6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97.785714285714292</v>
      </c>
      <c r="G290" t="s">
        <v>14</v>
      </c>
      <c r="H290">
        <f t="shared" si="17"/>
        <v>39.970802919708028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7">
        <f t="shared" si="18"/>
        <v>40982.208333333336</v>
      </c>
      <c r="O290" s="7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6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1684.25</v>
      </c>
      <c r="G291" t="s">
        <v>20</v>
      </c>
      <c r="H291">
        <f t="shared" si="17"/>
        <v>39.982195845697326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18"/>
        <v>42219.208333333328</v>
      </c>
      <c r="O291" s="7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6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54.402135231316727</v>
      </c>
      <c r="G292" t="s">
        <v>14</v>
      </c>
      <c r="H292">
        <f t="shared" si="17"/>
        <v>101.01541850220265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7">
        <f t="shared" si="18"/>
        <v>41404.208333333336</v>
      </c>
      <c r="O292" s="7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6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456.61111111111109</v>
      </c>
      <c r="G293" t="s">
        <v>20</v>
      </c>
      <c r="H293">
        <f t="shared" si="17"/>
        <v>76.813084112149539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7">
        <f t="shared" si="18"/>
        <v>40831.208333333336</v>
      </c>
      <c r="O293" s="7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6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9.8219178082191778</v>
      </c>
      <c r="G294" t="s">
        <v>14</v>
      </c>
      <c r="H294">
        <f t="shared" si="17"/>
        <v>71.7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7">
        <f t="shared" si="18"/>
        <v>40984.208333333336</v>
      </c>
      <c r="O294" s="7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6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16.384615384615383</v>
      </c>
      <c r="G295" t="s">
        <v>74</v>
      </c>
      <c r="H295">
        <f t="shared" si="17"/>
        <v>33.28125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7">
        <f t="shared" si="18"/>
        <v>40456.208333333336</v>
      </c>
      <c r="O295" s="7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6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1339.6666666666667</v>
      </c>
      <c r="G296" t="s">
        <v>20</v>
      </c>
      <c r="H296">
        <f t="shared" si="17"/>
        <v>43.923497267759565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7">
        <f t="shared" si="18"/>
        <v>43399.208333333328</v>
      </c>
      <c r="O296" s="7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6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35.650077760497666</v>
      </c>
      <c r="G297" t="s">
        <v>14</v>
      </c>
      <c r="H297">
        <f t="shared" si="17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7">
        <f t="shared" si="18"/>
        <v>41562.208333333336</v>
      </c>
      <c r="O297" s="7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6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54.950819672131146</v>
      </c>
      <c r="G298" t="s">
        <v>14</v>
      </c>
      <c r="H298">
        <f t="shared" si="17"/>
        <v>88.21052631578948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7">
        <f t="shared" si="18"/>
        <v>43493.25</v>
      </c>
      <c r="O298" s="7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6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94.236111111111114</v>
      </c>
      <c r="G299" t="s">
        <v>14</v>
      </c>
      <c r="H299">
        <f t="shared" si="17"/>
        <v>65.240384615384613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7">
        <f t="shared" si="18"/>
        <v>41653.25</v>
      </c>
      <c r="O299" s="7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6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143.91428571428571</v>
      </c>
      <c r="G300" t="s">
        <v>20</v>
      </c>
      <c r="H300">
        <f t="shared" si="17"/>
        <v>69.958333333333329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7">
        <f t="shared" si="18"/>
        <v>42426.25</v>
      </c>
      <c r="O300" s="7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6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51.421052631578945</v>
      </c>
      <c r="G301" t="s">
        <v>14</v>
      </c>
      <c r="H301">
        <f t="shared" si="17"/>
        <v>39.877551020408163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7">
        <f t="shared" si="18"/>
        <v>42432.25</v>
      </c>
      <c r="O301" s="7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6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f t="shared" si="17"/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7">
        <f t="shared" si="18"/>
        <v>42977.208333333328</v>
      </c>
      <c r="O302" s="7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6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1344.6666666666667</v>
      </c>
      <c r="G303" t="s">
        <v>20</v>
      </c>
      <c r="H303">
        <f t="shared" si="17"/>
        <v>41.023728813559323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7">
        <f t="shared" si="18"/>
        <v>42061.25</v>
      </c>
      <c r="O303" s="7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6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31.844940867279899</v>
      </c>
      <c r="G304" t="s">
        <v>14</v>
      </c>
      <c r="H304">
        <f t="shared" si="17"/>
        <v>98.914285714285711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7">
        <f t="shared" si="18"/>
        <v>43345.208333333328</v>
      </c>
      <c r="O304" s="7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6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82.617647058823536</v>
      </c>
      <c r="G305" t="s">
        <v>14</v>
      </c>
      <c r="H305">
        <f t="shared" si="17"/>
        <v>87.78125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7">
        <f t="shared" si="18"/>
        <v>42376.25</v>
      </c>
      <c r="O305" s="7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6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546.14285714285722</v>
      </c>
      <c r="G306" t="s">
        <v>20</v>
      </c>
      <c r="H306">
        <f t="shared" si="17"/>
        <v>80.767605633802816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7">
        <f t="shared" si="18"/>
        <v>42589.208333333328</v>
      </c>
      <c r="O306" s="7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6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286.21428571428572</v>
      </c>
      <c r="G307" t="s">
        <v>20</v>
      </c>
      <c r="H307">
        <f t="shared" si="17"/>
        <v>94.28235294117647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7">
        <f t="shared" si="18"/>
        <v>42448.208333333328</v>
      </c>
      <c r="O307" s="7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6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7.9076923076923071</v>
      </c>
      <c r="G308" t="s">
        <v>14</v>
      </c>
      <c r="H308">
        <f t="shared" si="17"/>
        <v>73.428571428571431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7">
        <f t="shared" si="18"/>
        <v>42930.208333333328</v>
      </c>
      <c r="O308" s="7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6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132.13677811550153</v>
      </c>
      <c r="G309" t="s">
        <v>20</v>
      </c>
      <c r="H309">
        <f t="shared" si="17"/>
        <v>65.968133535660087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7">
        <f t="shared" si="18"/>
        <v>41066.208333333336</v>
      </c>
      <c r="O309" s="7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6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74.077834179357026</v>
      </c>
      <c r="G310" t="s">
        <v>14</v>
      </c>
      <c r="H310">
        <f t="shared" si="17"/>
        <v>109.04109589041096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7">
        <f t="shared" si="18"/>
        <v>40651.208333333336</v>
      </c>
      <c r="O310" s="7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6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75.292682926829272</v>
      </c>
      <c r="G311" t="s">
        <v>74</v>
      </c>
      <c r="H311">
        <f t="shared" si="17"/>
        <v>41.16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7">
        <f t="shared" si="18"/>
        <v>40807.208333333336</v>
      </c>
      <c r="O311" s="7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6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20.333333333333332</v>
      </c>
      <c r="G312" t="s">
        <v>14</v>
      </c>
      <c r="H312">
        <f t="shared" si="17"/>
        <v>99.125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7">
        <f t="shared" si="18"/>
        <v>40277.208333333336</v>
      </c>
      <c r="O312" s="7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6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203.36507936507937</v>
      </c>
      <c r="G313" t="s">
        <v>20</v>
      </c>
      <c r="H313">
        <f t="shared" si="17"/>
        <v>105.88429752066116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7">
        <f t="shared" si="18"/>
        <v>40590.25</v>
      </c>
      <c r="O313" s="7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6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310.2284263959391</v>
      </c>
      <c r="G314" t="s">
        <v>20</v>
      </c>
      <c r="H314">
        <f t="shared" si="17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7">
        <f t="shared" si="18"/>
        <v>41572.208333333336</v>
      </c>
      <c r="O314" s="7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6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395.31818181818181</v>
      </c>
      <c r="G315" t="s">
        <v>20</v>
      </c>
      <c r="H315">
        <f t="shared" si="17"/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7">
        <f t="shared" si="18"/>
        <v>40966.25</v>
      </c>
      <c r="O315" s="7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6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294.71428571428572</v>
      </c>
      <c r="G316" t="s">
        <v>20</v>
      </c>
      <c r="H316">
        <f t="shared" si="17"/>
        <v>31.022556390977442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7">
        <f t="shared" si="18"/>
        <v>43536.208333333328</v>
      </c>
      <c r="O316" s="7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6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33.89473684210526</v>
      </c>
      <c r="G317" t="s">
        <v>14</v>
      </c>
      <c r="H317">
        <f t="shared" si="17"/>
        <v>103.87096774193549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7">
        <f t="shared" si="18"/>
        <v>41783.208333333336</v>
      </c>
      <c r="O317" s="7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6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66.677083333333329</v>
      </c>
      <c r="G318" t="s">
        <v>14</v>
      </c>
      <c r="H318">
        <f t="shared" si="17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7">
        <f t="shared" si="18"/>
        <v>43788.25</v>
      </c>
      <c r="O318" s="7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6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19.227272727272727</v>
      </c>
      <c r="G319" t="s">
        <v>14</v>
      </c>
      <c r="H319">
        <f t="shared" si="17"/>
        <v>42.3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7">
        <f t="shared" si="18"/>
        <v>42869.208333333328</v>
      </c>
      <c r="O319" s="7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6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15.842105263157894</v>
      </c>
      <c r="G320" t="s">
        <v>14</v>
      </c>
      <c r="H320">
        <f t="shared" si="17"/>
        <v>53.117647058823529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7">
        <f t="shared" si="18"/>
        <v>41684.25</v>
      </c>
      <c r="O320" s="7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6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38.702380952380956</v>
      </c>
      <c r="G321" t="s">
        <v>74</v>
      </c>
      <c r="H321">
        <f t="shared" si="17"/>
        <v>50.796875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7">
        <f t="shared" si="18"/>
        <v>40402.208333333336</v>
      </c>
      <c r="O321" s="7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6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9.5876777251184837</v>
      </c>
      <c r="G322" t="s">
        <v>14</v>
      </c>
      <c r="H322">
        <f t="shared" si="17"/>
        <v>101.15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7">
        <f t="shared" si="18"/>
        <v>40673.208333333336</v>
      </c>
      <c r="O322" s="7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6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(E323/D323)*100</f>
        <v>94.144366197183089</v>
      </c>
      <c r="G323" t="s">
        <v>14</v>
      </c>
      <c r="H323">
        <f t="shared" ref="H323:H386" si="21">E323/I323</f>
        <v>65.000810372771468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7">
        <f t="shared" ref="N323:N386" si="22">(((L323/60)/60)/24)+DATE(1970,1,1)</f>
        <v>40634.208333333336</v>
      </c>
      <c r="O323" s="7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6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166.56234096692114</v>
      </c>
      <c r="G324" t="s">
        <v>20</v>
      </c>
      <c r="H324">
        <f t="shared" si="21"/>
        <v>37.998645510835914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7">
        <f t="shared" si="22"/>
        <v>40507.25</v>
      </c>
      <c r="O324" s="7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6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24.134831460674157</v>
      </c>
      <c r="G325" t="s">
        <v>14</v>
      </c>
      <c r="H325">
        <f t="shared" si="21"/>
        <v>82.615384615384613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7">
        <f t="shared" si="22"/>
        <v>41725.208333333336</v>
      </c>
      <c r="O325" s="7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6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164.05633802816902</v>
      </c>
      <c r="G326" t="s">
        <v>20</v>
      </c>
      <c r="H326">
        <f t="shared" si="21"/>
        <v>37.941368078175898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7">
        <f t="shared" si="22"/>
        <v>42176.208333333328</v>
      </c>
      <c r="O326" s="7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6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90.723076923076931</v>
      </c>
      <c r="G327" t="s">
        <v>14</v>
      </c>
      <c r="H327">
        <f t="shared" si="21"/>
        <v>80.780821917808225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7">
        <f t="shared" si="22"/>
        <v>43267.208333333328</v>
      </c>
      <c r="O327" s="7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6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46.194444444444443</v>
      </c>
      <c r="G328" t="s">
        <v>14</v>
      </c>
      <c r="H328">
        <f t="shared" si="21"/>
        <v>25.984375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7">
        <f t="shared" si="22"/>
        <v>42364.25</v>
      </c>
      <c r="O328" s="7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6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38.53846153846154</v>
      </c>
      <c r="G329" t="s">
        <v>14</v>
      </c>
      <c r="H329">
        <f t="shared" si="21"/>
        <v>30.363636363636363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7">
        <f t="shared" si="22"/>
        <v>43705.208333333328</v>
      </c>
      <c r="O329" s="7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6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133.56231003039514</v>
      </c>
      <c r="G330" t="s">
        <v>20</v>
      </c>
      <c r="H330">
        <f t="shared" si="21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7">
        <f t="shared" si="22"/>
        <v>43434.25</v>
      </c>
      <c r="O330" s="7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6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22.896588486140725</v>
      </c>
      <c r="G331" t="s">
        <v>47</v>
      </c>
      <c r="H331">
        <f t="shared" si="21"/>
        <v>101.78672985781991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7">
        <f t="shared" si="22"/>
        <v>42716.25</v>
      </c>
      <c r="O331" s="7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6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184.95548961424333</v>
      </c>
      <c r="G332" t="s">
        <v>20</v>
      </c>
      <c r="H332">
        <f t="shared" si="21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7">
        <f t="shared" si="22"/>
        <v>43077.25</v>
      </c>
      <c r="O332" s="7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6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443.72727272727275</v>
      </c>
      <c r="G333" t="s">
        <v>20</v>
      </c>
      <c r="H333">
        <f t="shared" si="21"/>
        <v>77.068421052631578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7">
        <f t="shared" si="22"/>
        <v>40896.25</v>
      </c>
      <c r="O333" s="7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6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199.9806763285024</v>
      </c>
      <c r="G334" t="s">
        <v>20</v>
      </c>
      <c r="H334">
        <f t="shared" si="21"/>
        <v>88.076595744680844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7">
        <f t="shared" si="22"/>
        <v>41361.208333333336</v>
      </c>
      <c r="O334" s="7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6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123.95833333333333</v>
      </c>
      <c r="G335" t="s">
        <v>20</v>
      </c>
      <c r="H335">
        <f t="shared" si="21"/>
        <v>47.035573122529641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7">
        <f t="shared" si="22"/>
        <v>43424.25</v>
      </c>
      <c r="O335" s="7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6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186.61329305135951</v>
      </c>
      <c r="G336" t="s">
        <v>20</v>
      </c>
      <c r="H336">
        <f t="shared" si="21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7">
        <f t="shared" si="22"/>
        <v>43110.25</v>
      </c>
      <c r="O336" s="7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6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114.28538550057536</v>
      </c>
      <c r="G337" t="s">
        <v>20</v>
      </c>
      <c r="H337">
        <f t="shared" si="21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7">
        <f t="shared" si="22"/>
        <v>43784.25</v>
      </c>
      <c r="O337" s="7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6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97.032531824611041</v>
      </c>
      <c r="G338" t="s">
        <v>14</v>
      </c>
      <c r="H338">
        <f t="shared" si="21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7">
        <f t="shared" si="22"/>
        <v>40527.25</v>
      </c>
      <c r="O338" s="7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6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122.81904761904762</v>
      </c>
      <c r="G339" t="s">
        <v>20</v>
      </c>
      <c r="H339">
        <f t="shared" si="21"/>
        <v>105.9945205479452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7">
        <f t="shared" si="22"/>
        <v>43780.25</v>
      </c>
      <c r="O339" s="7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6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179.14326647564468</v>
      </c>
      <c r="G340" t="s">
        <v>20</v>
      </c>
      <c r="H340">
        <f t="shared" si="21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7">
        <f t="shared" si="22"/>
        <v>40821.208333333336</v>
      </c>
      <c r="O340" s="7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6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79.951577402787962</v>
      </c>
      <c r="G341" t="s">
        <v>74</v>
      </c>
      <c r="H341">
        <f t="shared" si="21"/>
        <v>84.02004626060139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22"/>
        <v>42949.208333333328</v>
      </c>
      <c r="O341" s="7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6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94.242587601078171</v>
      </c>
      <c r="G342" t="s">
        <v>14</v>
      </c>
      <c r="H342">
        <f t="shared" si="21"/>
        <v>88.966921119592882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7">
        <f t="shared" si="22"/>
        <v>40889.25</v>
      </c>
      <c r="O342" s="7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6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84.669291338582681</v>
      </c>
      <c r="G343" t="s">
        <v>14</v>
      </c>
      <c r="H343">
        <f t="shared" si="21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7">
        <f t="shared" si="22"/>
        <v>42244.208333333328</v>
      </c>
      <c r="O343" s="7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6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66.521920668058456</v>
      </c>
      <c r="G344" t="s">
        <v>14</v>
      </c>
      <c r="H344">
        <f t="shared" si="21"/>
        <v>97.146341463414629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7">
        <f t="shared" si="22"/>
        <v>41475.208333333336</v>
      </c>
      <c r="O344" s="7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6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53.922222222222224</v>
      </c>
      <c r="G345" t="s">
        <v>14</v>
      </c>
      <c r="H345">
        <f t="shared" si="21"/>
        <v>33.013605442176868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7">
        <f t="shared" si="22"/>
        <v>41597.25</v>
      </c>
      <c r="O345" s="7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6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41.983299595141702</v>
      </c>
      <c r="G346" t="s">
        <v>14</v>
      </c>
      <c r="H346">
        <f t="shared" si="21"/>
        <v>99.950602409638549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7">
        <f t="shared" si="22"/>
        <v>43122.25</v>
      </c>
      <c r="O346" s="7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6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14.69479695431472</v>
      </c>
      <c r="G347" t="s">
        <v>14</v>
      </c>
      <c r="H347">
        <f t="shared" si="21"/>
        <v>69.966767371601208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7">
        <f t="shared" si="22"/>
        <v>42194.208333333328</v>
      </c>
      <c r="O347" s="7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6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34.475000000000001</v>
      </c>
      <c r="G348" t="s">
        <v>14</v>
      </c>
      <c r="H348">
        <f t="shared" si="21"/>
        <v>110.32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7">
        <f t="shared" si="22"/>
        <v>42971.208333333328</v>
      </c>
      <c r="O348" s="7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6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1400.7777777777778</v>
      </c>
      <c r="G349" t="s">
        <v>20</v>
      </c>
      <c r="H349">
        <f t="shared" si="21"/>
        <v>66.005235602094245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7">
        <f t="shared" si="22"/>
        <v>42046.25</v>
      </c>
      <c r="O349" s="7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6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71.770351758793964</v>
      </c>
      <c r="G350" t="s">
        <v>14</v>
      </c>
      <c r="H350">
        <f t="shared" si="21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7">
        <f t="shared" si="22"/>
        <v>42782.25</v>
      </c>
      <c r="O350" s="7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6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53.074115044247783</v>
      </c>
      <c r="G351" t="s">
        <v>14</v>
      </c>
      <c r="H351">
        <f t="shared" si="21"/>
        <v>103.96316359696641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7">
        <f t="shared" si="22"/>
        <v>42930.208333333328</v>
      </c>
      <c r="O351" s="7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6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f t="shared" si="21"/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7">
        <f t="shared" si="22"/>
        <v>42144.208333333328</v>
      </c>
      <c r="O352" s="7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6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127.70715249662618</v>
      </c>
      <c r="G353" t="s">
        <v>20</v>
      </c>
      <c r="H353">
        <f t="shared" si="21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7">
        <f t="shared" si="22"/>
        <v>42240.208333333328</v>
      </c>
      <c r="O353" s="7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6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34.892857142857139</v>
      </c>
      <c r="G354" t="s">
        <v>14</v>
      </c>
      <c r="H354">
        <f t="shared" si="21"/>
        <v>29.606060606060606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22"/>
        <v>42315.25</v>
      </c>
      <c r="O354" s="7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6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410.59821428571428</v>
      </c>
      <c r="G355" t="s">
        <v>20</v>
      </c>
      <c r="H355">
        <f t="shared" si="21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7">
        <f t="shared" si="22"/>
        <v>43651.208333333328</v>
      </c>
      <c r="O355" s="7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6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123.73770491803278</v>
      </c>
      <c r="G356" t="s">
        <v>20</v>
      </c>
      <c r="H356">
        <f t="shared" si="21"/>
        <v>94.35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7">
        <f t="shared" si="22"/>
        <v>41520.208333333336</v>
      </c>
      <c r="O356" s="7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6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58.973684210526315</v>
      </c>
      <c r="G357" t="s">
        <v>47</v>
      </c>
      <c r="H357">
        <f t="shared" si="21"/>
        <v>26.058139534883722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7">
        <f t="shared" si="22"/>
        <v>42757.25</v>
      </c>
      <c r="O357" s="7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6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36.892473118279568</v>
      </c>
      <c r="G358" t="s">
        <v>14</v>
      </c>
      <c r="H358">
        <f t="shared" si="21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7">
        <f t="shared" si="22"/>
        <v>40922.25</v>
      </c>
      <c r="O358" s="7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6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184.91304347826087</v>
      </c>
      <c r="G359" t="s">
        <v>20</v>
      </c>
      <c r="H359">
        <f t="shared" si="21"/>
        <v>103.73170731707317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7">
        <f t="shared" si="22"/>
        <v>42250.208333333328</v>
      </c>
      <c r="O359" s="7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6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11.814432989690722</v>
      </c>
      <c r="G360" t="s">
        <v>14</v>
      </c>
      <c r="H360">
        <f t="shared" si="21"/>
        <v>49.826086956521742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22"/>
        <v>43322.208333333328</v>
      </c>
      <c r="O360" s="7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6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298.7</v>
      </c>
      <c r="G361" t="s">
        <v>20</v>
      </c>
      <c r="H361">
        <f t="shared" si="21"/>
        <v>63.893048128342244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7">
        <f t="shared" si="22"/>
        <v>40782.208333333336</v>
      </c>
      <c r="O361" s="7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6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226.35175879396985</v>
      </c>
      <c r="G362" t="s">
        <v>20</v>
      </c>
      <c r="H362">
        <f t="shared" si="21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7">
        <f t="shared" si="22"/>
        <v>40544.25</v>
      </c>
      <c r="O362" s="7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6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173.56363636363636</v>
      </c>
      <c r="G363" t="s">
        <v>20</v>
      </c>
      <c r="H363">
        <f t="shared" si="21"/>
        <v>108.47727272727273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7">
        <f t="shared" si="22"/>
        <v>43015.208333333328</v>
      </c>
      <c r="O363" s="7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6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371.75675675675677</v>
      </c>
      <c r="G364" t="s">
        <v>20</v>
      </c>
      <c r="H364">
        <f t="shared" si="21"/>
        <v>72.015706806282722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7">
        <f t="shared" si="22"/>
        <v>40570.25</v>
      </c>
      <c r="O364" s="7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6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160.19230769230771</v>
      </c>
      <c r="G365" t="s">
        <v>20</v>
      </c>
      <c r="H365">
        <f t="shared" si="21"/>
        <v>59.928057553956833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7">
        <f t="shared" si="22"/>
        <v>40904.25</v>
      </c>
      <c r="O365" s="7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6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1616.3333333333335</v>
      </c>
      <c r="G366" t="s">
        <v>20</v>
      </c>
      <c r="H366">
        <f t="shared" si="21"/>
        <v>78.209677419354833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7">
        <f t="shared" si="22"/>
        <v>43164.25</v>
      </c>
      <c r="O366" s="7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6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733.4375</v>
      </c>
      <c r="G367" t="s">
        <v>20</v>
      </c>
      <c r="H367">
        <f t="shared" si="21"/>
        <v>104.77678571428571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7">
        <f t="shared" si="22"/>
        <v>42733.25</v>
      </c>
      <c r="O367" s="7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6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592.11111111111109</v>
      </c>
      <c r="G368" t="s">
        <v>20</v>
      </c>
      <c r="H368">
        <f t="shared" si="21"/>
        <v>105.52475247524752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7">
        <f t="shared" si="22"/>
        <v>40546.25</v>
      </c>
      <c r="O368" s="7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6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18.888888888888889</v>
      </c>
      <c r="G369" t="s">
        <v>14</v>
      </c>
      <c r="H369">
        <f t="shared" si="21"/>
        <v>24.933333333333334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7">
        <f t="shared" si="22"/>
        <v>41930.208333333336</v>
      </c>
      <c r="O369" s="7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6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276.80769230769232</v>
      </c>
      <c r="G370" t="s">
        <v>20</v>
      </c>
      <c r="H370">
        <f t="shared" si="21"/>
        <v>69.873786407766985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7">
        <f t="shared" si="22"/>
        <v>40464.208333333336</v>
      </c>
      <c r="O370" s="7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6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273.01851851851848</v>
      </c>
      <c r="G371" t="s">
        <v>20</v>
      </c>
      <c r="H371">
        <f t="shared" si="21"/>
        <v>95.733766233766232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7">
        <f t="shared" si="22"/>
        <v>41308.25</v>
      </c>
      <c r="O371" s="7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6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159.36331255565449</v>
      </c>
      <c r="G372" t="s">
        <v>20</v>
      </c>
      <c r="H372">
        <f t="shared" si="21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7">
        <f t="shared" si="22"/>
        <v>43570.208333333328</v>
      </c>
      <c r="O372" s="7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6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67.869978858350947</v>
      </c>
      <c r="G373" t="s">
        <v>14</v>
      </c>
      <c r="H373">
        <f t="shared" si="21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7">
        <f t="shared" si="22"/>
        <v>42043.25</v>
      </c>
      <c r="O373" s="7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6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1591.5555555555554</v>
      </c>
      <c r="G374" t="s">
        <v>20</v>
      </c>
      <c r="H374">
        <f t="shared" si="21"/>
        <v>84.757396449704146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7">
        <f t="shared" si="22"/>
        <v>42012.25</v>
      </c>
      <c r="O374" s="7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6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730.18222222222221</v>
      </c>
      <c r="G375" t="s">
        <v>20</v>
      </c>
      <c r="H375">
        <f t="shared" si="21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7">
        <f t="shared" si="22"/>
        <v>42964.208333333328</v>
      </c>
      <c r="O375" s="7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6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13.185782556750297</v>
      </c>
      <c r="G376" t="s">
        <v>14</v>
      </c>
      <c r="H376">
        <f t="shared" si="21"/>
        <v>50.05215419501134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7">
        <f t="shared" si="22"/>
        <v>43476.25</v>
      </c>
      <c r="O376" s="7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6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54.777777777777779</v>
      </c>
      <c r="G377" t="s">
        <v>14</v>
      </c>
      <c r="H377">
        <f t="shared" si="21"/>
        <v>59.16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7">
        <f t="shared" si="22"/>
        <v>42293.208333333328</v>
      </c>
      <c r="O377" s="7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6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361.02941176470591</v>
      </c>
      <c r="G378" t="s">
        <v>20</v>
      </c>
      <c r="H378">
        <f t="shared" si="21"/>
        <v>93.702290076335885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7">
        <f t="shared" si="22"/>
        <v>41826.208333333336</v>
      </c>
      <c r="O378" s="7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6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10.257545271629779</v>
      </c>
      <c r="G379" t="s">
        <v>14</v>
      </c>
      <c r="H379">
        <f t="shared" si="21"/>
        <v>40.14173228346457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7">
        <f t="shared" si="22"/>
        <v>43760.208333333328</v>
      </c>
      <c r="O379" s="7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6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13.962962962962964</v>
      </c>
      <c r="G380" t="s">
        <v>14</v>
      </c>
      <c r="H380">
        <f t="shared" si="21"/>
        <v>70.090140845070422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7">
        <f t="shared" si="22"/>
        <v>43241.208333333328</v>
      </c>
      <c r="O380" s="7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6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40.444444444444443</v>
      </c>
      <c r="G381" t="s">
        <v>14</v>
      </c>
      <c r="H381">
        <f t="shared" si="21"/>
        <v>66.181818181818187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7">
        <f t="shared" si="22"/>
        <v>40843.208333333336</v>
      </c>
      <c r="O381" s="7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6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160.32</v>
      </c>
      <c r="G382" t="s">
        <v>20</v>
      </c>
      <c r="H382">
        <f t="shared" si="21"/>
        <v>47.714285714285715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7">
        <f t="shared" si="22"/>
        <v>41448.208333333336</v>
      </c>
      <c r="O382" s="7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6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183.9433962264151</v>
      </c>
      <c r="G383" t="s">
        <v>20</v>
      </c>
      <c r="H383">
        <f t="shared" si="21"/>
        <v>62.896774193548389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7">
        <f t="shared" si="22"/>
        <v>42163.208333333328</v>
      </c>
      <c r="O383" s="7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6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63.769230769230766</v>
      </c>
      <c r="G384" t="s">
        <v>14</v>
      </c>
      <c r="H384">
        <f t="shared" si="21"/>
        <v>86.611940298507463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7">
        <f t="shared" si="22"/>
        <v>43024.208333333328</v>
      </c>
      <c r="O384" s="7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6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225.38095238095238</v>
      </c>
      <c r="G385" t="s">
        <v>20</v>
      </c>
      <c r="H385">
        <f t="shared" si="21"/>
        <v>75.126984126984127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7">
        <f t="shared" si="22"/>
        <v>43509.25</v>
      </c>
      <c r="O385" s="7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6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172.00961538461539</v>
      </c>
      <c r="G386" t="s">
        <v>20</v>
      </c>
      <c r="H386">
        <f t="shared" si="21"/>
        <v>41.004167534903104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7">
        <f t="shared" si="22"/>
        <v>42776.25</v>
      </c>
      <c r="O386" s="7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6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(E387/D387)*100</f>
        <v>146.16709511568124</v>
      </c>
      <c r="G387" t="s">
        <v>20</v>
      </c>
      <c r="H387">
        <f t="shared" ref="H387:H450" si="25">E387/I387</f>
        <v>50.007915567282325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7">
        <f t="shared" ref="N387:N450" si="26">(((L387/60)/60)/24)+DATE(1970,1,1)</f>
        <v>43553.208333333328</v>
      </c>
      <c r="O387" s="7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6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76.42361623616236</v>
      </c>
      <c r="G388" t="s">
        <v>14</v>
      </c>
      <c r="H388">
        <f t="shared" si="25"/>
        <v>96.960674157303373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7">
        <f t="shared" si="26"/>
        <v>40355.208333333336</v>
      </c>
      <c r="O388" s="7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6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39.261467889908261</v>
      </c>
      <c r="G389" t="s">
        <v>14</v>
      </c>
      <c r="H389">
        <f t="shared" si="25"/>
        <v>100.93160377358491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7">
        <f t="shared" si="26"/>
        <v>41072.208333333336</v>
      </c>
      <c r="O389" s="7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6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11.270034843205574</v>
      </c>
      <c r="G390" t="s">
        <v>74</v>
      </c>
      <c r="H390">
        <f t="shared" si="25"/>
        <v>89.227586206896547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7">
        <f t="shared" si="26"/>
        <v>40912.25</v>
      </c>
      <c r="O390" s="7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6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122.11084337349398</v>
      </c>
      <c r="G391" t="s">
        <v>20</v>
      </c>
      <c r="H391">
        <f t="shared" si="25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7">
        <f t="shared" si="26"/>
        <v>40479.208333333336</v>
      </c>
      <c r="O391" s="7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6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186.54166666666669</v>
      </c>
      <c r="G392" t="s">
        <v>20</v>
      </c>
      <c r="H392">
        <f t="shared" si="25"/>
        <v>89.54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7">
        <f t="shared" si="26"/>
        <v>41530.208333333336</v>
      </c>
      <c r="O392" s="7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6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7.2731788079470201</v>
      </c>
      <c r="G393" t="s">
        <v>14</v>
      </c>
      <c r="H393">
        <f t="shared" si="25"/>
        <v>29.09271523178808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7">
        <f t="shared" si="26"/>
        <v>41653.25</v>
      </c>
      <c r="O393" s="7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6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65.642371234207957</v>
      </c>
      <c r="G394" t="s">
        <v>14</v>
      </c>
      <c r="H394">
        <f t="shared" si="25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7">
        <f t="shared" si="26"/>
        <v>40549.25</v>
      </c>
      <c r="O394" s="7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6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228.96178343949046</v>
      </c>
      <c r="G395" t="s">
        <v>20</v>
      </c>
      <c r="H395">
        <f t="shared" si="25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26"/>
        <v>42933.208333333328</v>
      </c>
      <c r="O395" s="7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6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469.37499999999994</v>
      </c>
      <c r="G396" t="s">
        <v>20</v>
      </c>
      <c r="H396">
        <f t="shared" si="25"/>
        <v>110.44117647058823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7">
        <f t="shared" si="26"/>
        <v>41484.208333333336</v>
      </c>
      <c r="O396" s="7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6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130.11267605633802</v>
      </c>
      <c r="G397" t="s">
        <v>20</v>
      </c>
      <c r="H397">
        <f t="shared" si="25"/>
        <v>41.990909090909092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7">
        <f t="shared" si="26"/>
        <v>40885.25</v>
      </c>
      <c r="O397" s="7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6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167.05422993492408</v>
      </c>
      <c r="G398" t="s">
        <v>20</v>
      </c>
      <c r="H398">
        <f t="shared" si="25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7">
        <f t="shared" si="26"/>
        <v>43378.208333333328</v>
      </c>
      <c r="O398" s="7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6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173.8641975308642</v>
      </c>
      <c r="G399" t="s">
        <v>20</v>
      </c>
      <c r="H399">
        <f t="shared" si="25"/>
        <v>31.019823788546255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7">
        <f t="shared" si="26"/>
        <v>41417.208333333336</v>
      </c>
      <c r="O399" s="7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6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717.76470588235293</v>
      </c>
      <c r="G400" t="s">
        <v>20</v>
      </c>
      <c r="H400">
        <f t="shared" si="25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7">
        <f t="shared" si="26"/>
        <v>43228.208333333328</v>
      </c>
      <c r="O400" s="7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6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63.850976361767728</v>
      </c>
      <c r="G401" t="s">
        <v>14</v>
      </c>
      <c r="H401">
        <f t="shared" si="25"/>
        <v>66.022316684378325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7">
        <f t="shared" si="26"/>
        <v>40576.25</v>
      </c>
      <c r="O401" s="7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6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f t="shared" si="25"/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7">
        <f t="shared" si="26"/>
        <v>41502.208333333336</v>
      </c>
      <c r="O402" s="7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6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1530.2222222222222</v>
      </c>
      <c r="G403" t="s">
        <v>20</v>
      </c>
      <c r="H403">
        <f t="shared" si="25"/>
        <v>46.060200668896321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7">
        <f t="shared" si="26"/>
        <v>43765.208333333328</v>
      </c>
      <c r="O403" s="7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6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40.356164383561641</v>
      </c>
      <c r="G404" t="s">
        <v>14</v>
      </c>
      <c r="H404">
        <f t="shared" si="25"/>
        <v>73.650000000000006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7">
        <f t="shared" si="26"/>
        <v>40914.25</v>
      </c>
      <c r="O404" s="7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6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86.220633299284984</v>
      </c>
      <c r="G405" t="s">
        <v>14</v>
      </c>
      <c r="H405">
        <f t="shared" si="25"/>
        <v>55.99336650082919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26"/>
        <v>40310.208333333336</v>
      </c>
      <c r="O405" s="7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6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315.58486707566465</v>
      </c>
      <c r="G406" t="s">
        <v>20</v>
      </c>
      <c r="H406">
        <f t="shared" si="25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7">
        <f t="shared" si="26"/>
        <v>43053.25</v>
      </c>
      <c r="O406" s="7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6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89.618243243243242</v>
      </c>
      <c r="G407" t="s">
        <v>14</v>
      </c>
      <c r="H407">
        <f t="shared" si="25"/>
        <v>60.981609195402299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7">
        <f t="shared" si="26"/>
        <v>43255.208333333328</v>
      </c>
      <c r="O407" s="7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6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182.14503816793894</v>
      </c>
      <c r="G408" t="s">
        <v>20</v>
      </c>
      <c r="H408">
        <f t="shared" si="25"/>
        <v>110.98139534883721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7">
        <f t="shared" si="26"/>
        <v>41304.25</v>
      </c>
      <c r="O408" s="7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6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355.88235294117646</v>
      </c>
      <c r="G409" t="s">
        <v>20</v>
      </c>
      <c r="H409">
        <f t="shared" si="25"/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7">
        <f t="shared" si="26"/>
        <v>43751.208333333328</v>
      </c>
      <c r="O409" s="7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6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131.83695652173913</v>
      </c>
      <c r="G410" t="s">
        <v>20</v>
      </c>
      <c r="H410">
        <f t="shared" si="25"/>
        <v>78.759740259740255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26"/>
        <v>42541.208333333328</v>
      </c>
      <c r="O410" s="7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6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46.315634218289084</v>
      </c>
      <c r="G411" t="s">
        <v>14</v>
      </c>
      <c r="H411">
        <f t="shared" si="25"/>
        <v>87.960784313725483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7">
        <f t="shared" si="26"/>
        <v>42843.208333333328</v>
      </c>
      <c r="O411" s="7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6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36.132726089785294</v>
      </c>
      <c r="G412" t="s">
        <v>47</v>
      </c>
      <c r="H412">
        <f t="shared" si="25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7">
        <f t="shared" si="26"/>
        <v>42122.208333333328</v>
      </c>
      <c r="O412" s="7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6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104.62820512820512</v>
      </c>
      <c r="G413" t="s">
        <v>20</v>
      </c>
      <c r="H413">
        <f t="shared" si="25"/>
        <v>99.524390243902445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7">
        <f t="shared" si="26"/>
        <v>42884.208333333328</v>
      </c>
      <c r="O413" s="7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6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668.85714285714289</v>
      </c>
      <c r="G414" t="s">
        <v>20</v>
      </c>
      <c r="H414">
        <f t="shared" si="25"/>
        <v>104.82089552238806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7">
        <f t="shared" si="26"/>
        <v>41642.25</v>
      </c>
      <c r="O414" s="7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6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62.072823218997364</v>
      </c>
      <c r="G415" t="s">
        <v>47</v>
      </c>
      <c r="H415">
        <f t="shared" si="25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7">
        <f t="shared" si="26"/>
        <v>43431.25</v>
      </c>
      <c r="O415" s="7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6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84.699787460148784</v>
      </c>
      <c r="G416" t="s">
        <v>14</v>
      </c>
      <c r="H416">
        <f t="shared" si="25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7">
        <f t="shared" si="26"/>
        <v>40288.208333333336</v>
      </c>
      <c r="O416" s="7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6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11.059030837004405</v>
      </c>
      <c r="G417" t="s">
        <v>14</v>
      </c>
      <c r="H417">
        <f t="shared" si="25"/>
        <v>30.028708133971293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7">
        <f t="shared" si="26"/>
        <v>40921.25</v>
      </c>
      <c r="O417" s="7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6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43.838781575037146</v>
      </c>
      <c r="G418" t="s">
        <v>14</v>
      </c>
      <c r="H418">
        <f t="shared" si="25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7">
        <f t="shared" si="26"/>
        <v>40560.25</v>
      </c>
      <c r="O418" s="7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6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55.470588235294116</v>
      </c>
      <c r="G419" t="s">
        <v>14</v>
      </c>
      <c r="H419">
        <f t="shared" si="25"/>
        <v>62.866666666666667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7">
        <f t="shared" si="26"/>
        <v>43407.208333333328</v>
      </c>
      <c r="O419" s="7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6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57.399511301160658</v>
      </c>
      <c r="G420" t="s">
        <v>14</v>
      </c>
      <c r="H420">
        <f t="shared" si="25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26"/>
        <v>41035.208333333336</v>
      </c>
      <c r="O420" s="7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6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123.43497363796135</v>
      </c>
      <c r="G421" t="s">
        <v>20</v>
      </c>
      <c r="H421">
        <f t="shared" si="25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7">
        <f t="shared" si="26"/>
        <v>40899.25</v>
      </c>
      <c r="O421" s="7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6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128.46</v>
      </c>
      <c r="G422" t="s">
        <v>20</v>
      </c>
      <c r="H422">
        <f t="shared" si="25"/>
        <v>68.329787234042556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7">
        <f t="shared" si="26"/>
        <v>42911.208333333328</v>
      </c>
      <c r="O422" s="7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6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63.989361702127653</v>
      </c>
      <c r="G423" t="s">
        <v>14</v>
      </c>
      <c r="H423">
        <f t="shared" si="25"/>
        <v>50.974576271186443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7">
        <f t="shared" si="26"/>
        <v>42915.208333333328</v>
      </c>
      <c r="O423" s="7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6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127.29885057471265</v>
      </c>
      <c r="G424" t="s">
        <v>20</v>
      </c>
      <c r="H424">
        <f t="shared" si="25"/>
        <v>54.024390243902438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7">
        <f t="shared" si="26"/>
        <v>40285.208333333336</v>
      </c>
      <c r="O424" s="7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6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10.638024357239512</v>
      </c>
      <c r="G425" t="s">
        <v>14</v>
      </c>
      <c r="H425">
        <f t="shared" si="25"/>
        <v>97.055555555555557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7">
        <f t="shared" si="26"/>
        <v>40808.208333333336</v>
      </c>
      <c r="O425" s="7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6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40.470588235294116</v>
      </c>
      <c r="G426" t="s">
        <v>14</v>
      </c>
      <c r="H426">
        <f t="shared" si="25"/>
        <v>24.867469879518072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7">
        <f t="shared" si="26"/>
        <v>43208.208333333328</v>
      </c>
      <c r="O426" s="7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6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287.66666666666663</v>
      </c>
      <c r="G427" t="s">
        <v>20</v>
      </c>
      <c r="H427">
        <f t="shared" si="25"/>
        <v>84.423913043478265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7">
        <f t="shared" si="26"/>
        <v>42213.208333333328</v>
      </c>
      <c r="O427" s="7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6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572.94444444444446</v>
      </c>
      <c r="G428" t="s">
        <v>20</v>
      </c>
      <c r="H428">
        <f t="shared" si="25"/>
        <v>47.091324200913242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7">
        <f t="shared" si="26"/>
        <v>41332.25</v>
      </c>
      <c r="O428" s="7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6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112.90429799426933</v>
      </c>
      <c r="G429" t="s">
        <v>20</v>
      </c>
      <c r="H429">
        <f t="shared" si="25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7">
        <f t="shared" si="26"/>
        <v>41895.208333333336</v>
      </c>
      <c r="O429" s="7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6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46.387573964497044</v>
      </c>
      <c r="G430" t="s">
        <v>14</v>
      </c>
      <c r="H430">
        <f t="shared" si="25"/>
        <v>62.967871485943775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7">
        <f t="shared" si="26"/>
        <v>40585.25</v>
      </c>
      <c r="O430" s="7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6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90.675916230366497</v>
      </c>
      <c r="G431" t="s">
        <v>74</v>
      </c>
      <c r="H431">
        <f t="shared" si="25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7">
        <f t="shared" si="26"/>
        <v>41680.25</v>
      </c>
      <c r="O431" s="7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6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67.740740740740748</v>
      </c>
      <c r="G432" t="s">
        <v>14</v>
      </c>
      <c r="H432">
        <f t="shared" si="25"/>
        <v>65.321428571428569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7">
        <f t="shared" si="26"/>
        <v>43737.208333333328</v>
      </c>
      <c r="O432" s="7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6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192.49019607843135</v>
      </c>
      <c r="G433" t="s">
        <v>20</v>
      </c>
      <c r="H433">
        <f t="shared" si="25"/>
        <v>104.43617021276596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7">
        <f t="shared" si="26"/>
        <v>43273.208333333328</v>
      </c>
      <c r="O433" s="7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6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82.714285714285722</v>
      </c>
      <c r="G434" t="s">
        <v>14</v>
      </c>
      <c r="H434">
        <f t="shared" si="25"/>
        <v>69.989010989010993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7">
        <f t="shared" si="26"/>
        <v>41761.208333333336</v>
      </c>
      <c r="O434" s="7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6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54.163920922570021</v>
      </c>
      <c r="G435" t="s">
        <v>14</v>
      </c>
      <c r="H435">
        <f t="shared" si="25"/>
        <v>83.023989898989896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7">
        <f t="shared" si="26"/>
        <v>41603.25</v>
      </c>
      <c r="O435" s="7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6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16.722222222222221</v>
      </c>
      <c r="G436" t="s">
        <v>74</v>
      </c>
      <c r="H436">
        <f t="shared" si="25"/>
        <v>90.3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26"/>
        <v>42705.25</v>
      </c>
      <c r="O436" s="7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6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116.87664041994749</v>
      </c>
      <c r="G437" t="s">
        <v>20</v>
      </c>
      <c r="H437">
        <f t="shared" si="25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7">
        <f t="shared" si="26"/>
        <v>41988.25</v>
      </c>
      <c r="O437" s="7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6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1052.1538461538462</v>
      </c>
      <c r="G438" t="s">
        <v>20</v>
      </c>
      <c r="H438">
        <f t="shared" si="25"/>
        <v>54.931726907630519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7">
        <f t="shared" si="26"/>
        <v>43575.208333333328</v>
      </c>
      <c r="O438" s="7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6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123.07407407407408</v>
      </c>
      <c r="G439" t="s">
        <v>20</v>
      </c>
      <c r="H439">
        <f t="shared" si="25"/>
        <v>51.921875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7">
        <f t="shared" si="26"/>
        <v>42260.208333333328</v>
      </c>
      <c r="O439" s="7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6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178.63855421686748</v>
      </c>
      <c r="G440" t="s">
        <v>20</v>
      </c>
      <c r="H440">
        <f t="shared" si="25"/>
        <v>60.02834008097166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7">
        <f t="shared" si="26"/>
        <v>41337.25</v>
      </c>
      <c r="O440" s="7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6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355.28169014084506</v>
      </c>
      <c r="G441" t="s">
        <v>20</v>
      </c>
      <c r="H441">
        <f t="shared" si="25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7">
        <f t="shared" si="26"/>
        <v>42680.208333333328</v>
      </c>
      <c r="O441" s="7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6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161.90634146341463</v>
      </c>
      <c r="G442" t="s">
        <v>20</v>
      </c>
      <c r="H442">
        <f t="shared" si="25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7">
        <f t="shared" si="26"/>
        <v>42916.208333333328</v>
      </c>
      <c r="O442" s="7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6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24.914285714285715</v>
      </c>
      <c r="G443" t="s">
        <v>14</v>
      </c>
      <c r="H443">
        <f t="shared" si="25"/>
        <v>54.5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7">
        <f t="shared" si="26"/>
        <v>41025.208333333336</v>
      </c>
      <c r="O443" s="7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6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198.72222222222223</v>
      </c>
      <c r="G444" t="s">
        <v>20</v>
      </c>
      <c r="H444">
        <f t="shared" si="25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7">
        <f t="shared" si="26"/>
        <v>42980.208333333328</v>
      </c>
      <c r="O444" s="7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6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34.752688172043008</v>
      </c>
      <c r="G445" t="s">
        <v>74</v>
      </c>
      <c r="H445">
        <f t="shared" si="25"/>
        <v>35.911111111111111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7">
        <f t="shared" si="26"/>
        <v>40451.208333333336</v>
      </c>
      <c r="O445" s="7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6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176.41935483870967</v>
      </c>
      <c r="G446" t="s">
        <v>20</v>
      </c>
      <c r="H446">
        <f t="shared" si="25"/>
        <v>36.952702702702702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7">
        <f t="shared" si="26"/>
        <v>40748.208333333336</v>
      </c>
      <c r="O446" s="7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6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511.38095238095235</v>
      </c>
      <c r="G447" t="s">
        <v>20</v>
      </c>
      <c r="H447">
        <f t="shared" si="25"/>
        <v>63.170588235294119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7">
        <f t="shared" si="26"/>
        <v>40515.25</v>
      </c>
      <c r="O447" s="7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6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82.044117647058826</v>
      </c>
      <c r="G448" t="s">
        <v>14</v>
      </c>
      <c r="H448">
        <f t="shared" si="25"/>
        <v>29.99462365591398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7">
        <f t="shared" si="26"/>
        <v>41261.25</v>
      </c>
      <c r="O448" s="7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x14ac:dyDescent="0.6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24.326030927835053</v>
      </c>
      <c r="G449" t="s">
        <v>74</v>
      </c>
      <c r="H449">
        <f t="shared" si="25"/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7">
        <f t="shared" si="26"/>
        <v>43088.25</v>
      </c>
      <c r="O449" s="7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6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50.482758620689658</v>
      </c>
      <c r="G450" t="s">
        <v>14</v>
      </c>
      <c r="H450">
        <f t="shared" si="25"/>
        <v>75.014876033057845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7">
        <f t="shared" si="26"/>
        <v>41378.208333333336</v>
      </c>
      <c r="O450" s="7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6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(E451/D451)*100</f>
        <v>967</v>
      </c>
      <c r="G451" t="s">
        <v>20</v>
      </c>
      <c r="H451">
        <f t="shared" ref="H451:H514" si="29">E451/I451</f>
        <v>101.19767441860465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7">
        <f t="shared" ref="N451:N514" si="30">(((L451/60)/60)/24)+DATE(1970,1,1)</f>
        <v>43530.25</v>
      </c>
      <c r="O451" s="7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6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f t="shared" si="29"/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si="30"/>
        <v>43394.208333333328</v>
      </c>
      <c r="O452" s="7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6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122.84501347708894</v>
      </c>
      <c r="G453" t="s">
        <v>20</v>
      </c>
      <c r="H453">
        <f t="shared" si="29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7">
        <f t="shared" si="30"/>
        <v>42935.208333333328</v>
      </c>
      <c r="O453" s="7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6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63.4375</v>
      </c>
      <c r="G454" t="s">
        <v>14</v>
      </c>
      <c r="H454">
        <f t="shared" si="29"/>
        <v>98.225806451612897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7">
        <f t="shared" si="30"/>
        <v>40365.208333333336</v>
      </c>
      <c r="O454" s="7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x14ac:dyDescent="0.6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56.331688596491226</v>
      </c>
      <c r="G455" t="s">
        <v>14</v>
      </c>
      <c r="H455">
        <f t="shared" si="29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7">
        <f t="shared" si="30"/>
        <v>42705.25</v>
      </c>
      <c r="O455" s="7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6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44.074999999999996</v>
      </c>
      <c r="G456" t="s">
        <v>14</v>
      </c>
      <c r="H456">
        <f t="shared" si="29"/>
        <v>45.205128205128204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7">
        <f t="shared" si="30"/>
        <v>41568.208333333336</v>
      </c>
      <c r="O456" s="7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6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118.37253218884121</v>
      </c>
      <c r="G457" t="s">
        <v>20</v>
      </c>
      <c r="H457">
        <f t="shared" si="29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7">
        <f t="shared" si="30"/>
        <v>40809.208333333336</v>
      </c>
      <c r="O457" s="7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6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104.1243169398907</v>
      </c>
      <c r="G458" t="s">
        <v>20</v>
      </c>
      <c r="H458">
        <f t="shared" si="29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7">
        <f t="shared" si="30"/>
        <v>43141.25</v>
      </c>
      <c r="O458" s="7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6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26.640000000000004</v>
      </c>
      <c r="G459" t="s">
        <v>14</v>
      </c>
      <c r="H459">
        <f t="shared" si="29"/>
        <v>28.956521739130434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7">
        <f t="shared" si="30"/>
        <v>42657.208333333328</v>
      </c>
      <c r="O459" s="7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6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351.20118343195264</v>
      </c>
      <c r="G460" t="s">
        <v>20</v>
      </c>
      <c r="H460">
        <f t="shared" si="29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7">
        <f t="shared" si="30"/>
        <v>40265.208333333336</v>
      </c>
      <c r="O460" s="7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6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90.063492063492063</v>
      </c>
      <c r="G461" t="s">
        <v>14</v>
      </c>
      <c r="H461">
        <f t="shared" si="29"/>
        <v>54.038095238095238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7">
        <f t="shared" si="30"/>
        <v>42001.25</v>
      </c>
      <c r="O461" s="7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6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171.625</v>
      </c>
      <c r="G462" t="s">
        <v>20</v>
      </c>
      <c r="H462">
        <f t="shared" si="29"/>
        <v>82.38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7">
        <f t="shared" si="30"/>
        <v>40399.208333333336</v>
      </c>
      <c r="O462" s="7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6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141.04655870445345</v>
      </c>
      <c r="G463" t="s">
        <v>20</v>
      </c>
      <c r="H463">
        <f t="shared" si="29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7">
        <f t="shared" si="30"/>
        <v>41757.208333333336</v>
      </c>
      <c r="O463" s="7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6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30.57944915254237</v>
      </c>
      <c r="G464" t="s">
        <v>14</v>
      </c>
      <c r="H464">
        <f t="shared" si="29"/>
        <v>107.91401869158878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7">
        <f t="shared" si="30"/>
        <v>41304.25</v>
      </c>
      <c r="O464" s="7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6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108.16455696202532</v>
      </c>
      <c r="G465" t="s">
        <v>20</v>
      </c>
      <c r="H465">
        <f t="shared" si="29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7">
        <f t="shared" si="30"/>
        <v>41639.25</v>
      </c>
      <c r="O465" s="7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6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133.45505617977528</v>
      </c>
      <c r="G466" t="s">
        <v>20</v>
      </c>
      <c r="H466">
        <f t="shared" si="29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7">
        <f t="shared" si="30"/>
        <v>43142.25</v>
      </c>
      <c r="O466" s="7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6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187.85106382978722</v>
      </c>
      <c r="G467" t="s">
        <v>20</v>
      </c>
      <c r="H467">
        <f t="shared" si="29"/>
        <v>110.3625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7">
        <f t="shared" si="30"/>
        <v>43127.25</v>
      </c>
      <c r="O467" s="7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6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f t="shared" si="29"/>
        <v>94.857142857142861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7">
        <f t="shared" si="30"/>
        <v>41409.208333333336</v>
      </c>
      <c r="O468" s="7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6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575.21428571428578</v>
      </c>
      <c r="G469" t="s">
        <v>20</v>
      </c>
      <c r="H469">
        <f t="shared" si="29"/>
        <v>57.935251798561154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30"/>
        <v>42331.25</v>
      </c>
      <c r="O469" s="7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6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40.5</v>
      </c>
      <c r="G470" t="s">
        <v>14</v>
      </c>
      <c r="H470">
        <f t="shared" si="29"/>
        <v>101.25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7">
        <f t="shared" si="30"/>
        <v>43569.208333333328</v>
      </c>
      <c r="O470" s="7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6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184.42857142857144</v>
      </c>
      <c r="G471" t="s">
        <v>20</v>
      </c>
      <c r="H471">
        <f t="shared" si="29"/>
        <v>64.95597484276729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7">
        <f t="shared" si="30"/>
        <v>42142.208333333328</v>
      </c>
      <c r="O471" s="7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6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285.80555555555554</v>
      </c>
      <c r="G472" t="s">
        <v>20</v>
      </c>
      <c r="H472">
        <f t="shared" si="29"/>
        <v>27.00524934383202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7">
        <f t="shared" si="30"/>
        <v>42716.25</v>
      </c>
      <c r="O472" s="7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6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f t="shared" si="29"/>
        <v>50.97422680412371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7">
        <f t="shared" si="30"/>
        <v>41031.208333333336</v>
      </c>
      <c r="O473" s="7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6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39.234070221066318</v>
      </c>
      <c r="G474" t="s">
        <v>14</v>
      </c>
      <c r="H474">
        <f t="shared" si="29"/>
        <v>104.94260869565217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7">
        <f t="shared" si="30"/>
        <v>43535.208333333328</v>
      </c>
      <c r="O474" s="7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6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178.14000000000001</v>
      </c>
      <c r="G475" t="s">
        <v>20</v>
      </c>
      <c r="H475">
        <f t="shared" si="29"/>
        <v>84.028301886792448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7">
        <f t="shared" si="30"/>
        <v>43277.208333333328</v>
      </c>
      <c r="O475" s="7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6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365.15</v>
      </c>
      <c r="G476" t="s">
        <v>20</v>
      </c>
      <c r="H476">
        <f t="shared" si="29"/>
        <v>102.85915492957747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7">
        <f t="shared" si="30"/>
        <v>41989.25</v>
      </c>
      <c r="O476" s="7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6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113.94594594594594</v>
      </c>
      <c r="G477" t="s">
        <v>20</v>
      </c>
      <c r="H477">
        <f t="shared" si="29"/>
        <v>39.962085308056871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7">
        <f t="shared" si="30"/>
        <v>41450.208333333336</v>
      </c>
      <c r="O477" s="7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6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29.828720626631856</v>
      </c>
      <c r="G478" t="s">
        <v>14</v>
      </c>
      <c r="H478">
        <f t="shared" si="29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7">
        <f t="shared" si="30"/>
        <v>43322.208333333328</v>
      </c>
      <c r="O478" s="7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6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54.270588235294113</v>
      </c>
      <c r="G479" t="s">
        <v>14</v>
      </c>
      <c r="H479">
        <f t="shared" si="29"/>
        <v>40.823008849557525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7">
        <f t="shared" si="30"/>
        <v>40720.208333333336</v>
      </c>
      <c r="O479" s="7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6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236.34156976744185</v>
      </c>
      <c r="G480" t="s">
        <v>20</v>
      </c>
      <c r="H480">
        <f t="shared" si="29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7">
        <f t="shared" si="30"/>
        <v>42072.208333333328</v>
      </c>
      <c r="O480" s="7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6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512.91666666666663</v>
      </c>
      <c r="G481" t="s">
        <v>20</v>
      </c>
      <c r="H481">
        <f t="shared" si="29"/>
        <v>71.156069364161851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7">
        <f t="shared" si="30"/>
        <v>42945.208333333328</v>
      </c>
      <c r="O481" s="7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6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100.65116279069768</v>
      </c>
      <c r="G482" t="s">
        <v>20</v>
      </c>
      <c r="H482">
        <f t="shared" si="29"/>
        <v>99.494252873563212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7">
        <f t="shared" si="30"/>
        <v>40248.25</v>
      </c>
      <c r="O482" s="7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6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81.348423194303152</v>
      </c>
      <c r="G483" t="s">
        <v>14</v>
      </c>
      <c r="H483">
        <f t="shared" si="29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7">
        <f t="shared" si="30"/>
        <v>41913.208333333336</v>
      </c>
      <c r="O483" s="7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6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16.404761904761905</v>
      </c>
      <c r="G484" t="s">
        <v>14</v>
      </c>
      <c r="H484">
        <f t="shared" si="29"/>
        <v>76.555555555555557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7">
        <f t="shared" si="30"/>
        <v>40963.25</v>
      </c>
      <c r="O484" s="7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6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52.774617067833695</v>
      </c>
      <c r="G485" t="s">
        <v>14</v>
      </c>
      <c r="H485">
        <f t="shared" si="29"/>
        <v>87.068592057761734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7">
        <f t="shared" si="30"/>
        <v>43811.25</v>
      </c>
      <c r="O485" s="7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6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260.20608108108109</v>
      </c>
      <c r="G486" t="s">
        <v>20</v>
      </c>
      <c r="H486">
        <f t="shared" si="29"/>
        <v>48.99554707379135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7">
        <f t="shared" si="30"/>
        <v>41855.208333333336</v>
      </c>
      <c r="O486" s="7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6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30.73289183222958</v>
      </c>
      <c r="G487" t="s">
        <v>14</v>
      </c>
      <c r="H487">
        <f t="shared" si="29"/>
        <v>42.969135802469133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7">
        <f t="shared" si="30"/>
        <v>43626.208333333328</v>
      </c>
      <c r="O487" s="7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6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13.5</v>
      </c>
      <c r="G488" t="s">
        <v>14</v>
      </c>
      <c r="H488">
        <f t="shared" si="29"/>
        <v>33.428571428571431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7">
        <f t="shared" si="30"/>
        <v>43168.25</v>
      </c>
      <c r="O488" s="7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6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178.62556663644605</v>
      </c>
      <c r="G489" t="s">
        <v>20</v>
      </c>
      <c r="H489">
        <f t="shared" si="29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7">
        <f t="shared" si="30"/>
        <v>42845.208333333328</v>
      </c>
      <c r="O489" s="7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6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220.0566037735849</v>
      </c>
      <c r="G490" t="s">
        <v>20</v>
      </c>
      <c r="H490">
        <f t="shared" si="29"/>
        <v>101.41739130434783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7">
        <f t="shared" si="30"/>
        <v>42403.25</v>
      </c>
      <c r="O490" s="7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6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101.5108695652174</v>
      </c>
      <c r="G491" t="s">
        <v>20</v>
      </c>
      <c r="H491">
        <f t="shared" si="29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7">
        <f t="shared" si="30"/>
        <v>40406.208333333336</v>
      </c>
      <c r="O491" s="7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6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191.5</v>
      </c>
      <c r="G492" t="s">
        <v>20</v>
      </c>
      <c r="H492">
        <f t="shared" si="29"/>
        <v>31.916666666666668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7">
        <f t="shared" si="30"/>
        <v>43786.25</v>
      </c>
      <c r="O492" s="7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6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305.34683098591546</v>
      </c>
      <c r="G493" t="s">
        <v>20</v>
      </c>
      <c r="H493">
        <f t="shared" si="29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7">
        <f t="shared" si="30"/>
        <v>41456.208333333336</v>
      </c>
      <c r="O493" s="7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6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23.995287958115181</v>
      </c>
      <c r="G494" t="s">
        <v>74</v>
      </c>
      <c r="H494">
        <f t="shared" si="29"/>
        <v>77.026890756302521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7">
        <f t="shared" si="30"/>
        <v>40336.208333333336</v>
      </c>
      <c r="O494" s="7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6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723.77777777777771</v>
      </c>
      <c r="G495" t="s">
        <v>20</v>
      </c>
      <c r="H495">
        <f t="shared" si="29"/>
        <v>101.78125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7">
        <f t="shared" si="30"/>
        <v>43645.208333333328</v>
      </c>
      <c r="O495" s="7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6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547.36</v>
      </c>
      <c r="G496" t="s">
        <v>20</v>
      </c>
      <c r="H496">
        <f t="shared" si="29"/>
        <v>51.059701492537314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7">
        <f t="shared" si="30"/>
        <v>40990.208333333336</v>
      </c>
      <c r="O496" s="7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6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414.49999999999994</v>
      </c>
      <c r="G497" t="s">
        <v>20</v>
      </c>
      <c r="H497">
        <f t="shared" si="29"/>
        <v>68.02051282051282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7">
        <f t="shared" si="30"/>
        <v>41800.208333333336</v>
      </c>
      <c r="O497" s="7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6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0.90696409140369971</v>
      </c>
      <c r="G498" t="s">
        <v>14</v>
      </c>
      <c r="H498">
        <f t="shared" si="29"/>
        <v>30.87037037037037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7">
        <f t="shared" si="30"/>
        <v>42876.208333333328</v>
      </c>
      <c r="O498" s="7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6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34.173469387755098</v>
      </c>
      <c r="G499" t="s">
        <v>14</v>
      </c>
      <c r="H499">
        <f t="shared" si="29"/>
        <v>27.908333333333335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7">
        <f t="shared" si="30"/>
        <v>42724.25</v>
      </c>
      <c r="O499" s="7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6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23.948810754912099</v>
      </c>
      <c r="G500" t="s">
        <v>14</v>
      </c>
      <c r="H500">
        <f t="shared" si="29"/>
        <v>79.994818652849744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7">
        <f t="shared" si="30"/>
        <v>42005.25</v>
      </c>
      <c r="O500" s="7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6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48.072649572649574</v>
      </c>
      <c r="G501" t="s">
        <v>14</v>
      </c>
      <c r="H501">
        <f t="shared" si="29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7">
        <f t="shared" si="30"/>
        <v>42444.208333333328</v>
      </c>
      <c r="O501" s="7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6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 t="e">
        <f t="shared" si="29"/>
        <v>#DIV/0!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7">
        <f t="shared" si="30"/>
        <v>41395.208333333336</v>
      </c>
      <c r="O502" s="7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6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70.145182291666657</v>
      </c>
      <c r="G503" t="s">
        <v>14</v>
      </c>
      <c r="H503">
        <f t="shared" si="29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7">
        <f t="shared" si="30"/>
        <v>41345.208333333336</v>
      </c>
      <c r="O503" s="7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6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529.92307692307691</v>
      </c>
      <c r="G504" t="s">
        <v>20</v>
      </c>
      <c r="H504">
        <f t="shared" si="29"/>
        <v>37.037634408602152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7">
        <f t="shared" si="30"/>
        <v>41117.208333333336</v>
      </c>
      <c r="O504" s="7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6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180.32549019607845</v>
      </c>
      <c r="G505" t="s">
        <v>20</v>
      </c>
      <c r="H505">
        <f t="shared" si="29"/>
        <v>99.963043478260872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7">
        <f t="shared" si="30"/>
        <v>42186.208333333328</v>
      </c>
      <c r="O505" s="7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6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92.320000000000007</v>
      </c>
      <c r="G506" t="s">
        <v>14</v>
      </c>
      <c r="H506">
        <f t="shared" si="29"/>
        <v>111.6774193548387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7">
        <f t="shared" si="30"/>
        <v>42142.208333333328</v>
      </c>
      <c r="O506" s="7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6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13.901001112347053</v>
      </c>
      <c r="G507" t="s">
        <v>14</v>
      </c>
      <c r="H507">
        <f t="shared" si="29"/>
        <v>36.014409221902014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7">
        <f t="shared" si="30"/>
        <v>41341.25</v>
      </c>
      <c r="O507" s="7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6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927.07777777777767</v>
      </c>
      <c r="G508" t="s">
        <v>20</v>
      </c>
      <c r="H508">
        <f t="shared" si="29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7">
        <f t="shared" si="30"/>
        <v>43062.25</v>
      </c>
      <c r="O508" s="7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6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39.857142857142861</v>
      </c>
      <c r="G509" t="s">
        <v>14</v>
      </c>
      <c r="H509">
        <f t="shared" si="29"/>
        <v>44.05263157894737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7">
        <f t="shared" si="30"/>
        <v>41373.208333333336</v>
      </c>
      <c r="O509" s="7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6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112.22929936305732</v>
      </c>
      <c r="G510" t="s">
        <v>20</v>
      </c>
      <c r="H510">
        <f t="shared" si="29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7">
        <f t="shared" si="30"/>
        <v>43310.208333333328</v>
      </c>
      <c r="O510" s="7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6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70.925816023738875</v>
      </c>
      <c r="G511" t="s">
        <v>14</v>
      </c>
      <c r="H511">
        <f t="shared" si="29"/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7">
        <f t="shared" si="30"/>
        <v>41034.208333333336</v>
      </c>
      <c r="O511" s="7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6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119.08974358974358</v>
      </c>
      <c r="G512" t="s">
        <v>20</v>
      </c>
      <c r="H512">
        <f t="shared" si="29"/>
        <v>70.908396946564892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7">
        <f t="shared" si="30"/>
        <v>43251.208333333328</v>
      </c>
      <c r="O512" s="7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6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24.017591339648174</v>
      </c>
      <c r="G513" t="s">
        <v>14</v>
      </c>
      <c r="H513">
        <f t="shared" si="29"/>
        <v>98.060773480662988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7">
        <f t="shared" si="30"/>
        <v>43671.208333333328</v>
      </c>
      <c r="O513" s="7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6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139.31868131868131</v>
      </c>
      <c r="G514" t="s">
        <v>20</v>
      </c>
      <c r="H514">
        <f t="shared" si="29"/>
        <v>53.046025104602514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7">
        <f t="shared" si="30"/>
        <v>41825.208333333336</v>
      </c>
      <c r="O514" s="7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6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(E515/D515)*100</f>
        <v>39.277108433734945</v>
      </c>
      <c r="G515" t="s">
        <v>74</v>
      </c>
      <c r="H515">
        <f t="shared" ref="H515:H578" si="33">E515/I515</f>
        <v>93.142857142857139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7">
        <f t="shared" ref="N515:N578" si="34">(((L515/60)/60)/24)+DATE(1970,1,1)</f>
        <v>40430.208333333336</v>
      </c>
      <c r="O515" s="7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6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22.439077144917089</v>
      </c>
      <c r="G516" t="s">
        <v>74</v>
      </c>
      <c r="H516">
        <f t="shared" si="33"/>
        <v>58.945075757575758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7">
        <f t="shared" si="34"/>
        <v>41614.25</v>
      </c>
      <c r="O516" s="7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6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55.779069767441861</v>
      </c>
      <c r="G517" t="s">
        <v>14</v>
      </c>
      <c r="H517">
        <f t="shared" si="33"/>
        <v>36.067669172932334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34"/>
        <v>40900.25</v>
      </c>
      <c r="O517" s="7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6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42.523125996810208</v>
      </c>
      <c r="G518" t="s">
        <v>14</v>
      </c>
      <c r="H518">
        <f t="shared" si="33"/>
        <v>63.030732860520096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7">
        <f t="shared" si="34"/>
        <v>40396.208333333336</v>
      </c>
      <c r="O518" s="7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6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112.00000000000001</v>
      </c>
      <c r="G519" t="s">
        <v>20</v>
      </c>
      <c r="H519">
        <f t="shared" si="33"/>
        <v>84.717948717948715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7">
        <f t="shared" si="34"/>
        <v>42860.208333333328</v>
      </c>
      <c r="O519" s="7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6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7.0681818181818183</v>
      </c>
      <c r="G520" t="s">
        <v>14</v>
      </c>
      <c r="H520">
        <f t="shared" si="33"/>
        <v>62.2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7">
        <f t="shared" si="34"/>
        <v>43154.25</v>
      </c>
      <c r="O520" s="7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6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101.74563871693867</v>
      </c>
      <c r="G521" t="s">
        <v>20</v>
      </c>
      <c r="H521">
        <f t="shared" si="33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7">
        <f t="shared" si="34"/>
        <v>42012.25</v>
      </c>
      <c r="O521" s="7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6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425.75</v>
      </c>
      <c r="G522" t="s">
        <v>20</v>
      </c>
      <c r="H522">
        <f t="shared" si="33"/>
        <v>106.4375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7">
        <f t="shared" si="34"/>
        <v>43574.208333333328</v>
      </c>
      <c r="O522" s="7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6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145.53947368421052</v>
      </c>
      <c r="G523" t="s">
        <v>20</v>
      </c>
      <c r="H523">
        <f t="shared" si="33"/>
        <v>29.975609756097562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7">
        <f t="shared" si="34"/>
        <v>42605.208333333328</v>
      </c>
      <c r="O523" s="7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6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32.453465346534657</v>
      </c>
      <c r="G524" t="s">
        <v>14</v>
      </c>
      <c r="H524">
        <f t="shared" si="33"/>
        <v>85.806282722513089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7">
        <f t="shared" si="34"/>
        <v>41093.208333333336</v>
      </c>
      <c r="O524" s="7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6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700.33333333333326</v>
      </c>
      <c r="G525" t="s">
        <v>20</v>
      </c>
      <c r="H525">
        <f t="shared" si="33"/>
        <v>70.82022471910112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7">
        <f t="shared" si="34"/>
        <v>40241.25</v>
      </c>
      <c r="O525" s="7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6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83.904860392967933</v>
      </c>
      <c r="G526" t="s">
        <v>14</v>
      </c>
      <c r="H526">
        <f t="shared" si="33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7">
        <f t="shared" si="34"/>
        <v>40294.208333333336</v>
      </c>
      <c r="O526" s="7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6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84.19047619047619</v>
      </c>
      <c r="G527" t="s">
        <v>14</v>
      </c>
      <c r="H527">
        <f t="shared" si="33"/>
        <v>28.063492063492063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7">
        <f t="shared" si="34"/>
        <v>40505.25</v>
      </c>
      <c r="O527" s="7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6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155.95180722891567</v>
      </c>
      <c r="G528" t="s">
        <v>20</v>
      </c>
      <c r="H528">
        <f t="shared" si="33"/>
        <v>88.054421768707485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7">
        <f t="shared" si="34"/>
        <v>42364.25</v>
      </c>
      <c r="O528" s="7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6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99.619450317124731</v>
      </c>
      <c r="G529" t="s">
        <v>14</v>
      </c>
      <c r="H529">
        <f t="shared" si="33"/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34"/>
        <v>42405.25</v>
      </c>
      <c r="O529" s="7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6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80.300000000000011</v>
      </c>
      <c r="G530" t="s">
        <v>14</v>
      </c>
      <c r="H530">
        <f t="shared" si="33"/>
        <v>90.337500000000006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7">
        <f t="shared" si="34"/>
        <v>41601.25</v>
      </c>
      <c r="O530" s="7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6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11.254901960784313</v>
      </c>
      <c r="G531" t="s">
        <v>14</v>
      </c>
      <c r="H531">
        <f t="shared" si="33"/>
        <v>63.777777777777779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7">
        <f t="shared" si="34"/>
        <v>41769.208333333336</v>
      </c>
      <c r="O531" s="7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6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91.740952380952379</v>
      </c>
      <c r="G532" t="s">
        <v>14</v>
      </c>
      <c r="H532">
        <f t="shared" si="33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7">
        <f t="shared" si="34"/>
        <v>40421.208333333336</v>
      </c>
      <c r="O532" s="7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6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95.521156936261391</v>
      </c>
      <c r="G533" t="s">
        <v>47</v>
      </c>
      <c r="H533">
        <f t="shared" si="33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7">
        <f t="shared" si="34"/>
        <v>41589.25</v>
      </c>
      <c r="O533" s="7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6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502.87499999999994</v>
      </c>
      <c r="G534" t="s">
        <v>20</v>
      </c>
      <c r="H534">
        <f t="shared" si="33"/>
        <v>63.857142857142854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34"/>
        <v>43125.25</v>
      </c>
      <c r="O534" s="7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6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159.24394463667818</v>
      </c>
      <c r="G535" t="s">
        <v>20</v>
      </c>
      <c r="H535">
        <f t="shared" si="33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7">
        <f t="shared" si="34"/>
        <v>41479.208333333336</v>
      </c>
      <c r="O535" s="7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6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15.022446689113355</v>
      </c>
      <c r="G536" t="s">
        <v>14</v>
      </c>
      <c r="H536">
        <f t="shared" si="33"/>
        <v>55.08230452674897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7">
        <f t="shared" si="34"/>
        <v>43329.208333333328</v>
      </c>
      <c r="O536" s="7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6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482.03846153846149</v>
      </c>
      <c r="G537" t="s">
        <v>20</v>
      </c>
      <c r="H537">
        <f t="shared" si="33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7">
        <f t="shared" si="34"/>
        <v>43259.208333333328</v>
      </c>
      <c r="O537" s="7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6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149.96938775510205</v>
      </c>
      <c r="G538" t="s">
        <v>20</v>
      </c>
      <c r="H538">
        <f t="shared" si="33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7">
        <f t="shared" si="34"/>
        <v>40414.208333333336</v>
      </c>
      <c r="O538" s="7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6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117.22156398104266</v>
      </c>
      <c r="G539" t="s">
        <v>20</v>
      </c>
      <c r="H539">
        <f t="shared" si="33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7">
        <f t="shared" si="34"/>
        <v>43342.208333333328</v>
      </c>
      <c r="O539" s="7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6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37.695968274950431</v>
      </c>
      <c r="G540" t="s">
        <v>14</v>
      </c>
      <c r="H540">
        <f t="shared" si="33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7">
        <f t="shared" si="34"/>
        <v>41539.208333333336</v>
      </c>
      <c r="O540" s="7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6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72.653061224489804</v>
      </c>
      <c r="G541" t="s">
        <v>14</v>
      </c>
      <c r="H541">
        <f t="shared" si="33"/>
        <v>92.467532467532465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7">
        <f t="shared" si="34"/>
        <v>43647.208333333328</v>
      </c>
      <c r="O541" s="7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6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265.98113207547169</v>
      </c>
      <c r="G542" t="s">
        <v>20</v>
      </c>
      <c r="H542">
        <f t="shared" si="33"/>
        <v>57.072874493927124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7">
        <f t="shared" si="34"/>
        <v>43225.208333333328</v>
      </c>
      <c r="O542" s="7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6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24.205617977528089</v>
      </c>
      <c r="G543" t="s">
        <v>14</v>
      </c>
      <c r="H543">
        <f t="shared" si="33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7">
        <f t="shared" si="34"/>
        <v>42165.208333333328</v>
      </c>
      <c r="O543" s="7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6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2.5064935064935066</v>
      </c>
      <c r="G544" t="s">
        <v>14</v>
      </c>
      <c r="H544">
        <f t="shared" si="33"/>
        <v>39.387755102040813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7">
        <f t="shared" si="34"/>
        <v>42391.25</v>
      </c>
      <c r="O544" s="7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6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16.329799764428738</v>
      </c>
      <c r="G545" t="s">
        <v>14</v>
      </c>
      <c r="H545">
        <f t="shared" si="33"/>
        <v>77.022222222222226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7">
        <f t="shared" si="34"/>
        <v>41528.208333333336</v>
      </c>
      <c r="O545" s="7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x14ac:dyDescent="0.6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276.5</v>
      </c>
      <c r="G546" t="s">
        <v>20</v>
      </c>
      <c r="H546">
        <f t="shared" si="33"/>
        <v>92.166666666666671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7">
        <f t="shared" si="34"/>
        <v>42377.25</v>
      </c>
      <c r="O546" s="7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6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88.803571428571431</v>
      </c>
      <c r="G547" t="s">
        <v>14</v>
      </c>
      <c r="H547">
        <f t="shared" si="33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7">
        <f t="shared" si="34"/>
        <v>43824.25</v>
      </c>
      <c r="O547" s="7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6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163.57142857142856</v>
      </c>
      <c r="G548" t="s">
        <v>20</v>
      </c>
      <c r="H548">
        <f t="shared" si="33"/>
        <v>78.068181818181813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7">
        <f t="shared" si="34"/>
        <v>43360.208333333328</v>
      </c>
      <c r="O548" s="7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6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f t="shared" si="33"/>
        <v>80.75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7">
        <f t="shared" si="34"/>
        <v>42029.25</v>
      </c>
      <c r="O549" s="7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6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270.91376701966715</v>
      </c>
      <c r="G550" t="s">
        <v>20</v>
      </c>
      <c r="H550">
        <f t="shared" si="33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7">
        <f t="shared" si="34"/>
        <v>42461.208333333328</v>
      </c>
      <c r="O550" s="7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6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284.21355932203392</v>
      </c>
      <c r="G551" t="s">
        <v>20</v>
      </c>
      <c r="H551">
        <f t="shared" si="33"/>
        <v>110.03018372703411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7">
        <f t="shared" si="34"/>
        <v>41422.208333333336</v>
      </c>
      <c r="O551" s="7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6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f t="shared" si="33"/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7">
        <f t="shared" si="34"/>
        <v>40968.25</v>
      </c>
      <c r="O552" s="7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6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58.6329816768462</v>
      </c>
      <c r="G553" t="s">
        <v>14</v>
      </c>
      <c r="H553">
        <f t="shared" si="33"/>
        <v>37.99856063332134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7">
        <f t="shared" si="34"/>
        <v>41993.25</v>
      </c>
      <c r="O553" s="7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6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98.51111111111112</v>
      </c>
      <c r="G554" t="s">
        <v>14</v>
      </c>
      <c r="H554">
        <f t="shared" si="33"/>
        <v>96.369565217391298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7">
        <f t="shared" si="34"/>
        <v>42700.25</v>
      </c>
      <c r="O554" s="7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6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43.975381008206334</v>
      </c>
      <c r="G555" t="s">
        <v>14</v>
      </c>
      <c r="H555">
        <f t="shared" si="33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7">
        <f t="shared" si="34"/>
        <v>40545.25</v>
      </c>
      <c r="O555" s="7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6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151.66315789473683</v>
      </c>
      <c r="G556" t="s">
        <v>20</v>
      </c>
      <c r="H556">
        <f t="shared" si="33"/>
        <v>26.007220216606498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34"/>
        <v>42723.25</v>
      </c>
      <c r="O556" s="7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6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223.63492063492063</v>
      </c>
      <c r="G557" t="s">
        <v>20</v>
      </c>
      <c r="H557">
        <f t="shared" si="33"/>
        <v>104.36296296296297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7">
        <f t="shared" si="34"/>
        <v>41731.208333333336</v>
      </c>
      <c r="O557" s="7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6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239.75</v>
      </c>
      <c r="G558" t="s">
        <v>20</v>
      </c>
      <c r="H558">
        <f t="shared" si="33"/>
        <v>102.18852459016394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7">
        <f t="shared" si="34"/>
        <v>40792.208333333336</v>
      </c>
      <c r="O558" s="7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6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199.33333333333334</v>
      </c>
      <c r="G559" t="s">
        <v>20</v>
      </c>
      <c r="H559">
        <f t="shared" si="33"/>
        <v>54.117647058823529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7">
        <f t="shared" si="34"/>
        <v>42279.208333333328</v>
      </c>
      <c r="O559" s="7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6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137.34482758620689</v>
      </c>
      <c r="G560" t="s">
        <v>20</v>
      </c>
      <c r="H560">
        <f t="shared" si="33"/>
        <v>63.222222222222221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7">
        <f t="shared" si="34"/>
        <v>42424.25</v>
      </c>
      <c r="O560" s="7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6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100.9696106362773</v>
      </c>
      <c r="G561" t="s">
        <v>20</v>
      </c>
      <c r="H561">
        <f t="shared" si="33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7">
        <f t="shared" si="34"/>
        <v>42584.208333333328</v>
      </c>
      <c r="O561" s="7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6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794.16</v>
      </c>
      <c r="G562" t="s">
        <v>20</v>
      </c>
      <c r="H562">
        <f t="shared" si="33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7">
        <f t="shared" si="34"/>
        <v>40865.25</v>
      </c>
      <c r="O562" s="7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6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369.7</v>
      </c>
      <c r="G563" t="s">
        <v>20</v>
      </c>
      <c r="H563">
        <f t="shared" si="33"/>
        <v>56.015151515151516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7">
        <f t="shared" si="34"/>
        <v>40833.208333333336</v>
      </c>
      <c r="O563" s="7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6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12.818181818181817</v>
      </c>
      <c r="G564" t="s">
        <v>14</v>
      </c>
      <c r="H564">
        <f t="shared" si="33"/>
        <v>48.807692307692307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7">
        <f t="shared" si="34"/>
        <v>43536.208333333328</v>
      </c>
      <c r="O564" s="7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6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138.02702702702703</v>
      </c>
      <c r="G565" t="s">
        <v>20</v>
      </c>
      <c r="H565">
        <f t="shared" si="33"/>
        <v>60.082352941176474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7">
        <f t="shared" si="34"/>
        <v>43417.25</v>
      </c>
      <c r="O565" s="7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6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83.813278008298752</v>
      </c>
      <c r="G566" t="s">
        <v>14</v>
      </c>
      <c r="H566">
        <f t="shared" si="33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7">
        <f t="shared" si="34"/>
        <v>42078.208333333328</v>
      </c>
      <c r="O566" s="7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6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204.60063224446787</v>
      </c>
      <c r="G567" t="s">
        <v>20</v>
      </c>
      <c r="H567">
        <f t="shared" si="33"/>
        <v>53.99499443826474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7">
        <f t="shared" si="34"/>
        <v>40862.25</v>
      </c>
      <c r="O567" s="7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6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44.344086021505376</v>
      </c>
      <c r="G568" t="s">
        <v>14</v>
      </c>
      <c r="H568">
        <f t="shared" si="33"/>
        <v>111.45945945945945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7">
        <f t="shared" si="34"/>
        <v>42424.25</v>
      </c>
      <c r="O568" s="7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x14ac:dyDescent="0.6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218.60294117647058</v>
      </c>
      <c r="G569" t="s">
        <v>20</v>
      </c>
      <c r="H569">
        <f t="shared" si="33"/>
        <v>60.922131147540981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7">
        <f t="shared" si="34"/>
        <v>41830.208333333336</v>
      </c>
      <c r="O569" s="7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6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186.03314917127071</v>
      </c>
      <c r="G570" t="s">
        <v>20</v>
      </c>
      <c r="H570">
        <f t="shared" si="33"/>
        <v>26.0015444015444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7">
        <f t="shared" si="34"/>
        <v>40374.208333333336</v>
      </c>
      <c r="O570" s="7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6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237.33830845771143</v>
      </c>
      <c r="G571" t="s">
        <v>20</v>
      </c>
      <c r="H571">
        <f t="shared" si="33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7">
        <f t="shared" si="34"/>
        <v>40554.25</v>
      </c>
      <c r="O571" s="7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6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305.65384615384613</v>
      </c>
      <c r="G572" t="s">
        <v>20</v>
      </c>
      <c r="H572">
        <f t="shared" si="33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7">
        <f t="shared" si="34"/>
        <v>41993.25</v>
      </c>
      <c r="O572" s="7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6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94.142857142857139</v>
      </c>
      <c r="G573" t="s">
        <v>14</v>
      </c>
      <c r="H573">
        <f t="shared" si="33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7">
        <f t="shared" si="34"/>
        <v>42174.208333333328</v>
      </c>
      <c r="O573" s="7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6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54.400000000000006</v>
      </c>
      <c r="G574" t="s">
        <v>74</v>
      </c>
      <c r="H574">
        <f t="shared" si="33"/>
        <v>52.085106382978722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7">
        <f t="shared" si="34"/>
        <v>42275.208333333328</v>
      </c>
      <c r="O574" s="7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6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111.88059701492537</v>
      </c>
      <c r="G575" t="s">
        <v>20</v>
      </c>
      <c r="H575">
        <f t="shared" si="33"/>
        <v>24.986666666666668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7">
        <f t="shared" si="34"/>
        <v>41761.208333333336</v>
      </c>
      <c r="O575" s="7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6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369.14814814814815</v>
      </c>
      <c r="G576" t="s">
        <v>20</v>
      </c>
      <c r="H576">
        <f t="shared" si="33"/>
        <v>69.215277777777771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7">
        <f t="shared" si="34"/>
        <v>43806.25</v>
      </c>
      <c r="O576" s="7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6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62.930372148859547</v>
      </c>
      <c r="G577" t="s">
        <v>14</v>
      </c>
      <c r="H577">
        <f t="shared" si="33"/>
        <v>93.944444444444443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7">
        <f t="shared" si="34"/>
        <v>41779.208333333336</v>
      </c>
      <c r="O577" s="7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6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64.927835051546396</v>
      </c>
      <c r="G578" t="s">
        <v>14</v>
      </c>
      <c r="H578">
        <f t="shared" si="33"/>
        <v>98.40625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7">
        <f t="shared" si="34"/>
        <v>43040.208333333328</v>
      </c>
      <c r="O578" s="7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6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(E579/D579)*100</f>
        <v>18.853658536585368</v>
      </c>
      <c r="G579" t="s">
        <v>74</v>
      </c>
      <c r="H579">
        <f t="shared" ref="H579:H642" si="37">E579/I579</f>
        <v>41.783783783783782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7">
        <f t="shared" ref="N579:N642" si="38">(((L579/60)/60)/24)+DATE(1970,1,1)</f>
        <v>40613.25</v>
      </c>
      <c r="O579" s="7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6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16.754404145077721</v>
      </c>
      <c r="G580" t="s">
        <v>14</v>
      </c>
      <c r="H580">
        <f t="shared" si="37"/>
        <v>65.991836734693877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7">
        <f t="shared" si="38"/>
        <v>40878.25</v>
      </c>
      <c r="O580" s="7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6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101.11290322580646</v>
      </c>
      <c r="G581" t="s">
        <v>20</v>
      </c>
      <c r="H581">
        <f t="shared" si="37"/>
        <v>72.05747126436782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7">
        <f t="shared" si="38"/>
        <v>40762.208333333336</v>
      </c>
      <c r="O581" s="7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6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341.5022831050228</v>
      </c>
      <c r="G582" t="s">
        <v>20</v>
      </c>
      <c r="H582">
        <f t="shared" si="37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7">
        <f t="shared" si="38"/>
        <v>41696.25</v>
      </c>
      <c r="O582" s="7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6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64.016666666666666</v>
      </c>
      <c r="G583" t="s">
        <v>14</v>
      </c>
      <c r="H583">
        <f t="shared" si="37"/>
        <v>54.098591549295776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7">
        <f t="shared" si="38"/>
        <v>40662.208333333336</v>
      </c>
      <c r="O583" s="7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6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52.080459770114942</v>
      </c>
      <c r="G584" t="s">
        <v>14</v>
      </c>
      <c r="H584">
        <f t="shared" si="37"/>
        <v>107.88095238095238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7">
        <f t="shared" si="38"/>
        <v>42165.208333333328</v>
      </c>
      <c r="O584" s="7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6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322.40211640211641</v>
      </c>
      <c r="G585" t="s">
        <v>20</v>
      </c>
      <c r="H585">
        <f t="shared" si="37"/>
        <v>67.034103410341032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7">
        <f t="shared" si="38"/>
        <v>40959.25</v>
      </c>
      <c r="O585" s="7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6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119.50810185185186</v>
      </c>
      <c r="G586" t="s">
        <v>20</v>
      </c>
      <c r="H586">
        <f t="shared" si="37"/>
        <v>64.01425914445133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7">
        <f t="shared" si="38"/>
        <v>41024.208333333336</v>
      </c>
      <c r="O586" s="7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6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146.79775280898878</v>
      </c>
      <c r="G587" t="s">
        <v>20</v>
      </c>
      <c r="H587">
        <f t="shared" si="37"/>
        <v>96.066176470588232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7">
        <f t="shared" si="38"/>
        <v>40255.208333333336</v>
      </c>
      <c r="O587" s="7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6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950.57142857142856</v>
      </c>
      <c r="G588" t="s">
        <v>20</v>
      </c>
      <c r="H588">
        <f t="shared" si="37"/>
        <v>51.184615384615384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7">
        <f t="shared" si="38"/>
        <v>40499.25</v>
      </c>
      <c r="O588" s="7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6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72.893617021276597</v>
      </c>
      <c r="G589" t="s">
        <v>14</v>
      </c>
      <c r="H589">
        <f t="shared" si="37"/>
        <v>43.92307692307692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38"/>
        <v>43484.25</v>
      </c>
      <c r="O589" s="7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6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79.008248730964468</v>
      </c>
      <c r="G590" t="s">
        <v>14</v>
      </c>
      <c r="H590">
        <f t="shared" si="37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7">
        <f t="shared" si="38"/>
        <v>40262.208333333336</v>
      </c>
      <c r="O590" s="7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6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64.721518987341781</v>
      </c>
      <c r="G591" t="s">
        <v>14</v>
      </c>
      <c r="H591">
        <f t="shared" si="37"/>
        <v>50.127450980392155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7">
        <f t="shared" si="38"/>
        <v>42190.208333333328</v>
      </c>
      <c r="O591" s="7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6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82.028169014084511</v>
      </c>
      <c r="G592" t="s">
        <v>14</v>
      </c>
      <c r="H592">
        <f t="shared" si="37"/>
        <v>67.720930232558146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7">
        <f t="shared" si="38"/>
        <v>41994.25</v>
      </c>
      <c r="O592" s="7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6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1037.6666666666667</v>
      </c>
      <c r="G593" t="s">
        <v>20</v>
      </c>
      <c r="H593">
        <f t="shared" si="37"/>
        <v>61.03921568627451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7">
        <f t="shared" si="38"/>
        <v>40373.208333333336</v>
      </c>
      <c r="O593" s="7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6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12.910076530612244</v>
      </c>
      <c r="G594" t="s">
        <v>14</v>
      </c>
      <c r="H594">
        <f t="shared" si="37"/>
        <v>80.011857707509876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7">
        <f t="shared" si="38"/>
        <v>41789.208333333336</v>
      </c>
      <c r="O594" s="7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6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154.84210526315789</v>
      </c>
      <c r="G595" t="s">
        <v>20</v>
      </c>
      <c r="H595">
        <f t="shared" si="37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7">
        <f t="shared" si="38"/>
        <v>41724.208333333336</v>
      </c>
      <c r="O595" s="7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6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7.0991735537190088</v>
      </c>
      <c r="G596" t="s">
        <v>14</v>
      </c>
      <c r="H596">
        <f t="shared" si="37"/>
        <v>71.127388535031841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7">
        <f t="shared" si="38"/>
        <v>42548.208333333328</v>
      </c>
      <c r="O596" s="7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6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208.52773826458036</v>
      </c>
      <c r="G597" t="s">
        <v>20</v>
      </c>
      <c r="H597">
        <f t="shared" si="37"/>
        <v>89.99079189686924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7">
        <f t="shared" si="38"/>
        <v>40253.208333333336</v>
      </c>
      <c r="O597" s="7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6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99.683544303797461</v>
      </c>
      <c r="G598" t="s">
        <v>14</v>
      </c>
      <c r="H598">
        <f t="shared" si="37"/>
        <v>43.032786885245905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7">
        <f t="shared" si="38"/>
        <v>42434.25</v>
      </c>
      <c r="O598" s="7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6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201.59756097560978</v>
      </c>
      <c r="G599" t="s">
        <v>20</v>
      </c>
      <c r="H599">
        <f t="shared" si="37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7">
        <f t="shared" si="38"/>
        <v>43786.25</v>
      </c>
      <c r="O599" s="7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6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162.09032258064516</v>
      </c>
      <c r="G600" t="s">
        <v>20</v>
      </c>
      <c r="H600">
        <f t="shared" si="37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7">
        <f t="shared" si="38"/>
        <v>40344.208333333336</v>
      </c>
      <c r="O600" s="7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6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3.6436208125445471</v>
      </c>
      <c r="G601" t="s">
        <v>14</v>
      </c>
      <c r="H601">
        <f t="shared" si="37"/>
        <v>62.341463414634148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7">
        <f t="shared" si="38"/>
        <v>42047.25</v>
      </c>
      <c r="O601" s="7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6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f t="shared" si="37"/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7">
        <f t="shared" si="38"/>
        <v>41485.208333333336</v>
      </c>
      <c r="O602" s="7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6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206.63492063492063</v>
      </c>
      <c r="G603" t="s">
        <v>20</v>
      </c>
      <c r="H603">
        <f t="shared" si="37"/>
        <v>67.103092783505161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7">
        <f t="shared" si="38"/>
        <v>41789.208333333336</v>
      </c>
      <c r="O603" s="7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6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128.23628691983123</v>
      </c>
      <c r="G604" t="s">
        <v>20</v>
      </c>
      <c r="H604">
        <f t="shared" si="37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7">
        <f t="shared" si="38"/>
        <v>42160.208333333328</v>
      </c>
      <c r="O604" s="7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6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119.66037735849055</v>
      </c>
      <c r="G605" t="s">
        <v>20</v>
      </c>
      <c r="H605">
        <f t="shared" si="37"/>
        <v>62.176470588235297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7">
        <f t="shared" si="38"/>
        <v>43573.208333333328</v>
      </c>
      <c r="O605" s="7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6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170.73055242390078</v>
      </c>
      <c r="G606" t="s">
        <v>20</v>
      </c>
      <c r="H606">
        <f t="shared" si="37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7">
        <f t="shared" si="38"/>
        <v>40565.25</v>
      </c>
      <c r="O606" s="7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6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187.21212121212122</v>
      </c>
      <c r="G607" t="s">
        <v>20</v>
      </c>
      <c r="H607">
        <f t="shared" si="37"/>
        <v>57.738317757009348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7">
        <f t="shared" si="38"/>
        <v>42280.208333333328</v>
      </c>
      <c r="O607" s="7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6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188.38235294117646</v>
      </c>
      <c r="G608" t="s">
        <v>20</v>
      </c>
      <c r="H608">
        <f t="shared" si="37"/>
        <v>40.03125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7">
        <f t="shared" si="38"/>
        <v>42436.25</v>
      </c>
      <c r="O608" s="7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6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131.29869186046511</v>
      </c>
      <c r="G609" t="s">
        <v>20</v>
      </c>
      <c r="H609">
        <f t="shared" si="37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7">
        <f t="shared" si="38"/>
        <v>41721.208333333336</v>
      </c>
      <c r="O609" s="7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6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283.97435897435901</v>
      </c>
      <c r="G610" t="s">
        <v>20</v>
      </c>
      <c r="H610">
        <f t="shared" si="37"/>
        <v>35.047468354430379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7">
        <f t="shared" si="38"/>
        <v>43530.25</v>
      </c>
      <c r="O610" s="7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6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120.41999999999999</v>
      </c>
      <c r="G611" t="s">
        <v>20</v>
      </c>
      <c r="H611">
        <f t="shared" si="37"/>
        <v>102.92307692307692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7">
        <f t="shared" si="38"/>
        <v>43481.25</v>
      </c>
      <c r="O611" s="7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6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419.0560747663551</v>
      </c>
      <c r="G612" t="s">
        <v>20</v>
      </c>
      <c r="H612">
        <f t="shared" si="37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7">
        <f t="shared" si="38"/>
        <v>41259.25</v>
      </c>
      <c r="O612" s="7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6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13.853658536585368</v>
      </c>
      <c r="G613" t="s">
        <v>74</v>
      </c>
      <c r="H613">
        <f t="shared" si="37"/>
        <v>75.733333333333334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7">
        <f t="shared" si="38"/>
        <v>41480.208333333336</v>
      </c>
      <c r="O613" s="7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6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139.43548387096774</v>
      </c>
      <c r="G614" t="s">
        <v>20</v>
      </c>
      <c r="H614">
        <f t="shared" si="37"/>
        <v>45.026041666666664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7">
        <f t="shared" si="38"/>
        <v>40474.208333333336</v>
      </c>
      <c r="O614" s="7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6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f t="shared" si="37"/>
        <v>73.615384615384613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38"/>
        <v>42973.208333333328</v>
      </c>
      <c r="O615" s="7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6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155.49056603773585</v>
      </c>
      <c r="G616" t="s">
        <v>20</v>
      </c>
      <c r="H616">
        <f t="shared" si="37"/>
        <v>56.991701244813278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7">
        <f t="shared" si="38"/>
        <v>42746.25</v>
      </c>
      <c r="O616" s="7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6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170.44705882352943</v>
      </c>
      <c r="G617" t="s">
        <v>20</v>
      </c>
      <c r="H617">
        <f t="shared" si="37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7">
        <f t="shared" si="38"/>
        <v>42489.208333333328</v>
      </c>
      <c r="O617" s="7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6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189.515625</v>
      </c>
      <c r="G618" t="s">
        <v>20</v>
      </c>
      <c r="H618">
        <f t="shared" si="37"/>
        <v>50.962184873949582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7">
        <f t="shared" si="38"/>
        <v>41537.208333333336</v>
      </c>
      <c r="O618" s="7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6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249.71428571428572</v>
      </c>
      <c r="G619" t="s">
        <v>20</v>
      </c>
      <c r="H619">
        <f t="shared" si="37"/>
        <v>63.563636363636363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7">
        <f t="shared" si="38"/>
        <v>41794.208333333336</v>
      </c>
      <c r="O619" s="7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6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48.860523665659613</v>
      </c>
      <c r="G620" t="s">
        <v>14</v>
      </c>
      <c r="H620">
        <f t="shared" si="37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7">
        <f t="shared" si="38"/>
        <v>41396.208333333336</v>
      </c>
      <c r="O620" s="7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6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28.461970393057683</v>
      </c>
      <c r="G621" t="s">
        <v>14</v>
      </c>
      <c r="H621">
        <f t="shared" si="37"/>
        <v>86.044753086419746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7">
        <f t="shared" si="38"/>
        <v>40669.208333333336</v>
      </c>
      <c r="O621" s="7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6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268.02325581395348</v>
      </c>
      <c r="G622" t="s">
        <v>20</v>
      </c>
      <c r="H622">
        <f t="shared" si="37"/>
        <v>90.0390625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7">
        <f t="shared" si="38"/>
        <v>42559.208333333328</v>
      </c>
      <c r="O622" s="7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6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619.80078125</v>
      </c>
      <c r="G623" t="s">
        <v>20</v>
      </c>
      <c r="H623">
        <f t="shared" si="37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7">
        <f t="shared" si="38"/>
        <v>42626.208333333328</v>
      </c>
      <c r="O623" s="7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6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3.1301587301587301</v>
      </c>
      <c r="G624" t="s">
        <v>14</v>
      </c>
      <c r="H624">
        <f t="shared" si="37"/>
        <v>92.4375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7">
        <f t="shared" si="38"/>
        <v>43205.208333333328</v>
      </c>
      <c r="O624" s="7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6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159.92152704135739</v>
      </c>
      <c r="G625" t="s">
        <v>20</v>
      </c>
      <c r="H625">
        <f t="shared" si="37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7">
        <f t="shared" si="38"/>
        <v>42201.208333333328</v>
      </c>
      <c r="O625" s="7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6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279.39215686274508</v>
      </c>
      <c r="G626" t="s">
        <v>20</v>
      </c>
      <c r="H626">
        <f t="shared" si="37"/>
        <v>32.983796296296298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7">
        <f t="shared" si="38"/>
        <v>42029.25</v>
      </c>
      <c r="O626" s="7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6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77.373333333333335</v>
      </c>
      <c r="G627" t="s">
        <v>14</v>
      </c>
      <c r="H627">
        <f t="shared" si="37"/>
        <v>93.596774193548384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7">
        <f t="shared" si="38"/>
        <v>43857.25</v>
      </c>
      <c r="O627" s="7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6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206.32812500000003</v>
      </c>
      <c r="G628" t="s">
        <v>20</v>
      </c>
      <c r="H628">
        <f t="shared" si="37"/>
        <v>69.867724867724874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7">
        <f t="shared" si="38"/>
        <v>40449.208333333336</v>
      </c>
      <c r="O628" s="7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6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694.25</v>
      </c>
      <c r="G629" t="s">
        <v>20</v>
      </c>
      <c r="H629">
        <f t="shared" si="37"/>
        <v>72.129870129870127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7">
        <f t="shared" si="38"/>
        <v>40345.208333333336</v>
      </c>
      <c r="O629" s="7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6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151.78947368421052</v>
      </c>
      <c r="G630" t="s">
        <v>20</v>
      </c>
      <c r="H630">
        <f t="shared" si="37"/>
        <v>30.041666666666668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7">
        <f t="shared" si="38"/>
        <v>40455.208333333336</v>
      </c>
      <c r="O630" s="7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6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64.58207217694995</v>
      </c>
      <c r="G631" t="s">
        <v>14</v>
      </c>
      <c r="H631">
        <f t="shared" si="37"/>
        <v>73.968000000000004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7">
        <f t="shared" si="38"/>
        <v>42557.208333333328</v>
      </c>
      <c r="O631" s="7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6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62.873684210526314</v>
      </c>
      <c r="G632" t="s">
        <v>74</v>
      </c>
      <c r="H632">
        <f t="shared" si="37"/>
        <v>68.65517241379311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7">
        <f t="shared" si="38"/>
        <v>43586.208333333328</v>
      </c>
      <c r="O632" s="7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6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310.39864864864865</v>
      </c>
      <c r="G633" t="s">
        <v>20</v>
      </c>
      <c r="H633">
        <f t="shared" si="37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7">
        <f t="shared" si="38"/>
        <v>43550.208333333328</v>
      </c>
      <c r="O633" s="7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6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42.859916782246884</v>
      </c>
      <c r="G634" t="s">
        <v>47</v>
      </c>
      <c r="H634">
        <f t="shared" si="37"/>
        <v>111.15827338129496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7">
        <f t="shared" si="38"/>
        <v>41945.208333333336</v>
      </c>
      <c r="O634" s="7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6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83.119402985074629</v>
      </c>
      <c r="G635" t="s">
        <v>14</v>
      </c>
      <c r="H635">
        <f t="shared" si="37"/>
        <v>53.038095238095238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7">
        <f t="shared" si="38"/>
        <v>42315.25</v>
      </c>
      <c r="O635" s="7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6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78.531302876480552</v>
      </c>
      <c r="G636" t="s">
        <v>74</v>
      </c>
      <c r="H636">
        <f t="shared" si="37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7">
        <f t="shared" si="38"/>
        <v>42819.208333333328</v>
      </c>
      <c r="O636" s="7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6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114.09352517985612</v>
      </c>
      <c r="G637" t="s">
        <v>20</v>
      </c>
      <c r="H637">
        <f t="shared" si="37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7">
        <f t="shared" si="38"/>
        <v>41314.25</v>
      </c>
      <c r="O637" s="7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6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64.537683358624179</v>
      </c>
      <c r="G638" t="s">
        <v>14</v>
      </c>
      <c r="H638">
        <f t="shared" si="37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7">
        <f t="shared" si="38"/>
        <v>40926.25</v>
      </c>
      <c r="O638" s="7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6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79.411764705882348</v>
      </c>
      <c r="G639" t="s">
        <v>14</v>
      </c>
      <c r="H639">
        <f t="shared" si="37"/>
        <v>103.84615384615384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7">
        <f t="shared" si="38"/>
        <v>42688.25</v>
      </c>
      <c r="O639" s="7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6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11.419117647058824</v>
      </c>
      <c r="G640" t="s">
        <v>14</v>
      </c>
      <c r="H640">
        <f t="shared" si="37"/>
        <v>99.127659574468083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7">
        <f t="shared" si="38"/>
        <v>40386.208333333336</v>
      </c>
      <c r="O640" s="7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6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56.186046511627907</v>
      </c>
      <c r="G641" t="s">
        <v>47</v>
      </c>
      <c r="H641">
        <f t="shared" si="37"/>
        <v>107.37777777777778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7">
        <f t="shared" si="38"/>
        <v>43309.208333333328</v>
      </c>
      <c r="O641" s="7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6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16.501669449081803</v>
      </c>
      <c r="G642" t="s">
        <v>14</v>
      </c>
      <c r="H642">
        <f t="shared" si="37"/>
        <v>76.922178988326849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7">
        <f t="shared" si="38"/>
        <v>42387.25</v>
      </c>
      <c r="O642" s="7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6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(E643/D643)*100</f>
        <v>119.96808510638297</v>
      </c>
      <c r="G643" t="s">
        <v>20</v>
      </c>
      <c r="H643">
        <f t="shared" ref="H643:H706" si="41">E643/I643</f>
        <v>58.128865979381445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7">
        <f t="shared" ref="N643:N706" si="42">(((L643/60)/60)/24)+DATE(1970,1,1)</f>
        <v>42786.25</v>
      </c>
      <c r="O643" s="7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6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145.45652173913044</v>
      </c>
      <c r="G644" t="s">
        <v>20</v>
      </c>
      <c r="H644">
        <f t="shared" si="41"/>
        <v>103.73643410852713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si="42"/>
        <v>43451.25</v>
      </c>
      <c r="O644" s="7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6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221.38255033557047</v>
      </c>
      <c r="G645" t="s">
        <v>20</v>
      </c>
      <c r="H645">
        <f t="shared" si="41"/>
        <v>87.962666666666664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7">
        <f t="shared" si="42"/>
        <v>42795.25</v>
      </c>
      <c r="O645" s="7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6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48.396694214876035</v>
      </c>
      <c r="G646" t="s">
        <v>14</v>
      </c>
      <c r="H646">
        <f t="shared" si="41"/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42"/>
        <v>43452.25</v>
      </c>
      <c r="O646" s="7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6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92.911504424778755</v>
      </c>
      <c r="G647" t="s">
        <v>14</v>
      </c>
      <c r="H647">
        <f t="shared" si="41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7">
        <f t="shared" si="42"/>
        <v>43369.208333333328</v>
      </c>
      <c r="O647" s="7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6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88.599797365754824</v>
      </c>
      <c r="G648" t="s">
        <v>14</v>
      </c>
      <c r="H648">
        <f t="shared" si="41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7">
        <f t="shared" si="42"/>
        <v>41346.208333333336</v>
      </c>
      <c r="O648" s="7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6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41.4</v>
      </c>
      <c r="G649" t="s">
        <v>14</v>
      </c>
      <c r="H649">
        <f t="shared" si="41"/>
        <v>103.5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7">
        <f t="shared" si="42"/>
        <v>43199.208333333328</v>
      </c>
      <c r="O649" s="7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6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63.056795131845846</v>
      </c>
      <c r="G650" t="s">
        <v>74</v>
      </c>
      <c r="H650">
        <f t="shared" si="41"/>
        <v>85.994467496542185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7">
        <f t="shared" si="42"/>
        <v>42922.208333333328</v>
      </c>
      <c r="O650" s="7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6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48.482333607230892</v>
      </c>
      <c r="G651" t="s">
        <v>14</v>
      </c>
      <c r="H651">
        <f t="shared" si="41"/>
        <v>98.011627906976742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7">
        <f t="shared" si="42"/>
        <v>40471.208333333336</v>
      </c>
      <c r="O651" s="7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6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f t="shared" si="41"/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7">
        <f t="shared" si="42"/>
        <v>41828.208333333336</v>
      </c>
      <c r="O652" s="7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6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88.47941026944585</v>
      </c>
      <c r="G653" t="s">
        <v>14</v>
      </c>
      <c r="H653">
        <f t="shared" si="41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7">
        <f t="shared" si="42"/>
        <v>41692.25</v>
      </c>
      <c r="O653" s="7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6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126.84</v>
      </c>
      <c r="G654" t="s">
        <v>20</v>
      </c>
      <c r="H654">
        <f t="shared" si="41"/>
        <v>31.012224938875306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7">
        <f t="shared" si="42"/>
        <v>42587.208333333328</v>
      </c>
      <c r="O654" s="7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6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2338.833333333333</v>
      </c>
      <c r="G655" t="s">
        <v>20</v>
      </c>
      <c r="H655">
        <f t="shared" si="41"/>
        <v>59.970085470085472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7">
        <f t="shared" si="42"/>
        <v>42468.208333333328</v>
      </c>
      <c r="O655" s="7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6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508.38857142857148</v>
      </c>
      <c r="G656" t="s">
        <v>20</v>
      </c>
      <c r="H656">
        <f t="shared" si="41"/>
        <v>58.9973474801061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7">
        <f t="shared" si="42"/>
        <v>42240.208333333328</v>
      </c>
      <c r="O656" s="7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6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191.47826086956522</v>
      </c>
      <c r="G657" t="s">
        <v>20</v>
      </c>
      <c r="H657">
        <f t="shared" si="41"/>
        <v>50.045454545454547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7">
        <f t="shared" si="42"/>
        <v>42796.25</v>
      </c>
      <c r="O657" s="7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6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42.127533783783782</v>
      </c>
      <c r="G658" t="s">
        <v>14</v>
      </c>
      <c r="H658">
        <f t="shared" si="41"/>
        <v>98.966269841269835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7">
        <f t="shared" si="42"/>
        <v>43097.25</v>
      </c>
      <c r="O658" s="7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6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8.24</v>
      </c>
      <c r="G659" t="s">
        <v>14</v>
      </c>
      <c r="H659">
        <f t="shared" si="41"/>
        <v>58.857142857142854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7">
        <f t="shared" si="42"/>
        <v>43096.25</v>
      </c>
      <c r="O659" s="7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6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60.064638783269963</v>
      </c>
      <c r="G660" t="s">
        <v>74</v>
      </c>
      <c r="H660">
        <f t="shared" si="41"/>
        <v>81.010256410256417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7">
        <f t="shared" si="42"/>
        <v>42246.208333333328</v>
      </c>
      <c r="O660" s="7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6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47.232808616404313</v>
      </c>
      <c r="G661" t="s">
        <v>14</v>
      </c>
      <c r="H661">
        <f t="shared" si="41"/>
        <v>76.013333333333335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7">
        <f t="shared" si="42"/>
        <v>40570.25</v>
      </c>
      <c r="O661" s="7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6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81.736263736263737</v>
      </c>
      <c r="G662" t="s">
        <v>14</v>
      </c>
      <c r="H662">
        <f t="shared" si="41"/>
        <v>96.597402597402592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7">
        <f t="shared" si="42"/>
        <v>42237.208333333328</v>
      </c>
      <c r="O662" s="7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6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54.187265917603</v>
      </c>
      <c r="G663" t="s">
        <v>14</v>
      </c>
      <c r="H663">
        <f t="shared" si="41"/>
        <v>76.957446808510639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7">
        <f t="shared" si="42"/>
        <v>40996.208333333336</v>
      </c>
      <c r="O663" s="7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6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97.868131868131869</v>
      </c>
      <c r="G664" t="s">
        <v>14</v>
      </c>
      <c r="H664">
        <f t="shared" si="41"/>
        <v>67.984732824427482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7">
        <f t="shared" si="42"/>
        <v>43443.25</v>
      </c>
      <c r="O664" s="7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6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77.239999999999995</v>
      </c>
      <c r="G665" t="s">
        <v>14</v>
      </c>
      <c r="H665">
        <f t="shared" si="41"/>
        <v>88.781609195402297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7">
        <f t="shared" si="42"/>
        <v>40458.208333333336</v>
      </c>
      <c r="O665" s="7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6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33.464735516372798</v>
      </c>
      <c r="G666" t="s">
        <v>14</v>
      </c>
      <c r="H666">
        <f t="shared" si="41"/>
        <v>24.99623706491063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7">
        <f t="shared" si="42"/>
        <v>40959.25</v>
      </c>
      <c r="O666" s="7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6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239.58823529411765</v>
      </c>
      <c r="G667" t="s">
        <v>20</v>
      </c>
      <c r="H667">
        <f t="shared" si="41"/>
        <v>44.922794117647058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7">
        <f t="shared" si="42"/>
        <v>40733.208333333336</v>
      </c>
      <c r="O667" s="7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6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64.032258064516128</v>
      </c>
      <c r="G668" t="s">
        <v>74</v>
      </c>
      <c r="H668">
        <f t="shared" si="41"/>
        <v>79.400000000000006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7">
        <f t="shared" si="42"/>
        <v>41516.208333333336</v>
      </c>
      <c r="O668" s="7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6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176.15942028985506</v>
      </c>
      <c r="G669" t="s">
        <v>20</v>
      </c>
      <c r="H669">
        <f t="shared" si="41"/>
        <v>29.009546539379475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7">
        <f t="shared" si="42"/>
        <v>41892.208333333336</v>
      </c>
      <c r="O669" s="7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6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20.33818181818182</v>
      </c>
      <c r="G670" t="s">
        <v>14</v>
      </c>
      <c r="H670">
        <f t="shared" si="41"/>
        <v>73.59210526315789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7">
        <f t="shared" si="42"/>
        <v>41122.208333333336</v>
      </c>
      <c r="O670" s="7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6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358.64754098360658</v>
      </c>
      <c r="G671" t="s">
        <v>20</v>
      </c>
      <c r="H671">
        <f t="shared" si="41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7">
        <f t="shared" si="42"/>
        <v>42912.208333333328</v>
      </c>
      <c r="O671" s="7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6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468.85802469135803</v>
      </c>
      <c r="G672" t="s">
        <v>20</v>
      </c>
      <c r="H672">
        <f t="shared" si="41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7">
        <f t="shared" si="42"/>
        <v>42425.25</v>
      </c>
      <c r="O672" s="7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6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122.05635245901641</v>
      </c>
      <c r="G673" t="s">
        <v>20</v>
      </c>
      <c r="H673">
        <f t="shared" si="41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7">
        <f t="shared" si="42"/>
        <v>40390.208333333336</v>
      </c>
      <c r="O673" s="7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6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55.931783729156137</v>
      </c>
      <c r="G674" t="s">
        <v>14</v>
      </c>
      <c r="H674">
        <f t="shared" si="41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7">
        <f t="shared" si="42"/>
        <v>43180.208333333328</v>
      </c>
      <c r="O674" s="7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6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43.660714285714285</v>
      </c>
      <c r="G675" t="s">
        <v>14</v>
      </c>
      <c r="H675">
        <f t="shared" si="41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7">
        <f t="shared" si="42"/>
        <v>42475.208333333328</v>
      </c>
      <c r="O675" s="7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6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33.53837141183363</v>
      </c>
      <c r="G676" t="s">
        <v>74</v>
      </c>
      <c r="H676">
        <f t="shared" si="41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7">
        <f t="shared" si="42"/>
        <v>40774.208333333336</v>
      </c>
      <c r="O676" s="7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6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122.97938144329896</v>
      </c>
      <c r="G677" t="s">
        <v>20</v>
      </c>
      <c r="H677">
        <f t="shared" si="41"/>
        <v>36.0392749244713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7">
        <f t="shared" si="42"/>
        <v>43719.208333333328</v>
      </c>
      <c r="O677" s="7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6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189.74959871589084</v>
      </c>
      <c r="G678" t="s">
        <v>20</v>
      </c>
      <c r="H678">
        <f t="shared" si="41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7">
        <f t="shared" si="42"/>
        <v>41178.208333333336</v>
      </c>
      <c r="O678" s="7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6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83.622641509433961</v>
      </c>
      <c r="G679" t="s">
        <v>14</v>
      </c>
      <c r="H679">
        <f t="shared" si="41"/>
        <v>39.927927927927925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7">
        <f t="shared" si="42"/>
        <v>42561.208333333328</v>
      </c>
      <c r="O679" s="7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6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17.968844221105527</v>
      </c>
      <c r="G680" t="s">
        <v>74</v>
      </c>
      <c r="H680">
        <f t="shared" si="41"/>
        <v>83.158139534883716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7">
        <f t="shared" si="42"/>
        <v>43484.25</v>
      </c>
      <c r="O680" s="7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6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1036.5</v>
      </c>
      <c r="G681" t="s">
        <v>20</v>
      </c>
      <c r="H681">
        <f t="shared" si="41"/>
        <v>39.97520661157025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7">
        <f t="shared" si="42"/>
        <v>43756.208333333328</v>
      </c>
      <c r="O681" s="7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6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97.405219780219781</v>
      </c>
      <c r="G682" t="s">
        <v>14</v>
      </c>
      <c r="H682">
        <f t="shared" si="41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7">
        <f t="shared" si="42"/>
        <v>43813.25</v>
      </c>
      <c r="O682" s="7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6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86.386203150461711</v>
      </c>
      <c r="G683" t="s">
        <v>14</v>
      </c>
      <c r="H683">
        <f t="shared" si="41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7">
        <f t="shared" si="42"/>
        <v>40898.25</v>
      </c>
      <c r="O683" s="7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6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150.16666666666666</v>
      </c>
      <c r="G684" t="s">
        <v>20</v>
      </c>
      <c r="H684">
        <f t="shared" si="41"/>
        <v>78.728155339805824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7">
        <f t="shared" si="42"/>
        <v>41619.25</v>
      </c>
      <c r="O684" s="7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6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358.43478260869563</v>
      </c>
      <c r="G685" t="s">
        <v>20</v>
      </c>
      <c r="H685">
        <f t="shared" si="41"/>
        <v>56.081632653061227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7">
        <f t="shared" si="42"/>
        <v>43359.208333333328</v>
      </c>
      <c r="O685" s="7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6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542.85714285714289</v>
      </c>
      <c r="G686" t="s">
        <v>20</v>
      </c>
      <c r="H686">
        <f t="shared" si="41"/>
        <v>69.090909090909093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42"/>
        <v>40358.208333333336</v>
      </c>
      <c r="O686" s="7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6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67.500714285714281</v>
      </c>
      <c r="G687" t="s">
        <v>14</v>
      </c>
      <c r="H687">
        <f t="shared" si="41"/>
        <v>102.05291576673866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42"/>
        <v>42239.208333333328</v>
      </c>
      <c r="O687" s="7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6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191.74666666666667</v>
      </c>
      <c r="G688" t="s">
        <v>20</v>
      </c>
      <c r="H688">
        <f t="shared" si="41"/>
        <v>107.32089552238806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7">
        <f t="shared" si="42"/>
        <v>43186.208333333328</v>
      </c>
      <c r="O688" s="7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6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f t="shared" si="41"/>
        <v>51.970260223048328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7">
        <f t="shared" si="42"/>
        <v>42806.25</v>
      </c>
      <c r="O689" s="7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6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429.27586206896552</v>
      </c>
      <c r="G690" t="s">
        <v>20</v>
      </c>
      <c r="H690">
        <f t="shared" si="41"/>
        <v>71.137142857142862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7">
        <f t="shared" si="42"/>
        <v>43475.25</v>
      </c>
      <c r="O690" s="7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6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100.65753424657535</v>
      </c>
      <c r="G691" t="s">
        <v>20</v>
      </c>
      <c r="H691">
        <f t="shared" si="41"/>
        <v>106.49275362318841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7">
        <f t="shared" si="42"/>
        <v>41576.208333333336</v>
      </c>
      <c r="O691" s="7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6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226.61111111111109</v>
      </c>
      <c r="G692" t="s">
        <v>20</v>
      </c>
      <c r="H692">
        <f t="shared" si="41"/>
        <v>42.93684210526316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7">
        <f t="shared" si="42"/>
        <v>40874.25</v>
      </c>
      <c r="O692" s="7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6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142.38</v>
      </c>
      <c r="G693" t="s">
        <v>20</v>
      </c>
      <c r="H693">
        <f t="shared" si="41"/>
        <v>30.037974683544302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7">
        <f t="shared" si="42"/>
        <v>41185.208333333336</v>
      </c>
      <c r="O693" s="7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6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90.633333333333326</v>
      </c>
      <c r="G694" t="s">
        <v>14</v>
      </c>
      <c r="H694">
        <f t="shared" si="41"/>
        <v>70.623376623376629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7">
        <f t="shared" si="42"/>
        <v>43655.208333333328</v>
      </c>
      <c r="O694" s="7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6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63.966740576496676</v>
      </c>
      <c r="G695" t="s">
        <v>14</v>
      </c>
      <c r="H695">
        <f t="shared" si="41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7">
        <f t="shared" si="42"/>
        <v>43025.208333333328</v>
      </c>
      <c r="O695" s="7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6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84.131868131868131</v>
      </c>
      <c r="G696" t="s">
        <v>14</v>
      </c>
      <c r="H696">
        <f t="shared" si="41"/>
        <v>96.911392405063296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7">
        <f t="shared" si="42"/>
        <v>43066.25</v>
      </c>
      <c r="O696" s="7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6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133.93478260869566</v>
      </c>
      <c r="G697" t="s">
        <v>20</v>
      </c>
      <c r="H697">
        <f t="shared" si="41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7">
        <f t="shared" si="42"/>
        <v>42322.25</v>
      </c>
      <c r="O697" s="7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6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59.042047531992694</v>
      </c>
      <c r="G698" t="s">
        <v>14</v>
      </c>
      <c r="H698">
        <f t="shared" si="41"/>
        <v>108.98537682789652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7">
        <f t="shared" si="42"/>
        <v>42114.208333333328</v>
      </c>
      <c r="O698" s="7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6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152.80062063615205</v>
      </c>
      <c r="G699" t="s">
        <v>20</v>
      </c>
      <c r="H699">
        <f t="shared" si="41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7">
        <f t="shared" si="42"/>
        <v>43190.208333333328</v>
      </c>
      <c r="O699" s="7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6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446.69121140142522</v>
      </c>
      <c r="G700" t="s">
        <v>20</v>
      </c>
      <c r="H700">
        <f t="shared" si="41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42"/>
        <v>40871.25</v>
      </c>
      <c r="O700" s="7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6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84.391891891891888</v>
      </c>
      <c r="G701" t="s">
        <v>14</v>
      </c>
      <c r="H701">
        <f t="shared" si="41"/>
        <v>111.51785714285714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7">
        <f t="shared" si="42"/>
        <v>43641.208333333328</v>
      </c>
      <c r="O701" s="7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x14ac:dyDescent="0.6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f t="shared" si="41"/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7">
        <f t="shared" si="42"/>
        <v>40203.25</v>
      </c>
      <c r="O702" s="7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6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175.02692307692308</v>
      </c>
      <c r="G703" t="s">
        <v>20</v>
      </c>
      <c r="H703">
        <f t="shared" si="41"/>
        <v>110.99268292682927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7">
        <f t="shared" si="42"/>
        <v>40629.208333333336</v>
      </c>
      <c r="O703" s="7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x14ac:dyDescent="0.6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54.137931034482754</v>
      </c>
      <c r="G704" t="s">
        <v>14</v>
      </c>
      <c r="H704">
        <f t="shared" si="41"/>
        <v>56.746987951807228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7">
        <f t="shared" si="42"/>
        <v>41477.208333333336</v>
      </c>
      <c r="O704" s="7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6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311.87381703470032</v>
      </c>
      <c r="G705" t="s">
        <v>20</v>
      </c>
      <c r="H705">
        <f t="shared" si="41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7">
        <f t="shared" si="42"/>
        <v>41020.208333333336</v>
      </c>
      <c r="O705" s="7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6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122.78160919540231</v>
      </c>
      <c r="G706" t="s">
        <v>20</v>
      </c>
      <c r="H706">
        <f t="shared" si="41"/>
        <v>92.08620689655173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7">
        <f t="shared" si="42"/>
        <v>42555.208333333328</v>
      </c>
      <c r="O706" s="7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6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(E707/D707)*100</f>
        <v>99.026517383618156</v>
      </c>
      <c r="G707" t="s">
        <v>14</v>
      </c>
      <c r="H707">
        <f t="shared" ref="H707:H770" si="45">E707/I707</f>
        <v>82.986666666666665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7">
        <f t="shared" ref="N707:N770" si="46">(((L707/60)/60)/24)+DATE(1970,1,1)</f>
        <v>41619.25</v>
      </c>
      <c r="O707" s="7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6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127.84686346863469</v>
      </c>
      <c r="G708" t="s">
        <v>20</v>
      </c>
      <c r="H708">
        <f t="shared" si="45"/>
        <v>103.03791821561339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7">
        <f t="shared" si="46"/>
        <v>43471.25</v>
      </c>
      <c r="O708" s="7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6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158.61643835616439</v>
      </c>
      <c r="G709" t="s">
        <v>20</v>
      </c>
      <c r="H709">
        <f t="shared" si="45"/>
        <v>68.922619047619051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7">
        <f t="shared" si="46"/>
        <v>43442.25</v>
      </c>
      <c r="O709" s="7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6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707.05882352941171</v>
      </c>
      <c r="G710" t="s">
        <v>20</v>
      </c>
      <c r="H710">
        <f t="shared" si="45"/>
        <v>87.737226277372258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7">
        <f t="shared" si="46"/>
        <v>42877.208333333328</v>
      </c>
      <c r="O710" s="7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6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142.38775510204081</v>
      </c>
      <c r="G711" t="s">
        <v>20</v>
      </c>
      <c r="H711">
        <f t="shared" si="45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7">
        <f t="shared" si="46"/>
        <v>41018.208333333336</v>
      </c>
      <c r="O711" s="7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6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147.86046511627907</v>
      </c>
      <c r="G712" t="s">
        <v>20</v>
      </c>
      <c r="H712">
        <f t="shared" si="45"/>
        <v>50.863999999999997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7">
        <f t="shared" si="46"/>
        <v>43295.208333333328</v>
      </c>
      <c r="O712" s="7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6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20.322580645161288</v>
      </c>
      <c r="G713" t="s">
        <v>14</v>
      </c>
      <c r="H713">
        <f t="shared" si="45"/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7">
        <f t="shared" si="46"/>
        <v>42393.25</v>
      </c>
      <c r="O713" s="7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6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1840.625</v>
      </c>
      <c r="G714" t="s">
        <v>20</v>
      </c>
      <c r="H714">
        <f t="shared" si="45"/>
        <v>72.896039603960389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7">
        <f t="shared" si="46"/>
        <v>42559.208333333328</v>
      </c>
      <c r="O714" s="7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6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161.94202898550725</v>
      </c>
      <c r="G715" t="s">
        <v>20</v>
      </c>
      <c r="H715">
        <f t="shared" si="45"/>
        <v>108.48543689320388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7">
        <f t="shared" si="46"/>
        <v>42604.208333333328</v>
      </c>
      <c r="O715" s="7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6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472.82077922077923</v>
      </c>
      <c r="G716" t="s">
        <v>20</v>
      </c>
      <c r="H716">
        <f t="shared" si="45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7">
        <f t="shared" si="46"/>
        <v>41870.208333333336</v>
      </c>
      <c r="O716" s="7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6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24.466101694915253</v>
      </c>
      <c r="G717" t="s">
        <v>14</v>
      </c>
      <c r="H717">
        <f t="shared" si="45"/>
        <v>44.009146341463413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7">
        <f t="shared" si="46"/>
        <v>40397.208333333336</v>
      </c>
      <c r="O717" s="7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6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517.65</v>
      </c>
      <c r="G718" t="s">
        <v>20</v>
      </c>
      <c r="H718">
        <f t="shared" si="45"/>
        <v>65.942675159235662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7">
        <f t="shared" si="46"/>
        <v>41465.208333333336</v>
      </c>
      <c r="O718" s="7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6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247.64285714285714</v>
      </c>
      <c r="G719" t="s">
        <v>20</v>
      </c>
      <c r="H719">
        <f t="shared" si="45"/>
        <v>24.987387387387386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7">
        <f t="shared" si="46"/>
        <v>40777.208333333336</v>
      </c>
      <c r="O719" s="7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6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100.20481927710843</v>
      </c>
      <c r="G720" t="s">
        <v>20</v>
      </c>
      <c r="H720">
        <f t="shared" si="45"/>
        <v>28.003367003367003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7">
        <f t="shared" si="46"/>
        <v>41442.208333333336</v>
      </c>
      <c r="O720" s="7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6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f t="shared" si="45"/>
        <v>85.829268292682926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7">
        <f t="shared" si="46"/>
        <v>41058.208333333336</v>
      </c>
      <c r="O721" s="7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6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37.091954022988503</v>
      </c>
      <c r="G722" t="s">
        <v>74</v>
      </c>
      <c r="H722">
        <f t="shared" si="45"/>
        <v>84.921052631578945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7">
        <f t="shared" si="46"/>
        <v>43152.25</v>
      </c>
      <c r="O722" s="7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6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4.392394822006473</v>
      </c>
      <c r="G723" t="s">
        <v>74</v>
      </c>
      <c r="H723">
        <f t="shared" si="45"/>
        <v>90.483333333333334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7">
        <f t="shared" si="46"/>
        <v>43194.208333333328</v>
      </c>
      <c r="O723" s="7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6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156.50721649484535</v>
      </c>
      <c r="G724" t="s">
        <v>20</v>
      </c>
      <c r="H724">
        <f t="shared" si="45"/>
        <v>25.00197628458498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7">
        <f t="shared" si="46"/>
        <v>43045.25</v>
      </c>
      <c r="O724" s="7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6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270.40816326530609</v>
      </c>
      <c r="G725" t="s">
        <v>20</v>
      </c>
      <c r="H725">
        <f t="shared" si="45"/>
        <v>92.013888888888886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7">
        <f t="shared" si="46"/>
        <v>42431.25</v>
      </c>
      <c r="O725" s="7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6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134.05952380952382</v>
      </c>
      <c r="G726" t="s">
        <v>20</v>
      </c>
      <c r="H726">
        <f t="shared" si="45"/>
        <v>93.066115702479337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7">
        <f t="shared" si="46"/>
        <v>41934.208333333336</v>
      </c>
      <c r="O726" s="7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6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50.398033126293996</v>
      </c>
      <c r="G727" t="s">
        <v>14</v>
      </c>
      <c r="H727">
        <f t="shared" si="45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7">
        <f t="shared" si="46"/>
        <v>41958.25</v>
      </c>
      <c r="O727" s="7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6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88.815837937384899</v>
      </c>
      <c r="G728" t="s">
        <v>74</v>
      </c>
      <c r="H728">
        <f t="shared" si="45"/>
        <v>92.036259541984734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7">
        <f t="shared" si="46"/>
        <v>40476.208333333336</v>
      </c>
      <c r="O728" s="7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6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f t="shared" si="45"/>
        <v>81.132596685082873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7">
        <f t="shared" si="46"/>
        <v>43485.25</v>
      </c>
      <c r="O729" s="7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6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17.5</v>
      </c>
      <c r="G730" t="s">
        <v>14</v>
      </c>
      <c r="H730">
        <f t="shared" si="45"/>
        <v>73.5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7">
        <f t="shared" si="46"/>
        <v>42515.208333333328</v>
      </c>
      <c r="O730" s="7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6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185.66071428571428</v>
      </c>
      <c r="G731" t="s">
        <v>20</v>
      </c>
      <c r="H731">
        <f t="shared" si="45"/>
        <v>85.221311475409834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7">
        <f t="shared" si="46"/>
        <v>41309.25</v>
      </c>
      <c r="O731" s="7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6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412.6631944444444</v>
      </c>
      <c r="G732" t="s">
        <v>20</v>
      </c>
      <c r="H732">
        <f t="shared" si="45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46"/>
        <v>42147.208333333328</v>
      </c>
      <c r="O732" s="7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6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90.25</v>
      </c>
      <c r="G733" t="s">
        <v>74</v>
      </c>
      <c r="H733">
        <f t="shared" si="45"/>
        <v>32.968036529680369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7">
        <f t="shared" si="46"/>
        <v>42939.208333333328</v>
      </c>
      <c r="O733" s="7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6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91.984615384615381</v>
      </c>
      <c r="G734" t="s">
        <v>14</v>
      </c>
      <c r="H734">
        <f t="shared" si="45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7">
        <f t="shared" si="46"/>
        <v>42816.208333333328</v>
      </c>
      <c r="O734" s="7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6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527.00632911392404</v>
      </c>
      <c r="G735" t="s">
        <v>20</v>
      </c>
      <c r="H735">
        <f t="shared" si="45"/>
        <v>84.96632653061225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7">
        <f t="shared" si="46"/>
        <v>41844.208333333336</v>
      </c>
      <c r="O735" s="7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6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319.14285714285711</v>
      </c>
      <c r="G736" t="s">
        <v>20</v>
      </c>
      <c r="H736">
        <f t="shared" si="45"/>
        <v>25.007462686567163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7">
        <f t="shared" si="46"/>
        <v>42763.25</v>
      </c>
      <c r="O736" s="7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x14ac:dyDescent="0.6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354.18867924528303</v>
      </c>
      <c r="G737" t="s">
        <v>20</v>
      </c>
      <c r="H737">
        <f t="shared" si="45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7">
        <f t="shared" si="46"/>
        <v>42459.208333333328</v>
      </c>
      <c r="O737" s="7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6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32.896103896103895</v>
      </c>
      <c r="G738" t="s">
        <v>74</v>
      </c>
      <c r="H738">
        <f t="shared" si="45"/>
        <v>87.34482758620689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7">
        <f t="shared" si="46"/>
        <v>42055.25</v>
      </c>
      <c r="O738" s="7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6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135.8918918918919</v>
      </c>
      <c r="G739" t="s">
        <v>20</v>
      </c>
      <c r="H739">
        <f t="shared" si="45"/>
        <v>27.933333333333334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7">
        <f t="shared" si="46"/>
        <v>42685.25</v>
      </c>
      <c r="O739" s="7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6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2.0843373493975905</v>
      </c>
      <c r="G740" t="s">
        <v>14</v>
      </c>
      <c r="H740">
        <f t="shared" si="45"/>
        <v>103.8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7">
        <f t="shared" si="46"/>
        <v>41959.25</v>
      </c>
      <c r="O740" s="7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6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f t="shared" si="45"/>
        <v>31.937172774869111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7">
        <f t="shared" si="46"/>
        <v>41089.208333333336</v>
      </c>
      <c r="O741" s="7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6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30.037735849056602</v>
      </c>
      <c r="G742" t="s">
        <v>14</v>
      </c>
      <c r="H742">
        <f t="shared" si="45"/>
        <v>99.5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7">
        <f t="shared" si="46"/>
        <v>42769.25</v>
      </c>
      <c r="O742" s="7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6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1179.1666666666665</v>
      </c>
      <c r="G743" t="s">
        <v>20</v>
      </c>
      <c r="H743">
        <f t="shared" si="45"/>
        <v>108.84615384615384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7">
        <f t="shared" si="46"/>
        <v>40321.208333333336</v>
      </c>
      <c r="O743" s="7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6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1126.0833333333335</v>
      </c>
      <c r="G744" t="s">
        <v>20</v>
      </c>
      <c r="H744">
        <f t="shared" si="45"/>
        <v>110.76229508196721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7">
        <f t="shared" si="46"/>
        <v>40197.25</v>
      </c>
      <c r="O744" s="7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6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12.923076923076923</v>
      </c>
      <c r="G745" t="s">
        <v>14</v>
      </c>
      <c r="H745">
        <f t="shared" si="45"/>
        <v>29.647058823529413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7">
        <f t="shared" si="46"/>
        <v>42298.208333333328</v>
      </c>
      <c r="O745" s="7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6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f t="shared" si="45"/>
        <v>101.71428571428571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7">
        <f t="shared" si="46"/>
        <v>43322.208333333328</v>
      </c>
      <c r="O746" s="7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6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30.304347826086957</v>
      </c>
      <c r="G747" t="s">
        <v>14</v>
      </c>
      <c r="H747">
        <f t="shared" si="45"/>
        <v>61.5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7">
        <f t="shared" si="46"/>
        <v>40328.208333333336</v>
      </c>
      <c r="O747" s="7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6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212.50896057347671</v>
      </c>
      <c r="G748" t="s">
        <v>20</v>
      </c>
      <c r="H748">
        <f t="shared" si="45"/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7">
        <f t="shared" si="46"/>
        <v>40825.208333333336</v>
      </c>
      <c r="O748" s="7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6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228.85714285714286</v>
      </c>
      <c r="G749" t="s">
        <v>20</v>
      </c>
      <c r="H749">
        <f t="shared" si="45"/>
        <v>40.049999999999997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7">
        <f t="shared" si="46"/>
        <v>40423.208333333336</v>
      </c>
      <c r="O749" s="7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6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34.959979476654695</v>
      </c>
      <c r="G750" t="s">
        <v>74</v>
      </c>
      <c r="H750">
        <f t="shared" si="45"/>
        <v>110.97231270358306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7">
        <f t="shared" si="46"/>
        <v>40238.25</v>
      </c>
      <c r="O750" s="7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6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157.29069767441862</v>
      </c>
      <c r="G751" t="s">
        <v>20</v>
      </c>
      <c r="H751">
        <f t="shared" si="45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7">
        <f t="shared" si="46"/>
        <v>41920.208333333336</v>
      </c>
      <c r="O751" s="7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6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f t="shared" si="45"/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 t="shared" si="46"/>
        <v>40360.208333333336</v>
      </c>
      <c r="O752" s="7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6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232.30555555555554</v>
      </c>
      <c r="G753" t="s">
        <v>20</v>
      </c>
      <c r="H753">
        <f t="shared" si="45"/>
        <v>30.974074074074075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7">
        <f t="shared" si="46"/>
        <v>42446.208333333328</v>
      </c>
      <c r="O753" s="7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6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92.448275862068968</v>
      </c>
      <c r="G754" t="s">
        <v>74</v>
      </c>
      <c r="H754">
        <f t="shared" si="45"/>
        <v>47.035087719298247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7">
        <f t="shared" si="46"/>
        <v>40395.208333333336</v>
      </c>
      <c r="O754" s="7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6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256.70212765957444</v>
      </c>
      <c r="G755" t="s">
        <v>20</v>
      </c>
      <c r="H755">
        <f t="shared" si="45"/>
        <v>88.065693430656935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7">
        <f t="shared" si="46"/>
        <v>40321.208333333336</v>
      </c>
      <c r="O755" s="7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6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168.47017045454547</v>
      </c>
      <c r="G756" t="s">
        <v>20</v>
      </c>
      <c r="H756">
        <f t="shared" si="45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7">
        <f t="shared" si="46"/>
        <v>41210.208333333336</v>
      </c>
      <c r="O756" s="7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6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166.57777777777778</v>
      </c>
      <c r="G757" t="s">
        <v>20</v>
      </c>
      <c r="H757">
        <f t="shared" si="45"/>
        <v>26.027777777777779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7">
        <f t="shared" si="46"/>
        <v>43096.25</v>
      </c>
      <c r="O757" s="7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6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772.07692307692309</v>
      </c>
      <c r="G758" t="s">
        <v>20</v>
      </c>
      <c r="H758">
        <f t="shared" si="45"/>
        <v>67.817567567567565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7">
        <f t="shared" si="46"/>
        <v>42024.25</v>
      </c>
      <c r="O758" s="7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6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406.85714285714283</v>
      </c>
      <c r="G759" t="s">
        <v>20</v>
      </c>
      <c r="H759">
        <f t="shared" si="45"/>
        <v>49.964912280701753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7">
        <f t="shared" si="46"/>
        <v>40675.208333333336</v>
      </c>
      <c r="O759" s="7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6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564.20608108108115</v>
      </c>
      <c r="G760" t="s">
        <v>20</v>
      </c>
      <c r="H760">
        <f t="shared" si="45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46"/>
        <v>41936.208333333336</v>
      </c>
      <c r="O760" s="7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6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68.426865671641792</v>
      </c>
      <c r="G761" t="s">
        <v>14</v>
      </c>
      <c r="H761">
        <f t="shared" si="45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7">
        <f t="shared" si="46"/>
        <v>43136.25</v>
      </c>
      <c r="O761" s="7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6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34.351966873706004</v>
      </c>
      <c r="G762" t="s">
        <v>14</v>
      </c>
      <c r="H762">
        <f t="shared" si="45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7">
        <f t="shared" si="46"/>
        <v>43678.208333333328</v>
      </c>
      <c r="O762" s="7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6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655.4545454545455</v>
      </c>
      <c r="G763" t="s">
        <v>20</v>
      </c>
      <c r="H763">
        <f t="shared" si="45"/>
        <v>86.867469879518069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7">
        <f t="shared" si="46"/>
        <v>42938.208333333328</v>
      </c>
      <c r="O763" s="7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6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177.25714285714284</v>
      </c>
      <c r="G764" t="s">
        <v>20</v>
      </c>
      <c r="H764">
        <f t="shared" si="45"/>
        <v>62.04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7">
        <f t="shared" si="46"/>
        <v>41241.25</v>
      </c>
      <c r="O764" s="7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6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113.17857142857144</v>
      </c>
      <c r="G765" t="s">
        <v>20</v>
      </c>
      <c r="H765">
        <f t="shared" si="45"/>
        <v>26.970212765957445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7">
        <f t="shared" si="46"/>
        <v>41037.208333333336</v>
      </c>
      <c r="O765" s="7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6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728.18181818181824</v>
      </c>
      <c r="G766" t="s">
        <v>20</v>
      </c>
      <c r="H766">
        <f t="shared" si="45"/>
        <v>54.121621621621621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7">
        <f t="shared" si="46"/>
        <v>40676.208333333336</v>
      </c>
      <c r="O766" s="7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6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208.33333333333334</v>
      </c>
      <c r="G767" t="s">
        <v>20</v>
      </c>
      <c r="H767">
        <f t="shared" si="45"/>
        <v>41.035353535353536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7">
        <f t="shared" si="46"/>
        <v>42840.208333333328</v>
      </c>
      <c r="O767" s="7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6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31.171232876712331</v>
      </c>
      <c r="G768" t="s">
        <v>14</v>
      </c>
      <c r="H768">
        <f t="shared" si="45"/>
        <v>55.052419354838712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7">
        <f t="shared" si="46"/>
        <v>43362.208333333328</v>
      </c>
      <c r="O768" s="7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6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56.967078189300416</v>
      </c>
      <c r="G769" t="s">
        <v>14</v>
      </c>
      <c r="H769">
        <f t="shared" si="45"/>
        <v>107.93762183235867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7">
        <f t="shared" si="46"/>
        <v>42283.208333333328</v>
      </c>
      <c r="O769" s="7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6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f t="shared" si="45"/>
        <v>73.92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7">
        <f t="shared" si="46"/>
        <v>41619.25</v>
      </c>
      <c r="O770" s="7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6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(E771/D771)*100</f>
        <v>86.867834394904463</v>
      </c>
      <c r="G771" t="s">
        <v>14</v>
      </c>
      <c r="H771">
        <f t="shared" ref="H771:H834" si="49">E771/I771</f>
        <v>31.995894428152493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7">
        <f t="shared" ref="N771:N834" si="50">(((L771/60)/60)/24)+DATE(1970,1,1)</f>
        <v>41501.208333333336</v>
      </c>
      <c r="O771" s="7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6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270.74418604651163</v>
      </c>
      <c r="G772" t="s">
        <v>20</v>
      </c>
      <c r="H772">
        <f t="shared" si="49"/>
        <v>53.898148148148145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7">
        <f t="shared" si="50"/>
        <v>41743.208333333336</v>
      </c>
      <c r="O772" s="7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6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49.446428571428569</v>
      </c>
      <c r="G773" t="s">
        <v>74</v>
      </c>
      <c r="H773">
        <f t="shared" si="49"/>
        <v>106.5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7">
        <f t="shared" si="50"/>
        <v>43491.25</v>
      </c>
      <c r="O773" s="7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6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113.3596256684492</v>
      </c>
      <c r="G774" t="s">
        <v>20</v>
      </c>
      <c r="H774">
        <f t="shared" si="49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7">
        <f t="shared" si="50"/>
        <v>43505.25</v>
      </c>
      <c r="O774" s="7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6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190.55555555555554</v>
      </c>
      <c r="G775" t="s">
        <v>20</v>
      </c>
      <c r="H775">
        <f t="shared" si="49"/>
        <v>43.00254993625159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7">
        <f t="shared" si="50"/>
        <v>42838.208333333328</v>
      </c>
      <c r="O775" s="7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6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135.5</v>
      </c>
      <c r="G776" t="s">
        <v>20</v>
      </c>
      <c r="H776">
        <f t="shared" si="49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7">
        <f t="shared" si="50"/>
        <v>42513.208333333328</v>
      </c>
      <c r="O776" s="7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6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10.297872340425531</v>
      </c>
      <c r="G777" t="s">
        <v>14</v>
      </c>
      <c r="H777">
        <f t="shared" si="49"/>
        <v>96.8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7">
        <f t="shared" si="50"/>
        <v>41949.25</v>
      </c>
      <c r="O777" s="7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6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65.544223826714799</v>
      </c>
      <c r="G778" t="s">
        <v>14</v>
      </c>
      <c r="H778">
        <f t="shared" si="49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7">
        <f t="shared" si="50"/>
        <v>43650.208333333328</v>
      </c>
      <c r="O778" s="7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6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49.026652452025587</v>
      </c>
      <c r="G779" t="s">
        <v>14</v>
      </c>
      <c r="H779">
        <f t="shared" si="49"/>
        <v>68.028106508875737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7">
        <f t="shared" si="50"/>
        <v>40809.208333333336</v>
      </c>
      <c r="O779" s="7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6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787.92307692307691</v>
      </c>
      <c r="G780" t="s">
        <v>20</v>
      </c>
      <c r="H780">
        <f t="shared" si="49"/>
        <v>58.867816091954026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7">
        <f t="shared" si="50"/>
        <v>40768.208333333336</v>
      </c>
      <c r="O780" s="7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6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80.306347746090154</v>
      </c>
      <c r="G781" t="s">
        <v>14</v>
      </c>
      <c r="H781">
        <f t="shared" si="49"/>
        <v>105.04572803850782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7">
        <f t="shared" si="50"/>
        <v>42230.208333333328</v>
      </c>
      <c r="O781" s="7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6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106.29411764705883</v>
      </c>
      <c r="G782" t="s">
        <v>20</v>
      </c>
      <c r="H782">
        <f t="shared" si="49"/>
        <v>33.054878048780488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7">
        <f t="shared" si="50"/>
        <v>42573.208333333328</v>
      </c>
      <c r="O782" s="7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6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50.735632183908038</v>
      </c>
      <c r="G783" t="s">
        <v>74</v>
      </c>
      <c r="H783">
        <f t="shared" si="49"/>
        <v>78.821428571428569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7">
        <f t="shared" si="50"/>
        <v>40482.208333333336</v>
      </c>
      <c r="O783" s="7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6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215.31372549019611</v>
      </c>
      <c r="G784" t="s">
        <v>20</v>
      </c>
      <c r="H784">
        <f t="shared" si="49"/>
        <v>68.204968944099377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7">
        <f t="shared" si="50"/>
        <v>40603.25</v>
      </c>
      <c r="O784" s="7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6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141.22972972972974</v>
      </c>
      <c r="G785" t="s">
        <v>20</v>
      </c>
      <c r="H785">
        <f t="shared" si="49"/>
        <v>75.731884057971016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7">
        <f t="shared" si="50"/>
        <v>41625.25</v>
      </c>
      <c r="O785" s="7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6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115.33745781777279</v>
      </c>
      <c r="G786" t="s">
        <v>20</v>
      </c>
      <c r="H786">
        <f t="shared" si="49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7">
        <f t="shared" si="50"/>
        <v>42435.25</v>
      </c>
      <c r="O786" s="7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6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193.11940298507463</v>
      </c>
      <c r="G787" t="s">
        <v>20</v>
      </c>
      <c r="H787">
        <f t="shared" si="49"/>
        <v>101.88188976377953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7">
        <f t="shared" si="50"/>
        <v>43582.208333333328</v>
      </c>
      <c r="O787" s="7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6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729.73333333333335</v>
      </c>
      <c r="G788" t="s">
        <v>20</v>
      </c>
      <c r="H788">
        <f t="shared" si="49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7">
        <f t="shared" si="50"/>
        <v>43186.208333333328</v>
      </c>
      <c r="O788" s="7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6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99.66339869281046</v>
      </c>
      <c r="G789" t="s">
        <v>14</v>
      </c>
      <c r="H789">
        <f t="shared" si="49"/>
        <v>71.005820721769496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50"/>
        <v>40684.208333333336</v>
      </c>
      <c r="O789" s="7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6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88.166666666666671</v>
      </c>
      <c r="G790" t="s">
        <v>47</v>
      </c>
      <c r="H790">
        <f t="shared" si="49"/>
        <v>102.38709677419355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7">
        <f t="shared" si="50"/>
        <v>41202.208333333336</v>
      </c>
      <c r="O790" s="7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6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37.233333333333334</v>
      </c>
      <c r="G791" t="s">
        <v>14</v>
      </c>
      <c r="H791">
        <f t="shared" si="49"/>
        <v>74.466666666666669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7">
        <f t="shared" si="50"/>
        <v>41786.208333333336</v>
      </c>
      <c r="O791" s="7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6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30.540075309306079</v>
      </c>
      <c r="G792" t="s">
        <v>74</v>
      </c>
      <c r="H792">
        <f t="shared" si="49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7">
        <f t="shared" si="50"/>
        <v>40223.25</v>
      </c>
      <c r="O792" s="7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6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25.714285714285712</v>
      </c>
      <c r="G793" t="s">
        <v>14</v>
      </c>
      <c r="H793">
        <f t="shared" si="49"/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7">
        <f t="shared" si="50"/>
        <v>42715.25</v>
      </c>
      <c r="O793" s="7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6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f t="shared" si="49"/>
        <v>97.142857142857139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7">
        <f t="shared" si="50"/>
        <v>41451.208333333336</v>
      </c>
      <c r="O794" s="7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6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1185.909090909091</v>
      </c>
      <c r="G795" t="s">
        <v>20</v>
      </c>
      <c r="H795">
        <f t="shared" si="49"/>
        <v>72.071823204419886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7">
        <f t="shared" si="50"/>
        <v>41450.208333333336</v>
      </c>
      <c r="O795" s="7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6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125.39393939393939</v>
      </c>
      <c r="G796" t="s">
        <v>20</v>
      </c>
      <c r="H796">
        <f t="shared" si="49"/>
        <v>75.236363636363635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7">
        <f t="shared" si="50"/>
        <v>43091.25</v>
      </c>
      <c r="O796" s="7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6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14.394366197183098</v>
      </c>
      <c r="G797" t="s">
        <v>14</v>
      </c>
      <c r="H797">
        <f t="shared" si="49"/>
        <v>32.967741935483872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7">
        <f t="shared" si="50"/>
        <v>42675.208333333328</v>
      </c>
      <c r="O797" s="7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6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54.807692307692314</v>
      </c>
      <c r="G798" t="s">
        <v>14</v>
      </c>
      <c r="H798">
        <f t="shared" si="49"/>
        <v>54.807692307692307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7">
        <f t="shared" si="50"/>
        <v>41859.208333333336</v>
      </c>
      <c r="O798" s="7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6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109.63157894736841</v>
      </c>
      <c r="G799" t="s">
        <v>20</v>
      </c>
      <c r="H799">
        <f t="shared" si="49"/>
        <v>45.037837837837834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7">
        <f t="shared" si="50"/>
        <v>43464.25</v>
      </c>
      <c r="O799" s="7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6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188.47058823529412</v>
      </c>
      <c r="G800" t="s">
        <v>20</v>
      </c>
      <c r="H800">
        <f t="shared" si="49"/>
        <v>52.958677685950413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7">
        <f t="shared" si="50"/>
        <v>41060.208333333336</v>
      </c>
      <c r="O800" s="7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6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87.008284023668637</v>
      </c>
      <c r="G801" t="s">
        <v>14</v>
      </c>
      <c r="H801">
        <f t="shared" si="49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7">
        <f t="shared" si="50"/>
        <v>42399.25</v>
      </c>
      <c r="O801" s="7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6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f t="shared" si="49"/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 t="shared" si="50"/>
        <v>42167.208333333328</v>
      </c>
      <c r="O802" s="7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6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202.9130434782609</v>
      </c>
      <c r="G803" t="s">
        <v>20</v>
      </c>
      <c r="H803">
        <f t="shared" si="49"/>
        <v>44.028301886792455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7">
        <f t="shared" si="50"/>
        <v>43830.25</v>
      </c>
      <c r="O803" s="7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6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197.03225806451613</v>
      </c>
      <c r="G804" t="s">
        <v>20</v>
      </c>
      <c r="H804">
        <f t="shared" si="49"/>
        <v>86.028169014084511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7">
        <f t="shared" si="50"/>
        <v>43650.208333333328</v>
      </c>
      <c r="O804" s="7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6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f t="shared" si="49"/>
        <v>28.012875536480685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7">
        <f t="shared" si="50"/>
        <v>43492.25</v>
      </c>
      <c r="O805" s="7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6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268.73076923076923</v>
      </c>
      <c r="G806" t="s">
        <v>20</v>
      </c>
      <c r="H806">
        <f t="shared" si="49"/>
        <v>32.050458715596328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7">
        <f t="shared" si="50"/>
        <v>43102.25</v>
      </c>
      <c r="O806" s="7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6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50.845360824742272</v>
      </c>
      <c r="G807" t="s">
        <v>14</v>
      </c>
      <c r="H807">
        <f t="shared" si="49"/>
        <v>73.611940298507463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7">
        <f t="shared" si="50"/>
        <v>41958.25</v>
      </c>
      <c r="O807" s="7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6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1180.2857142857142</v>
      </c>
      <c r="G808" t="s">
        <v>20</v>
      </c>
      <c r="H808">
        <f t="shared" si="49"/>
        <v>108.71052631578948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7">
        <f t="shared" si="50"/>
        <v>40973.25</v>
      </c>
      <c r="O808" s="7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6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f t="shared" si="49"/>
        <v>42.97674418604651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7">
        <f t="shared" si="50"/>
        <v>43753.208333333328</v>
      </c>
      <c r="O809" s="7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6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30.44230769230769</v>
      </c>
      <c r="G810" t="s">
        <v>14</v>
      </c>
      <c r="H810">
        <f t="shared" si="49"/>
        <v>83.315789473684205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7">
        <f t="shared" si="50"/>
        <v>42507.208333333328</v>
      </c>
      <c r="O810" s="7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6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62.880681818181813</v>
      </c>
      <c r="G811" t="s">
        <v>14</v>
      </c>
      <c r="H811">
        <f t="shared" si="49"/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7">
        <f t="shared" si="50"/>
        <v>41135.208333333336</v>
      </c>
      <c r="O811" s="7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6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193.125</v>
      </c>
      <c r="G812" t="s">
        <v>20</v>
      </c>
      <c r="H812">
        <f t="shared" si="49"/>
        <v>55.927601809954751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7">
        <f t="shared" si="50"/>
        <v>43067.25</v>
      </c>
      <c r="O812" s="7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6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77.102702702702715</v>
      </c>
      <c r="G813" t="s">
        <v>14</v>
      </c>
      <c r="H813">
        <f t="shared" si="49"/>
        <v>105.03681885125184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7">
        <f t="shared" si="50"/>
        <v>42378.25</v>
      </c>
      <c r="O813" s="7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6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225.52763819095478</v>
      </c>
      <c r="G814" t="s">
        <v>20</v>
      </c>
      <c r="H814">
        <f t="shared" si="49"/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50"/>
        <v>43206.208333333328</v>
      </c>
      <c r="O814" s="7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6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239.40625</v>
      </c>
      <c r="G815" t="s">
        <v>20</v>
      </c>
      <c r="H815">
        <f t="shared" si="49"/>
        <v>112.66176470588235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7">
        <f t="shared" si="50"/>
        <v>41148.208333333336</v>
      </c>
      <c r="O815" s="7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6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92.1875</v>
      </c>
      <c r="G816" t="s">
        <v>14</v>
      </c>
      <c r="H816">
        <f t="shared" si="49"/>
        <v>81.944444444444443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7">
        <f t="shared" si="50"/>
        <v>42517.208333333328</v>
      </c>
      <c r="O816" s="7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6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130.23333333333335</v>
      </c>
      <c r="G817" t="s">
        <v>20</v>
      </c>
      <c r="H817">
        <f t="shared" si="49"/>
        <v>64.049180327868854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50"/>
        <v>43068.25</v>
      </c>
      <c r="O817" s="7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6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615.21739130434787</v>
      </c>
      <c r="G818" t="s">
        <v>20</v>
      </c>
      <c r="H818">
        <f t="shared" si="49"/>
        <v>106.39097744360902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7">
        <f t="shared" si="50"/>
        <v>41680.25</v>
      </c>
      <c r="O818" s="7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6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368.79532163742692</v>
      </c>
      <c r="G819" t="s">
        <v>20</v>
      </c>
      <c r="H819">
        <f t="shared" si="49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7">
        <f t="shared" si="50"/>
        <v>43589.208333333328</v>
      </c>
      <c r="O819" s="7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6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1094.8571428571429</v>
      </c>
      <c r="G820" t="s">
        <v>20</v>
      </c>
      <c r="H820">
        <f t="shared" si="49"/>
        <v>111.07246376811594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7">
        <f t="shared" si="50"/>
        <v>43486.25</v>
      </c>
      <c r="O820" s="7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6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50.662921348314605</v>
      </c>
      <c r="G821" t="s">
        <v>14</v>
      </c>
      <c r="H821">
        <f t="shared" si="49"/>
        <v>95.936170212765958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7">
        <f t="shared" si="50"/>
        <v>41237.25</v>
      </c>
      <c r="O821" s="7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6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800.6</v>
      </c>
      <c r="G822" t="s">
        <v>20</v>
      </c>
      <c r="H822">
        <f t="shared" si="49"/>
        <v>43.043010752688176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7">
        <f t="shared" si="50"/>
        <v>43310.208333333328</v>
      </c>
      <c r="O822" s="7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6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291.28571428571428</v>
      </c>
      <c r="G823" t="s">
        <v>20</v>
      </c>
      <c r="H823">
        <f t="shared" si="49"/>
        <v>67.966666666666669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7">
        <f t="shared" si="50"/>
        <v>42794.25</v>
      </c>
      <c r="O823" s="7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6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349.9666666666667</v>
      </c>
      <c r="G824" t="s">
        <v>20</v>
      </c>
      <c r="H824">
        <f t="shared" si="49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7">
        <f t="shared" si="50"/>
        <v>41698.25</v>
      </c>
      <c r="O824" s="7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6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357.07317073170731</v>
      </c>
      <c r="G825" t="s">
        <v>20</v>
      </c>
      <c r="H825">
        <f t="shared" si="49"/>
        <v>58.095238095238095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7">
        <f t="shared" si="50"/>
        <v>41892.208333333336</v>
      </c>
      <c r="O825" s="7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6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126.48941176470588</v>
      </c>
      <c r="G826" t="s">
        <v>20</v>
      </c>
      <c r="H826">
        <f t="shared" si="49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7">
        <f t="shared" si="50"/>
        <v>40348.208333333336</v>
      </c>
      <c r="O826" s="7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6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387.5</v>
      </c>
      <c r="G827" t="s">
        <v>20</v>
      </c>
      <c r="H827">
        <f t="shared" si="49"/>
        <v>88.853503184713375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7">
        <f t="shared" si="50"/>
        <v>42941.208333333328</v>
      </c>
      <c r="O827" s="7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6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457.03571428571428</v>
      </c>
      <c r="G828" t="s">
        <v>20</v>
      </c>
      <c r="H828">
        <f t="shared" si="49"/>
        <v>65.963917525773198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7">
        <f t="shared" si="50"/>
        <v>40525.25</v>
      </c>
      <c r="O828" s="7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6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266.69565217391306</v>
      </c>
      <c r="G829" t="s">
        <v>20</v>
      </c>
      <c r="H829">
        <f t="shared" si="49"/>
        <v>74.804878048780495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7">
        <f t="shared" si="50"/>
        <v>40666.208333333336</v>
      </c>
      <c r="O829" s="7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6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f t="shared" si="49"/>
        <v>69.98571428571428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7">
        <f t="shared" si="50"/>
        <v>43340.208333333328</v>
      </c>
      <c r="O830" s="7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6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51.34375</v>
      </c>
      <c r="G831" t="s">
        <v>14</v>
      </c>
      <c r="H831">
        <f t="shared" si="49"/>
        <v>32.006493506493506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7">
        <f t="shared" si="50"/>
        <v>42164.208333333328</v>
      </c>
      <c r="O831" s="7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6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1.1710526315789473</v>
      </c>
      <c r="G832" t="s">
        <v>14</v>
      </c>
      <c r="H832">
        <f t="shared" si="49"/>
        <v>64.727272727272734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7">
        <f t="shared" si="50"/>
        <v>43103.25</v>
      </c>
      <c r="O832" s="7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x14ac:dyDescent="0.6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108.97734294541709</v>
      </c>
      <c r="G833" t="s">
        <v>20</v>
      </c>
      <c r="H833">
        <f t="shared" si="49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7">
        <f t="shared" si="50"/>
        <v>40994.208333333336</v>
      </c>
      <c r="O833" s="7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6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315.17592592592592</v>
      </c>
      <c r="G834" t="s">
        <v>20</v>
      </c>
      <c r="H834">
        <f t="shared" si="49"/>
        <v>104.97764070932922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7">
        <f t="shared" si="50"/>
        <v>42299.208333333328</v>
      </c>
      <c r="O834" s="7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6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(E835/D835)*100</f>
        <v>157.69117647058823</v>
      </c>
      <c r="G835" t="s">
        <v>20</v>
      </c>
      <c r="H835">
        <f t="shared" ref="H835:H898" si="53">E835/I835</f>
        <v>64.987878787878785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7">
        <f t="shared" ref="N835:N898" si="54">(((L835/60)/60)/24)+DATE(1970,1,1)</f>
        <v>40588.25</v>
      </c>
      <c r="O835" s="7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6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153.8082191780822</v>
      </c>
      <c r="G836" t="s">
        <v>20</v>
      </c>
      <c r="H836">
        <f t="shared" si="53"/>
        <v>94.352941176470594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7">
        <f t="shared" si="54"/>
        <v>41448.208333333336</v>
      </c>
      <c r="O836" s="7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6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89.738979118329468</v>
      </c>
      <c r="G837" t="s">
        <v>14</v>
      </c>
      <c r="H837">
        <f t="shared" si="53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7">
        <f t="shared" si="54"/>
        <v>42063.25</v>
      </c>
      <c r="O837" s="7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6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75.135802469135797</v>
      </c>
      <c r="G838" t="s">
        <v>14</v>
      </c>
      <c r="H838">
        <f t="shared" si="53"/>
        <v>64.744680851063833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7">
        <f t="shared" si="54"/>
        <v>40214.25</v>
      </c>
      <c r="O838" s="7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6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852.88135593220341</v>
      </c>
      <c r="G839" t="s">
        <v>20</v>
      </c>
      <c r="H839">
        <f t="shared" si="53"/>
        <v>84.00667779632721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7">
        <f t="shared" si="54"/>
        <v>40629.208333333336</v>
      </c>
      <c r="O839" s="7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6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138.90625</v>
      </c>
      <c r="G840" t="s">
        <v>20</v>
      </c>
      <c r="H840">
        <f t="shared" si="53"/>
        <v>34.061302681992338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7">
        <f t="shared" si="54"/>
        <v>43370.208333333328</v>
      </c>
      <c r="O840" s="7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6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190.18181818181819</v>
      </c>
      <c r="G841" t="s">
        <v>20</v>
      </c>
      <c r="H841">
        <f t="shared" si="53"/>
        <v>93.273885350318466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7">
        <f t="shared" si="54"/>
        <v>41715.208333333336</v>
      </c>
      <c r="O841" s="7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6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100.24333619948409</v>
      </c>
      <c r="G842" t="s">
        <v>20</v>
      </c>
      <c r="H842">
        <f t="shared" si="53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7">
        <f t="shared" si="54"/>
        <v>41836.208333333336</v>
      </c>
      <c r="O842" s="7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6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142.75824175824175</v>
      </c>
      <c r="G843" t="s">
        <v>20</v>
      </c>
      <c r="H843">
        <f t="shared" si="53"/>
        <v>83.812903225806451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7">
        <f t="shared" si="54"/>
        <v>42419.25</v>
      </c>
      <c r="O843" s="7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6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563.13333333333333</v>
      </c>
      <c r="G844" t="s">
        <v>20</v>
      </c>
      <c r="H844">
        <f t="shared" si="53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7">
        <f t="shared" si="54"/>
        <v>43266.208333333328</v>
      </c>
      <c r="O844" s="7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6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30.715909090909086</v>
      </c>
      <c r="G845" t="s">
        <v>14</v>
      </c>
      <c r="H845">
        <f t="shared" si="53"/>
        <v>81.909090909090907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7">
        <f t="shared" si="54"/>
        <v>43338.208333333328</v>
      </c>
      <c r="O845" s="7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6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99.39772727272728</v>
      </c>
      <c r="G846" t="s">
        <v>74</v>
      </c>
      <c r="H846">
        <f t="shared" si="53"/>
        <v>93.053191489361708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7">
        <f t="shared" si="54"/>
        <v>40930.25</v>
      </c>
      <c r="O846" s="7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6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197.54935622317598</v>
      </c>
      <c r="G847" t="s">
        <v>20</v>
      </c>
      <c r="H847">
        <f t="shared" si="53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7">
        <f t="shared" si="54"/>
        <v>43235.208333333328</v>
      </c>
      <c r="O847" s="7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6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508.5</v>
      </c>
      <c r="G848" t="s">
        <v>20</v>
      </c>
      <c r="H848">
        <f t="shared" si="53"/>
        <v>105.9375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7">
        <f t="shared" si="54"/>
        <v>43302.208333333328</v>
      </c>
      <c r="O848" s="7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6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237.74468085106383</v>
      </c>
      <c r="G849" t="s">
        <v>20</v>
      </c>
      <c r="H849">
        <f t="shared" si="53"/>
        <v>101.58181818181818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7">
        <f t="shared" si="54"/>
        <v>43107.25</v>
      </c>
      <c r="O849" s="7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6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338.46875</v>
      </c>
      <c r="G850" t="s">
        <v>20</v>
      </c>
      <c r="H850">
        <f t="shared" si="53"/>
        <v>62.970930232558139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7">
        <f t="shared" si="54"/>
        <v>40341.208333333336</v>
      </c>
      <c r="O850" s="7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6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133.08955223880596</v>
      </c>
      <c r="G851" t="s">
        <v>20</v>
      </c>
      <c r="H851">
        <f t="shared" si="53"/>
        <v>29.045602605863191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7">
        <f t="shared" si="54"/>
        <v>40948.25</v>
      </c>
      <c r="O851" s="7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6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f t="shared" si="53"/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 t="shared" si="54"/>
        <v>40866.25</v>
      </c>
      <c r="O852" s="7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6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207.79999999999998</v>
      </c>
      <c r="G853" t="s">
        <v>20</v>
      </c>
      <c r="H853">
        <f t="shared" si="53"/>
        <v>77.924999999999997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7">
        <f t="shared" si="54"/>
        <v>41031.208333333336</v>
      </c>
      <c r="O853" s="7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6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51.122448979591837</v>
      </c>
      <c r="G854" t="s">
        <v>14</v>
      </c>
      <c r="H854">
        <f t="shared" si="53"/>
        <v>80.806451612903231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7">
        <f t="shared" si="54"/>
        <v>40740.208333333336</v>
      </c>
      <c r="O854" s="7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6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652.05847953216369</v>
      </c>
      <c r="G855" t="s">
        <v>20</v>
      </c>
      <c r="H855">
        <f t="shared" si="53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54"/>
        <v>40714.208333333336</v>
      </c>
      <c r="O855" s="7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6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113.63099415204678</v>
      </c>
      <c r="G856" t="s">
        <v>20</v>
      </c>
      <c r="H856">
        <f t="shared" si="53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54"/>
        <v>43787.25</v>
      </c>
      <c r="O856" s="7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6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102.37606837606839</v>
      </c>
      <c r="G857" t="s">
        <v>20</v>
      </c>
      <c r="H857">
        <f t="shared" si="53"/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7">
        <f t="shared" si="54"/>
        <v>40712.208333333336</v>
      </c>
      <c r="O857" s="7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6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356.58333333333331</v>
      </c>
      <c r="G858" t="s">
        <v>20</v>
      </c>
      <c r="H858">
        <f t="shared" si="53"/>
        <v>54.164556962025316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7">
        <f t="shared" si="54"/>
        <v>41023.208333333336</v>
      </c>
      <c r="O858" s="7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6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139.86792452830187</v>
      </c>
      <c r="G859" t="s">
        <v>20</v>
      </c>
      <c r="H859">
        <f t="shared" si="53"/>
        <v>32.946666666666665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7">
        <f t="shared" si="54"/>
        <v>40944.25</v>
      </c>
      <c r="O859" s="7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6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69.45</v>
      </c>
      <c r="G860" t="s">
        <v>14</v>
      </c>
      <c r="H860">
        <f t="shared" si="53"/>
        <v>79.371428571428567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7">
        <f t="shared" si="54"/>
        <v>43211.208333333328</v>
      </c>
      <c r="O860" s="7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6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35.534246575342465</v>
      </c>
      <c r="G861" t="s">
        <v>14</v>
      </c>
      <c r="H861">
        <f t="shared" si="53"/>
        <v>41.174603174603178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7">
        <f t="shared" si="54"/>
        <v>41334.25</v>
      </c>
      <c r="O861" s="7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6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251.65</v>
      </c>
      <c r="G862" t="s">
        <v>20</v>
      </c>
      <c r="H862">
        <f t="shared" si="53"/>
        <v>77.430769230769229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7">
        <f t="shared" si="54"/>
        <v>43515.25</v>
      </c>
      <c r="O862" s="7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6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105.87500000000001</v>
      </c>
      <c r="G863" t="s">
        <v>20</v>
      </c>
      <c r="H863">
        <f t="shared" si="53"/>
        <v>57.159509202453989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7">
        <f t="shared" si="54"/>
        <v>40258.208333333336</v>
      </c>
      <c r="O863" s="7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6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187.42857142857144</v>
      </c>
      <c r="G864" t="s">
        <v>20</v>
      </c>
      <c r="H864">
        <f t="shared" si="53"/>
        <v>77.17647058823529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7">
        <f t="shared" si="54"/>
        <v>40756.208333333336</v>
      </c>
      <c r="O864" s="7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6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386.78571428571428</v>
      </c>
      <c r="G865" t="s">
        <v>20</v>
      </c>
      <c r="H865">
        <f t="shared" si="53"/>
        <v>24.953917050691246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7">
        <f t="shared" si="54"/>
        <v>42172.208333333328</v>
      </c>
      <c r="O865" s="7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6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347.07142857142856</v>
      </c>
      <c r="G866" t="s">
        <v>20</v>
      </c>
      <c r="H866">
        <f t="shared" si="53"/>
        <v>97.18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7">
        <f t="shared" si="54"/>
        <v>42601.208333333328</v>
      </c>
      <c r="O866" s="7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6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185.82098765432099</v>
      </c>
      <c r="G867" t="s">
        <v>20</v>
      </c>
      <c r="H867">
        <f t="shared" si="53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7">
        <f t="shared" si="54"/>
        <v>41897.208333333336</v>
      </c>
      <c r="O867" s="7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6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43.241247264770237</v>
      </c>
      <c r="G868" t="s">
        <v>74</v>
      </c>
      <c r="H868">
        <f t="shared" si="53"/>
        <v>88.023385300668153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7">
        <f t="shared" si="54"/>
        <v>40671.208333333336</v>
      </c>
      <c r="O868" s="7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6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162.4375</v>
      </c>
      <c r="G869" t="s">
        <v>20</v>
      </c>
      <c r="H869">
        <f t="shared" si="53"/>
        <v>25.99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7">
        <f t="shared" si="54"/>
        <v>43382.208333333328</v>
      </c>
      <c r="O869" s="7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6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184.84285714285716</v>
      </c>
      <c r="G870" t="s">
        <v>20</v>
      </c>
      <c r="H870">
        <f t="shared" si="53"/>
        <v>102.69047619047619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7">
        <f t="shared" si="54"/>
        <v>41559.208333333336</v>
      </c>
      <c r="O870" s="7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6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23.703520691785052</v>
      </c>
      <c r="G871" t="s">
        <v>14</v>
      </c>
      <c r="H871">
        <f t="shared" si="53"/>
        <v>72.958174904942965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7">
        <f t="shared" si="54"/>
        <v>40350.208333333336</v>
      </c>
      <c r="O871" s="7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6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89.870129870129873</v>
      </c>
      <c r="G872" t="s">
        <v>14</v>
      </c>
      <c r="H872">
        <f t="shared" si="53"/>
        <v>57.190082644628099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7">
        <f t="shared" si="54"/>
        <v>42240.208333333328</v>
      </c>
      <c r="O872" s="7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6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272.6041958041958</v>
      </c>
      <c r="G873" t="s">
        <v>20</v>
      </c>
      <c r="H873">
        <f t="shared" si="53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7">
        <f t="shared" si="54"/>
        <v>43040.208333333328</v>
      </c>
      <c r="O873" s="7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6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170.04255319148936</v>
      </c>
      <c r="G874" t="s">
        <v>20</v>
      </c>
      <c r="H874">
        <f t="shared" si="53"/>
        <v>98.666666666666671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7">
        <f t="shared" si="54"/>
        <v>43346.208333333328</v>
      </c>
      <c r="O874" s="7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6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188.28503562945369</v>
      </c>
      <c r="G875" t="s">
        <v>20</v>
      </c>
      <c r="H875">
        <f t="shared" si="53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7">
        <f t="shared" si="54"/>
        <v>41647.25</v>
      </c>
      <c r="O875" s="7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6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346.93532338308455</v>
      </c>
      <c r="G876" t="s">
        <v>20</v>
      </c>
      <c r="H876">
        <f t="shared" si="53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7">
        <f t="shared" si="54"/>
        <v>40291.208333333336</v>
      </c>
      <c r="O876" s="7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6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69.177215189873422</v>
      </c>
      <c r="G877" t="s">
        <v>14</v>
      </c>
      <c r="H877">
        <f t="shared" si="53"/>
        <v>81.567164179104481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7">
        <f t="shared" si="54"/>
        <v>40556.25</v>
      </c>
      <c r="O877" s="7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x14ac:dyDescent="0.6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25.433734939759034</v>
      </c>
      <c r="G878" t="s">
        <v>14</v>
      </c>
      <c r="H878">
        <f t="shared" si="53"/>
        <v>37.035087719298247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54"/>
        <v>43624.208333333328</v>
      </c>
      <c r="O878" s="7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6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77.400977995110026</v>
      </c>
      <c r="G879" t="s">
        <v>14</v>
      </c>
      <c r="H879">
        <f t="shared" si="53"/>
        <v>103.033360455655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7">
        <f t="shared" si="54"/>
        <v>42577.208333333328</v>
      </c>
      <c r="O879" s="7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6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37.481481481481481</v>
      </c>
      <c r="G880" t="s">
        <v>14</v>
      </c>
      <c r="H880">
        <f t="shared" si="53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7">
        <f t="shared" si="54"/>
        <v>43845.25</v>
      </c>
      <c r="O880" s="7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6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543.79999999999995</v>
      </c>
      <c r="G881" t="s">
        <v>20</v>
      </c>
      <c r="H881">
        <f t="shared" si="53"/>
        <v>102.60377358490567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7">
        <f t="shared" si="54"/>
        <v>42788.25</v>
      </c>
      <c r="O881" s="7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6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228.52189349112427</v>
      </c>
      <c r="G882" t="s">
        <v>20</v>
      </c>
      <c r="H882">
        <f t="shared" si="53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7">
        <f t="shared" si="54"/>
        <v>43667.208333333328</v>
      </c>
      <c r="O882" s="7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6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38.948339483394832</v>
      </c>
      <c r="G883" t="s">
        <v>14</v>
      </c>
      <c r="H883">
        <f t="shared" si="53"/>
        <v>70.055309734513273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7">
        <f t="shared" si="54"/>
        <v>42194.208333333328</v>
      </c>
      <c r="O883" s="7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6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f t="shared" si="53"/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7">
        <f t="shared" si="54"/>
        <v>42025.25</v>
      </c>
      <c r="O884" s="7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6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237.91176470588232</v>
      </c>
      <c r="G885" t="s">
        <v>20</v>
      </c>
      <c r="H885">
        <f t="shared" si="53"/>
        <v>41.911917098445599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7">
        <f t="shared" si="54"/>
        <v>40323.208333333336</v>
      </c>
      <c r="O885" s="7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6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64.036299765807954</v>
      </c>
      <c r="G886" t="s">
        <v>14</v>
      </c>
      <c r="H886">
        <f t="shared" si="53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7">
        <f t="shared" si="54"/>
        <v>41763.208333333336</v>
      </c>
      <c r="O886" s="7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6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118.27777777777777</v>
      </c>
      <c r="G887" t="s">
        <v>20</v>
      </c>
      <c r="H887">
        <f t="shared" si="53"/>
        <v>40.942307692307693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7">
        <f t="shared" si="54"/>
        <v>40335.208333333336</v>
      </c>
      <c r="O887" s="7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6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84.824037184594957</v>
      </c>
      <c r="G888" t="s">
        <v>14</v>
      </c>
      <c r="H888">
        <f t="shared" si="53"/>
        <v>69.9972602739726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7">
        <f t="shared" si="54"/>
        <v>40416.208333333336</v>
      </c>
      <c r="O888" s="7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6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29.346153846153843</v>
      </c>
      <c r="G889" t="s">
        <v>14</v>
      </c>
      <c r="H889">
        <f t="shared" si="53"/>
        <v>73.838709677419359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7">
        <f t="shared" si="54"/>
        <v>42202.208333333328</v>
      </c>
      <c r="O889" s="7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6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209.89655172413794</v>
      </c>
      <c r="G890" t="s">
        <v>20</v>
      </c>
      <c r="H890">
        <f t="shared" si="53"/>
        <v>41.979310344827589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7">
        <f t="shared" si="54"/>
        <v>42836.208333333328</v>
      </c>
      <c r="O890" s="7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6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169.78571428571431</v>
      </c>
      <c r="G891" t="s">
        <v>20</v>
      </c>
      <c r="H891">
        <f t="shared" si="53"/>
        <v>77.93442622950819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7">
        <f t="shared" si="54"/>
        <v>41710.208333333336</v>
      </c>
      <c r="O891" s="7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6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115.95907738095239</v>
      </c>
      <c r="G892" t="s">
        <v>20</v>
      </c>
      <c r="H892">
        <f t="shared" si="53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7">
        <f t="shared" si="54"/>
        <v>43640.208333333328</v>
      </c>
      <c r="O892" s="7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6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258.59999999999997</v>
      </c>
      <c r="G893" t="s">
        <v>20</v>
      </c>
      <c r="H893">
        <f t="shared" si="53"/>
        <v>47.018181818181816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54"/>
        <v>40880.25</v>
      </c>
      <c r="O893" s="7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6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230.58333333333331</v>
      </c>
      <c r="G894" t="s">
        <v>20</v>
      </c>
      <c r="H894">
        <f t="shared" si="53"/>
        <v>76.016483516483518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7">
        <f t="shared" si="54"/>
        <v>40319.208333333336</v>
      </c>
      <c r="O894" s="7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6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128.21428571428572</v>
      </c>
      <c r="G895" t="s">
        <v>20</v>
      </c>
      <c r="H895">
        <f t="shared" si="53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7">
        <f t="shared" si="54"/>
        <v>42170.208333333328</v>
      </c>
      <c r="O895" s="7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6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188.70588235294116</v>
      </c>
      <c r="G896" t="s">
        <v>20</v>
      </c>
      <c r="H896">
        <f t="shared" si="53"/>
        <v>57.285714285714285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7">
        <f t="shared" si="54"/>
        <v>41466.208333333336</v>
      </c>
      <c r="O896" s="7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6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6.9511889862327907</v>
      </c>
      <c r="G897" t="s">
        <v>14</v>
      </c>
      <c r="H897">
        <f t="shared" si="53"/>
        <v>103.81308411214954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7">
        <f t="shared" si="54"/>
        <v>43134.25</v>
      </c>
      <c r="O897" s="7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6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774.43434343434342</v>
      </c>
      <c r="G898" t="s">
        <v>20</v>
      </c>
      <c r="H898">
        <f t="shared" si="53"/>
        <v>105.02602739726028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7">
        <f t="shared" si="54"/>
        <v>40738.208333333336</v>
      </c>
      <c r="O898" s="7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6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(E899/D899)*100</f>
        <v>27.693181818181817</v>
      </c>
      <c r="G899" t="s">
        <v>14</v>
      </c>
      <c r="H899">
        <f t="shared" ref="H899:H962" si="57">E899/I899</f>
        <v>90.259259259259252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7">
        <f t="shared" ref="N899:N962" si="58">(((L899/60)/60)/24)+DATE(1970,1,1)</f>
        <v>43583.208333333328</v>
      </c>
      <c r="O899" s="7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6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52.479620323841424</v>
      </c>
      <c r="G900" t="s">
        <v>14</v>
      </c>
      <c r="H900">
        <f t="shared" si="57"/>
        <v>76.978705978705975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7">
        <f t="shared" si="58"/>
        <v>43815.25</v>
      </c>
      <c r="O900" s="7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6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407.09677419354841</v>
      </c>
      <c r="G901" t="s">
        <v>20</v>
      </c>
      <c r="H901">
        <f t="shared" si="57"/>
        <v>102.60162601626017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7">
        <f t="shared" si="58"/>
        <v>41554.208333333336</v>
      </c>
      <c r="O901" s="7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6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f t="shared" si="57"/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7">
        <f t="shared" si="58"/>
        <v>41901.208333333336</v>
      </c>
      <c r="O902" s="7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6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156.17857142857144</v>
      </c>
      <c r="G903" t="s">
        <v>20</v>
      </c>
      <c r="H903">
        <f t="shared" si="57"/>
        <v>55.0062893081761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7">
        <f t="shared" si="58"/>
        <v>43298.208333333328</v>
      </c>
      <c r="O903" s="7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6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252.42857142857144</v>
      </c>
      <c r="G904" t="s">
        <v>20</v>
      </c>
      <c r="H904">
        <f t="shared" si="57"/>
        <v>32.127272727272725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7">
        <f t="shared" si="58"/>
        <v>42399.25</v>
      </c>
      <c r="O904" s="7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6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1.729268292682927</v>
      </c>
      <c r="G905" t="s">
        <v>47</v>
      </c>
      <c r="H905">
        <f t="shared" si="57"/>
        <v>50.642857142857146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7">
        <f t="shared" si="58"/>
        <v>41034.208333333336</v>
      </c>
      <c r="O905" s="7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6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12.230769230769232</v>
      </c>
      <c r="G906" t="s">
        <v>14</v>
      </c>
      <c r="H906">
        <f t="shared" si="57"/>
        <v>49.6875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7">
        <f t="shared" si="58"/>
        <v>41186.208333333336</v>
      </c>
      <c r="O906" s="7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6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163.98734177215189</v>
      </c>
      <c r="G907" t="s">
        <v>20</v>
      </c>
      <c r="H907">
        <f t="shared" si="57"/>
        <v>54.894067796610166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7">
        <f t="shared" si="58"/>
        <v>41536.208333333336</v>
      </c>
      <c r="O907" s="7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6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162.98181818181817</v>
      </c>
      <c r="G908" t="s">
        <v>20</v>
      </c>
      <c r="H908">
        <f t="shared" si="57"/>
        <v>46.931937172774866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7">
        <f t="shared" si="58"/>
        <v>42868.208333333328</v>
      </c>
      <c r="O908" s="7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6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20.252747252747252</v>
      </c>
      <c r="G909" t="s">
        <v>14</v>
      </c>
      <c r="H909">
        <f t="shared" si="57"/>
        <v>44.951219512195124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7">
        <f t="shared" si="58"/>
        <v>40660.208333333336</v>
      </c>
      <c r="O909" s="7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6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319.24083769633506</v>
      </c>
      <c r="G910" t="s">
        <v>20</v>
      </c>
      <c r="H910">
        <f t="shared" si="57"/>
        <v>30.99898322318251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7">
        <f t="shared" si="58"/>
        <v>41031.208333333336</v>
      </c>
      <c r="O910" s="7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6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478.94444444444446</v>
      </c>
      <c r="G911" t="s">
        <v>20</v>
      </c>
      <c r="H911">
        <f t="shared" si="57"/>
        <v>107.7625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58"/>
        <v>43255.208333333328</v>
      </c>
      <c r="O911" s="7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6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19.556634304207122</v>
      </c>
      <c r="G912" t="s">
        <v>74</v>
      </c>
      <c r="H912">
        <f t="shared" si="57"/>
        <v>102.07770270270271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7">
        <f t="shared" si="58"/>
        <v>42026.25</v>
      </c>
      <c r="O912" s="7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6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198.94827586206895</v>
      </c>
      <c r="G913" t="s">
        <v>20</v>
      </c>
      <c r="H913">
        <f t="shared" si="57"/>
        <v>24.976190476190474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7">
        <f t="shared" si="58"/>
        <v>43717.208333333328</v>
      </c>
      <c r="O913" s="7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6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f t="shared" si="57"/>
        <v>79.944134078212286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7">
        <f t="shared" si="58"/>
        <v>41157.208333333336</v>
      </c>
      <c r="O914" s="7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6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50.621082621082621</v>
      </c>
      <c r="G915" t="s">
        <v>14</v>
      </c>
      <c r="H915">
        <f t="shared" si="57"/>
        <v>67.946462715105156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7">
        <f t="shared" si="58"/>
        <v>43597.208333333328</v>
      </c>
      <c r="O915" s="7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6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57.4375</v>
      </c>
      <c r="G916" t="s">
        <v>14</v>
      </c>
      <c r="H916">
        <f t="shared" si="57"/>
        <v>26.070921985815602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7">
        <f t="shared" si="58"/>
        <v>41490.208333333336</v>
      </c>
      <c r="O916" s="7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6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155.62827640984909</v>
      </c>
      <c r="G917" t="s">
        <v>20</v>
      </c>
      <c r="H917">
        <f t="shared" si="57"/>
        <v>105.0032154340836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7">
        <f t="shared" si="58"/>
        <v>42976.208333333328</v>
      </c>
      <c r="O917" s="7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6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36.297297297297298</v>
      </c>
      <c r="G918" t="s">
        <v>14</v>
      </c>
      <c r="H918">
        <f t="shared" si="57"/>
        <v>25.826923076923077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7">
        <f t="shared" si="58"/>
        <v>41991.25</v>
      </c>
      <c r="O918" s="7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6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58.25</v>
      </c>
      <c r="G919" t="s">
        <v>47</v>
      </c>
      <c r="H919">
        <f t="shared" si="57"/>
        <v>77.666666666666671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7">
        <f t="shared" si="58"/>
        <v>40722.208333333336</v>
      </c>
      <c r="O919" s="7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6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237.39473684210526</v>
      </c>
      <c r="G920" t="s">
        <v>20</v>
      </c>
      <c r="H920">
        <f t="shared" si="57"/>
        <v>57.82692307692308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7">
        <f t="shared" si="58"/>
        <v>41117.208333333336</v>
      </c>
      <c r="O920" s="7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6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58.75</v>
      </c>
      <c r="G921" t="s">
        <v>14</v>
      </c>
      <c r="H921">
        <f t="shared" si="57"/>
        <v>92.955555555555549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7">
        <f t="shared" si="58"/>
        <v>43022.208333333328</v>
      </c>
      <c r="O921" s="7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6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182.56603773584905</v>
      </c>
      <c r="G922" t="s">
        <v>20</v>
      </c>
      <c r="H922">
        <f t="shared" si="57"/>
        <v>37.945098039215686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7">
        <f t="shared" si="58"/>
        <v>43503.25</v>
      </c>
      <c r="O922" s="7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6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0.75436408977556113</v>
      </c>
      <c r="G923" t="s">
        <v>14</v>
      </c>
      <c r="H923">
        <f t="shared" si="57"/>
        <v>31.842105263157894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7">
        <f t="shared" si="58"/>
        <v>40951.25</v>
      </c>
      <c r="O923" s="7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6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175.95330739299609</v>
      </c>
      <c r="G924" t="s">
        <v>20</v>
      </c>
      <c r="H924">
        <f t="shared" si="57"/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7">
        <f t="shared" si="58"/>
        <v>43443.25</v>
      </c>
      <c r="O924" s="7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6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237.88235294117646</v>
      </c>
      <c r="G925" t="s">
        <v>20</v>
      </c>
      <c r="H925">
        <f t="shared" si="57"/>
        <v>101.1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7">
        <f t="shared" si="58"/>
        <v>40373.208333333336</v>
      </c>
      <c r="O925" s="7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6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488.05076142131981</v>
      </c>
      <c r="G926" t="s">
        <v>20</v>
      </c>
      <c r="H926">
        <f t="shared" si="57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7">
        <f t="shared" si="58"/>
        <v>43769.208333333328</v>
      </c>
      <c r="O926" s="7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6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224.06666666666669</v>
      </c>
      <c r="G927" t="s">
        <v>20</v>
      </c>
      <c r="H927">
        <f t="shared" si="57"/>
        <v>103.41538461538461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7">
        <f t="shared" si="58"/>
        <v>43000.208333333328</v>
      </c>
      <c r="O927" s="7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6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18.126436781609197</v>
      </c>
      <c r="G928" t="s">
        <v>14</v>
      </c>
      <c r="H928">
        <f t="shared" si="57"/>
        <v>105.13333333333334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7">
        <f t="shared" si="58"/>
        <v>42502.208333333328</v>
      </c>
      <c r="O928" s="7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6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45.847222222222221</v>
      </c>
      <c r="G929" t="s">
        <v>14</v>
      </c>
      <c r="H929">
        <f t="shared" si="57"/>
        <v>89.21621621621621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7">
        <f t="shared" si="58"/>
        <v>41102.208333333336</v>
      </c>
      <c r="O929" s="7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6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117.31541218637993</v>
      </c>
      <c r="G930" t="s">
        <v>20</v>
      </c>
      <c r="H930">
        <f t="shared" si="57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7">
        <f t="shared" si="58"/>
        <v>41637.25</v>
      </c>
      <c r="O930" s="7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6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217.30909090909088</v>
      </c>
      <c r="G931" t="s">
        <v>20</v>
      </c>
      <c r="H931">
        <f t="shared" si="57"/>
        <v>64.956521739130437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7">
        <f t="shared" si="58"/>
        <v>42858.208333333328</v>
      </c>
      <c r="O931" s="7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6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112.28571428571428</v>
      </c>
      <c r="G932" t="s">
        <v>20</v>
      </c>
      <c r="H932">
        <f t="shared" si="57"/>
        <v>46.235294117647058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7">
        <f t="shared" si="58"/>
        <v>42060.25</v>
      </c>
      <c r="O932" s="7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6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72.51898734177216</v>
      </c>
      <c r="G933" t="s">
        <v>14</v>
      </c>
      <c r="H933">
        <f t="shared" si="57"/>
        <v>51.151785714285715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7">
        <f t="shared" si="58"/>
        <v>41818.208333333336</v>
      </c>
      <c r="O933" s="7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6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212.30434782608697</v>
      </c>
      <c r="G934" t="s">
        <v>20</v>
      </c>
      <c r="H934">
        <f t="shared" si="57"/>
        <v>33.909722222222221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7">
        <f t="shared" si="58"/>
        <v>41709.208333333336</v>
      </c>
      <c r="O934" s="7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6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239.74657534246577</v>
      </c>
      <c r="G935" t="s">
        <v>20</v>
      </c>
      <c r="H935">
        <f t="shared" si="57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7">
        <f t="shared" si="58"/>
        <v>41372.208333333336</v>
      </c>
      <c r="O935" s="7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6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181.93548387096774</v>
      </c>
      <c r="G936" t="s">
        <v>20</v>
      </c>
      <c r="H936">
        <f t="shared" si="57"/>
        <v>107.42857142857143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7">
        <f t="shared" si="58"/>
        <v>42422.25</v>
      </c>
      <c r="O936" s="7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x14ac:dyDescent="0.6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164.13114754098362</v>
      </c>
      <c r="G937" t="s">
        <v>20</v>
      </c>
      <c r="H937">
        <f t="shared" si="57"/>
        <v>75.848484848484844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7">
        <f t="shared" si="58"/>
        <v>42209.208333333328</v>
      </c>
      <c r="O937" s="7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6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1.6375968992248062</v>
      </c>
      <c r="G938" t="s">
        <v>14</v>
      </c>
      <c r="H938">
        <f t="shared" si="57"/>
        <v>80.476190476190482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7">
        <f t="shared" si="58"/>
        <v>43668.208333333328</v>
      </c>
      <c r="O938" s="7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6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49.64385964912281</v>
      </c>
      <c r="G939" t="s">
        <v>74</v>
      </c>
      <c r="H939">
        <f t="shared" si="57"/>
        <v>86.978483606557376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7">
        <f t="shared" si="58"/>
        <v>42334.25</v>
      </c>
      <c r="O939" s="7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6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109.70652173913042</v>
      </c>
      <c r="G940" t="s">
        <v>20</v>
      </c>
      <c r="H940">
        <f t="shared" si="57"/>
        <v>105.13541666666667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7">
        <f t="shared" si="58"/>
        <v>43263.208333333328</v>
      </c>
      <c r="O940" s="7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6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49.217948717948715</v>
      </c>
      <c r="G941" t="s">
        <v>14</v>
      </c>
      <c r="H941">
        <f t="shared" si="57"/>
        <v>57.298507462686565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7">
        <f t="shared" si="58"/>
        <v>40670.208333333336</v>
      </c>
      <c r="O941" s="7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6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62.232323232323225</v>
      </c>
      <c r="G942" t="s">
        <v>47</v>
      </c>
      <c r="H942">
        <f t="shared" si="57"/>
        <v>93.348484848484844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58"/>
        <v>41244.25</v>
      </c>
      <c r="O942" s="7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6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13.05813953488372</v>
      </c>
      <c r="G943" t="s">
        <v>14</v>
      </c>
      <c r="H943">
        <f t="shared" si="57"/>
        <v>71.987179487179489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7">
        <f t="shared" si="58"/>
        <v>40552.25</v>
      </c>
      <c r="O943" s="7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6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64.635416666666671</v>
      </c>
      <c r="G944" t="s">
        <v>14</v>
      </c>
      <c r="H944">
        <f t="shared" si="57"/>
        <v>92.611940298507463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7">
        <f t="shared" si="58"/>
        <v>40568.25</v>
      </c>
      <c r="O944" s="7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6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159.58666666666667</v>
      </c>
      <c r="G945" t="s">
        <v>20</v>
      </c>
      <c r="H945">
        <f t="shared" si="57"/>
        <v>104.99122807017544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7">
        <f t="shared" si="58"/>
        <v>41906.208333333336</v>
      </c>
      <c r="O945" s="7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6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81.42</v>
      </c>
      <c r="G946" t="s">
        <v>14</v>
      </c>
      <c r="H946">
        <f t="shared" si="57"/>
        <v>30.958174904942965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7">
        <f t="shared" si="58"/>
        <v>42776.25</v>
      </c>
      <c r="O946" s="7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6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32.444767441860463</v>
      </c>
      <c r="G947" t="s">
        <v>14</v>
      </c>
      <c r="H947">
        <f t="shared" si="57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7">
        <f t="shared" si="58"/>
        <v>41004.208333333336</v>
      </c>
      <c r="O947" s="7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6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9.9141184124918666</v>
      </c>
      <c r="G948" t="s">
        <v>14</v>
      </c>
      <c r="H948">
        <f t="shared" si="57"/>
        <v>84.187845303867405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7">
        <f t="shared" si="58"/>
        <v>40710.208333333336</v>
      </c>
      <c r="O948" s="7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6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26.694444444444443</v>
      </c>
      <c r="G949" t="s">
        <v>14</v>
      </c>
      <c r="H949">
        <f t="shared" si="57"/>
        <v>73.92307692307692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7">
        <f t="shared" si="58"/>
        <v>41908.208333333336</v>
      </c>
      <c r="O949" s="7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6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62.957446808510639</v>
      </c>
      <c r="G950" t="s">
        <v>74</v>
      </c>
      <c r="H950">
        <f t="shared" si="57"/>
        <v>36.987499999999997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7">
        <f t="shared" si="58"/>
        <v>41985.25</v>
      </c>
      <c r="O950" s="7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x14ac:dyDescent="0.6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161.35593220338984</v>
      </c>
      <c r="G951" t="s">
        <v>20</v>
      </c>
      <c r="H951">
        <f t="shared" si="57"/>
        <v>46.896551724137929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7">
        <f t="shared" si="58"/>
        <v>42112.208333333328</v>
      </c>
      <c r="O951" s="7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6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f t="shared" si="57"/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7">
        <f t="shared" si="58"/>
        <v>43571.208333333328</v>
      </c>
      <c r="O952" s="7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6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1096.9379310344827</v>
      </c>
      <c r="G953" t="s">
        <v>20</v>
      </c>
      <c r="H953">
        <f t="shared" si="57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7">
        <f t="shared" si="58"/>
        <v>42730.25</v>
      </c>
      <c r="O953" s="7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6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70.094158075601371</v>
      </c>
      <c r="G954" t="s">
        <v>74</v>
      </c>
      <c r="H954">
        <f t="shared" si="57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7">
        <f t="shared" si="58"/>
        <v>42591.208333333328</v>
      </c>
      <c r="O954" s="7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6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f t="shared" si="57"/>
        <v>94.285714285714292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7">
        <f t="shared" si="58"/>
        <v>42358.25</v>
      </c>
      <c r="O955" s="7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6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367.0985915492958</v>
      </c>
      <c r="G956" t="s">
        <v>20</v>
      </c>
      <c r="H956">
        <f t="shared" si="57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7">
        <f t="shared" si="58"/>
        <v>41174.208333333336</v>
      </c>
      <c r="O956" s="7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6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f t="shared" si="57"/>
        <v>97.037499999999994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7">
        <f t="shared" si="58"/>
        <v>41238.25</v>
      </c>
      <c r="O957" s="7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6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19.028784648187631</v>
      </c>
      <c r="G958" t="s">
        <v>14</v>
      </c>
      <c r="H958">
        <f t="shared" si="57"/>
        <v>43.00963855421687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7">
        <f t="shared" si="58"/>
        <v>42360.25</v>
      </c>
      <c r="O958" s="7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6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126.87755102040816</v>
      </c>
      <c r="G959" t="s">
        <v>20</v>
      </c>
      <c r="H959">
        <f t="shared" si="57"/>
        <v>94.916030534351151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7">
        <f t="shared" si="58"/>
        <v>40955.25</v>
      </c>
      <c r="O959" s="7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6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734.63636363636363</v>
      </c>
      <c r="G960" t="s">
        <v>20</v>
      </c>
      <c r="H960">
        <f t="shared" si="57"/>
        <v>72.151785714285708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7">
        <f t="shared" si="58"/>
        <v>40350.208333333336</v>
      </c>
      <c r="O960" s="7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6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4.5731034482758623</v>
      </c>
      <c r="G961" t="s">
        <v>14</v>
      </c>
      <c r="H961">
        <f t="shared" si="57"/>
        <v>51.007692307692309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7">
        <f t="shared" si="58"/>
        <v>40357.208333333336</v>
      </c>
      <c r="O961" s="7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6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85.054545454545448</v>
      </c>
      <c r="G962" t="s">
        <v>14</v>
      </c>
      <c r="H962">
        <f t="shared" si="57"/>
        <v>85.054545454545448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7">
        <f t="shared" si="58"/>
        <v>42408.25</v>
      </c>
      <c r="O962" s="7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6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(E963/D963)*100</f>
        <v>119.29824561403508</v>
      </c>
      <c r="G963" t="s">
        <v>20</v>
      </c>
      <c r="H963">
        <f t="shared" ref="H963:H1001" si="61">E963/I963</f>
        <v>43.87096774193548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7">
        <f t="shared" ref="N963:N1001" si="62">(((L963/60)/60)/24)+DATE(1970,1,1)</f>
        <v>40591.25</v>
      </c>
      <c r="O963" s="7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6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296.02777777777777</v>
      </c>
      <c r="G964" t="s">
        <v>20</v>
      </c>
      <c r="H964">
        <f t="shared" si="61"/>
        <v>40.063909774436091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7">
        <f t="shared" si="62"/>
        <v>41592.25</v>
      </c>
      <c r="O964" s="7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6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84.694915254237287</v>
      </c>
      <c r="G965" t="s">
        <v>14</v>
      </c>
      <c r="H965">
        <f t="shared" si="61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7">
        <f t="shared" si="62"/>
        <v>40607.25</v>
      </c>
      <c r="O965" s="7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6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355.7837837837838</v>
      </c>
      <c r="G966" t="s">
        <v>20</v>
      </c>
      <c r="H966">
        <f t="shared" si="61"/>
        <v>84.92903225806451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7">
        <f t="shared" si="62"/>
        <v>42135.208333333328</v>
      </c>
      <c r="O966" s="7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6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386.40909090909093</v>
      </c>
      <c r="G967" t="s">
        <v>20</v>
      </c>
      <c r="H967">
        <f t="shared" si="61"/>
        <v>41.067632850241544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7">
        <f t="shared" si="62"/>
        <v>40203.25</v>
      </c>
      <c r="O967" s="7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6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792.23529411764707</v>
      </c>
      <c r="G968" t="s">
        <v>20</v>
      </c>
      <c r="H968">
        <f t="shared" si="61"/>
        <v>54.971428571428568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7">
        <f t="shared" si="62"/>
        <v>42901.208333333328</v>
      </c>
      <c r="O968" s="7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6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137.03393665158373</v>
      </c>
      <c r="G969" t="s">
        <v>20</v>
      </c>
      <c r="H969">
        <f t="shared" si="61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7">
        <f t="shared" si="62"/>
        <v>41005.208333333336</v>
      </c>
      <c r="O969" s="7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6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338.20833333333337</v>
      </c>
      <c r="G970" t="s">
        <v>20</v>
      </c>
      <c r="H970">
        <f t="shared" si="61"/>
        <v>71.201754385964918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7">
        <f t="shared" si="62"/>
        <v>40544.25</v>
      </c>
      <c r="O970" s="7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6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108.22784810126582</v>
      </c>
      <c r="G971" t="s">
        <v>20</v>
      </c>
      <c r="H971">
        <f t="shared" si="61"/>
        <v>91.935483870967744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7">
        <f t="shared" si="62"/>
        <v>43821.25</v>
      </c>
      <c r="O971" s="7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x14ac:dyDescent="0.6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60.757639620653315</v>
      </c>
      <c r="G972" t="s">
        <v>14</v>
      </c>
      <c r="H972">
        <f t="shared" si="61"/>
        <v>97.069023569023571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7">
        <f t="shared" si="62"/>
        <v>40672.208333333336</v>
      </c>
      <c r="O972" s="7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6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27.725490196078432</v>
      </c>
      <c r="G973" t="s">
        <v>14</v>
      </c>
      <c r="H973">
        <f t="shared" si="61"/>
        <v>58.916666666666664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7">
        <f t="shared" si="62"/>
        <v>41555.208333333336</v>
      </c>
      <c r="O973" s="7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6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228.3934426229508</v>
      </c>
      <c r="G974" t="s">
        <v>20</v>
      </c>
      <c r="H974">
        <f t="shared" si="61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7">
        <f t="shared" si="62"/>
        <v>41792.208333333336</v>
      </c>
      <c r="O974" s="7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6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21.615194054500414</v>
      </c>
      <c r="G975" t="s">
        <v>14</v>
      </c>
      <c r="H975">
        <f t="shared" si="61"/>
        <v>103.87301587301587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7">
        <f t="shared" si="62"/>
        <v>40522.25</v>
      </c>
      <c r="O975" s="7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6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373.875</v>
      </c>
      <c r="G976" t="s">
        <v>20</v>
      </c>
      <c r="H976">
        <f t="shared" si="61"/>
        <v>93.46875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7">
        <f t="shared" si="62"/>
        <v>41412.208333333336</v>
      </c>
      <c r="O976" s="7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6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154.92592592592592</v>
      </c>
      <c r="G977" t="s">
        <v>20</v>
      </c>
      <c r="H977">
        <f t="shared" si="61"/>
        <v>61.970370370370368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7">
        <f t="shared" si="62"/>
        <v>42337.25</v>
      </c>
      <c r="O977" s="7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6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322.14999999999998</v>
      </c>
      <c r="G978" t="s">
        <v>20</v>
      </c>
      <c r="H978">
        <f t="shared" si="61"/>
        <v>92.042857142857144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7">
        <f t="shared" si="62"/>
        <v>40571.25</v>
      </c>
      <c r="O978" s="7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6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73.957142857142856</v>
      </c>
      <c r="G979" t="s">
        <v>14</v>
      </c>
      <c r="H979">
        <f t="shared" si="61"/>
        <v>77.268656716417908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7">
        <f t="shared" si="62"/>
        <v>43138.25</v>
      </c>
      <c r="O979" s="7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6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864.1</v>
      </c>
      <c r="G980" t="s">
        <v>20</v>
      </c>
      <c r="H980">
        <f t="shared" si="61"/>
        <v>93.923913043478265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7">
        <f t="shared" si="62"/>
        <v>42686.25</v>
      </c>
      <c r="O980" s="7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6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143.26245847176079</v>
      </c>
      <c r="G981" t="s">
        <v>20</v>
      </c>
      <c r="H981">
        <f t="shared" si="61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7">
        <f t="shared" si="62"/>
        <v>42078.208333333328</v>
      </c>
      <c r="O981" s="7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6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40.281762295081968</v>
      </c>
      <c r="G982" t="s">
        <v>14</v>
      </c>
      <c r="H982">
        <f t="shared" si="61"/>
        <v>105.97035040431267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7">
        <f t="shared" si="62"/>
        <v>42307.208333333328</v>
      </c>
      <c r="O982" s="7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6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178.22388059701493</v>
      </c>
      <c r="G983" t="s">
        <v>20</v>
      </c>
      <c r="H983">
        <f t="shared" si="61"/>
        <v>36.969040247678016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7">
        <f t="shared" si="62"/>
        <v>43094.25</v>
      </c>
      <c r="O983" s="7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6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84.930555555555557</v>
      </c>
      <c r="G984" t="s">
        <v>14</v>
      </c>
      <c r="H984">
        <f t="shared" si="61"/>
        <v>81.533333333333331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7">
        <f t="shared" si="62"/>
        <v>40743.208333333336</v>
      </c>
      <c r="O984" s="7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6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145.93648334624322</v>
      </c>
      <c r="G985" t="s">
        <v>20</v>
      </c>
      <c r="H985">
        <f t="shared" si="61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7">
        <f t="shared" si="62"/>
        <v>43681.208333333328</v>
      </c>
      <c r="O985" s="7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6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152.46153846153848</v>
      </c>
      <c r="G986" t="s">
        <v>20</v>
      </c>
      <c r="H986">
        <f t="shared" si="61"/>
        <v>26.010498687664043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7">
        <f t="shared" si="62"/>
        <v>43716.208333333328</v>
      </c>
      <c r="O986" s="7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6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67.129542790152414</v>
      </c>
      <c r="G987" t="s">
        <v>14</v>
      </c>
      <c r="H987">
        <f t="shared" si="61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7">
        <f t="shared" si="62"/>
        <v>41614.25</v>
      </c>
      <c r="O987" s="7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6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40.307692307692307</v>
      </c>
      <c r="G988" t="s">
        <v>14</v>
      </c>
      <c r="H988">
        <f t="shared" si="61"/>
        <v>34.173913043478258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7">
        <f t="shared" si="62"/>
        <v>40638.208333333336</v>
      </c>
      <c r="O988" s="7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6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216.79032258064518</v>
      </c>
      <c r="G989" t="s">
        <v>20</v>
      </c>
      <c r="H989">
        <f t="shared" si="61"/>
        <v>28.002083333333335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7">
        <f t="shared" si="62"/>
        <v>42852.208333333328</v>
      </c>
      <c r="O989" s="7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6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52.117021276595743</v>
      </c>
      <c r="G990" t="s">
        <v>14</v>
      </c>
      <c r="H990">
        <f t="shared" si="61"/>
        <v>76.546875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7">
        <f t="shared" si="62"/>
        <v>42686.25</v>
      </c>
      <c r="O990" s="7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6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499.58333333333337</v>
      </c>
      <c r="G991" t="s">
        <v>20</v>
      </c>
      <c r="H991">
        <f t="shared" si="61"/>
        <v>53.053097345132741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7">
        <f t="shared" si="62"/>
        <v>43571.208333333328</v>
      </c>
      <c r="O991" s="7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6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87.679487179487182</v>
      </c>
      <c r="G992" t="s">
        <v>14</v>
      </c>
      <c r="H992">
        <f t="shared" si="61"/>
        <v>106.859375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7">
        <f t="shared" si="62"/>
        <v>42432.25</v>
      </c>
      <c r="O992" s="7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6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113.17346938775511</v>
      </c>
      <c r="G993" t="s">
        <v>20</v>
      </c>
      <c r="H993">
        <f t="shared" si="61"/>
        <v>46.020746887966808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7">
        <f t="shared" si="62"/>
        <v>41907.208333333336</v>
      </c>
      <c r="O993" s="7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6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426.54838709677421</v>
      </c>
      <c r="G994" t="s">
        <v>20</v>
      </c>
      <c r="H994">
        <f t="shared" si="61"/>
        <v>100.17424242424242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7">
        <f t="shared" si="62"/>
        <v>43227.208333333328</v>
      </c>
      <c r="O994" s="7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6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77.632653061224488</v>
      </c>
      <c r="G995" t="s">
        <v>74</v>
      </c>
      <c r="H995">
        <f t="shared" si="61"/>
        <v>101.44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7">
        <f t="shared" si="62"/>
        <v>42362.25</v>
      </c>
      <c r="O995" s="7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6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52.496810772501767</v>
      </c>
      <c r="G996" t="s">
        <v>14</v>
      </c>
      <c r="H996">
        <f t="shared" si="61"/>
        <v>87.972684085510693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7">
        <f t="shared" si="62"/>
        <v>41929.208333333336</v>
      </c>
      <c r="O996" s="7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6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157.46762589928059</v>
      </c>
      <c r="G997" t="s">
        <v>20</v>
      </c>
      <c r="H997">
        <f t="shared" si="61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7">
        <f t="shared" si="62"/>
        <v>43408.208333333328</v>
      </c>
      <c r="O997" s="7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6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72.939393939393938</v>
      </c>
      <c r="G998" t="s">
        <v>14</v>
      </c>
      <c r="H998">
        <f t="shared" si="61"/>
        <v>42.982142857142854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7">
        <f t="shared" si="62"/>
        <v>41276.25</v>
      </c>
      <c r="O998" s="7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6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60.565789473684205</v>
      </c>
      <c r="G999" t="s">
        <v>74</v>
      </c>
      <c r="H999">
        <f t="shared" si="61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7">
        <f t="shared" si="62"/>
        <v>41659.25</v>
      </c>
      <c r="O999" s="7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6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56.791291291291287</v>
      </c>
      <c r="G1000" t="s">
        <v>14</v>
      </c>
      <c r="H1000">
        <f t="shared" si="61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7">
        <f t="shared" si="62"/>
        <v>40220.25</v>
      </c>
      <c r="O1000" s="7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6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56.542754275427541</v>
      </c>
      <c r="G1001" t="s">
        <v>74</v>
      </c>
      <c r="H1001">
        <f t="shared" si="61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7">
        <f t="shared" si="62"/>
        <v>42550.208333333328</v>
      </c>
      <c r="O1001" s="7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48576" xr:uid="{00000000-0001-0000-0000-000000000000}">
    <filterColumn colId="0">
      <customFilters>
        <customFilter operator="notEqual" val=" "/>
      </customFilters>
    </filterColumn>
  </autoFilter>
  <conditionalFormatting sqref="G1:H1048576">
    <cfRule type="cellIs" dxfId="3" priority="2" operator="equal">
      <formula>"canceled"</formula>
    </cfRule>
    <cfRule type="cellIs" dxfId="2" priority="3" operator="equal">
      <formula>"live"</formula>
    </cfRule>
    <cfRule type="cellIs" dxfId="1" priority="4" operator="equal">
      <formula>"successful"</formula>
    </cfRule>
    <cfRule type="cellIs" dxfId="0" priority="5" operator="equal">
      <formula>"failed"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rgb="FF92D050"/>
        <color rgb="FF0070C0"/>
      </colorScale>
    </cfRule>
  </conditionalFormatting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7507-FA6B-4B0E-B7C0-B7CAFFFBE50D}">
  <dimension ref="A1:F14"/>
  <sheetViews>
    <sheetView workbookViewId="0">
      <selection activeCell="B27" sqref="B27"/>
    </sheetView>
  </sheetViews>
  <sheetFormatPr defaultRowHeight="15.6" x14ac:dyDescent="0.6"/>
  <cols>
    <col min="1" max="1" width="21.046875" bestFit="1" customWidth="1"/>
    <col min="2" max="2" width="14.84765625" bestFit="1" customWidth="1"/>
    <col min="3" max="3" width="5.34765625" bestFit="1" customWidth="1"/>
    <col min="4" max="4" width="3.59765625" bestFit="1" customWidth="1"/>
    <col min="5" max="5" width="9" bestFit="1" customWidth="1"/>
    <col min="6" max="7" width="10.44921875" bestFit="1" customWidth="1"/>
  </cols>
  <sheetData>
    <row r="1" spans="1:6" x14ac:dyDescent="0.6">
      <c r="A1" s="4" t="s">
        <v>6</v>
      </c>
      <c r="B1" t="s">
        <v>2035</v>
      </c>
    </row>
    <row r="3" spans="1:6" x14ac:dyDescent="0.6">
      <c r="A3" s="4" t="s">
        <v>2046</v>
      </c>
      <c r="B3" s="4" t="s">
        <v>2045</v>
      </c>
    </row>
    <row r="4" spans="1:6" x14ac:dyDescent="0.6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6">
      <c r="A5" s="5" t="s">
        <v>2036</v>
      </c>
      <c r="B5" s="6">
        <v>11</v>
      </c>
      <c r="C5" s="6">
        <v>60</v>
      </c>
      <c r="D5" s="6">
        <v>5</v>
      </c>
      <c r="E5" s="6">
        <v>102</v>
      </c>
      <c r="F5" s="6">
        <v>178</v>
      </c>
    </row>
    <row r="6" spans="1:6" x14ac:dyDescent="0.6">
      <c r="A6" s="5" t="s">
        <v>2037</v>
      </c>
      <c r="B6" s="6">
        <v>4</v>
      </c>
      <c r="C6" s="6">
        <v>20</v>
      </c>
      <c r="D6" s="6"/>
      <c r="E6" s="6">
        <v>22</v>
      </c>
      <c r="F6" s="6">
        <v>46</v>
      </c>
    </row>
    <row r="7" spans="1:6" x14ac:dyDescent="0.6">
      <c r="A7" s="5" t="s">
        <v>2038</v>
      </c>
      <c r="B7" s="6">
        <v>1</v>
      </c>
      <c r="C7" s="6">
        <v>23</v>
      </c>
      <c r="D7" s="6">
        <v>3</v>
      </c>
      <c r="E7" s="6">
        <v>21</v>
      </c>
      <c r="F7" s="6">
        <v>48</v>
      </c>
    </row>
    <row r="8" spans="1:6" x14ac:dyDescent="0.6">
      <c r="A8" s="5" t="s">
        <v>2039</v>
      </c>
      <c r="B8" s="6"/>
      <c r="C8" s="6"/>
      <c r="D8" s="6"/>
      <c r="E8" s="6">
        <v>4</v>
      </c>
      <c r="F8" s="6">
        <v>4</v>
      </c>
    </row>
    <row r="9" spans="1:6" x14ac:dyDescent="0.6">
      <c r="A9" s="5" t="s">
        <v>2040</v>
      </c>
      <c r="B9" s="6">
        <v>10</v>
      </c>
      <c r="C9" s="6">
        <v>66</v>
      </c>
      <c r="D9" s="6"/>
      <c r="E9" s="6">
        <v>99</v>
      </c>
      <c r="F9" s="6">
        <v>175</v>
      </c>
    </row>
    <row r="10" spans="1:6" x14ac:dyDescent="0.6">
      <c r="A10" s="5" t="s">
        <v>2041</v>
      </c>
      <c r="B10" s="6">
        <v>4</v>
      </c>
      <c r="C10" s="6">
        <v>11</v>
      </c>
      <c r="D10" s="6">
        <v>1</v>
      </c>
      <c r="E10" s="6">
        <v>26</v>
      </c>
      <c r="F10" s="6">
        <v>42</v>
      </c>
    </row>
    <row r="11" spans="1:6" x14ac:dyDescent="0.6">
      <c r="A11" s="5" t="s">
        <v>2042</v>
      </c>
      <c r="B11" s="6">
        <v>2</v>
      </c>
      <c r="C11" s="6">
        <v>24</v>
      </c>
      <c r="D11" s="6">
        <v>1</v>
      </c>
      <c r="E11" s="6">
        <v>40</v>
      </c>
      <c r="F11" s="6">
        <v>67</v>
      </c>
    </row>
    <row r="12" spans="1:6" x14ac:dyDescent="0.6">
      <c r="A12" s="5" t="s">
        <v>2043</v>
      </c>
      <c r="B12" s="6">
        <v>2</v>
      </c>
      <c r="C12" s="6">
        <v>28</v>
      </c>
      <c r="D12" s="6">
        <v>2</v>
      </c>
      <c r="E12" s="6">
        <v>64</v>
      </c>
      <c r="F12" s="6">
        <v>96</v>
      </c>
    </row>
    <row r="13" spans="1:6" x14ac:dyDescent="0.6">
      <c r="A13" s="5" t="s">
        <v>2044</v>
      </c>
      <c r="B13" s="6">
        <v>23</v>
      </c>
      <c r="C13" s="6">
        <v>132</v>
      </c>
      <c r="D13" s="6">
        <v>2</v>
      </c>
      <c r="E13" s="6">
        <v>187</v>
      </c>
      <c r="F13" s="6">
        <v>344</v>
      </c>
    </row>
    <row r="14" spans="1:6" x14ac:dyDescent="0.6">
      <c r="A14" s="5" t="s">
        <v>2034</v>
      </c>
      <c r="B14" s="6">
        <v>57</v>
      </c>
      <c r="C14" s="6">
        <v>364</v>
      </c>
      <c r="D14" s="6">
        <v>14</v>
      </c>
      <c r="E14" s="6">
        <v>565</v>
      </c>
      <c r="F14" s="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04A2-013A-4333-ABC0-6FD5D419267F}">
  <dimension ref="A1:F29"/>
  <sheetViews>
    <sheetView workbookViewId="0">
      <selection activeCell="F1" sqref="F1"/>
    </sheetView>
  </sheetViews>
  <sheetFormatPr defaultRowHeight="15.6" x14ac:dyDescent="0.6"/>
  <cols>
    <col min="1" max="1" width="21.046875" bestFit="1" customWidth="1"/>
    <col min="2" max="2" width="14.84765625" bestFit="1" customWidth="1"/>
    <col min="3" max="3" width="5.34765625" bestFit="1" customWidth="1"/>
    <col min="4" max="4" width="3.59765625" bestFit="1" customWidth="1"/>
    <col min="5" max="5" width="9" bestFit="1" customWidth="1"/>
    <col min="6" max="7" width="10.44921875" bestFit="1" customWidth="1"/>
  </cols>
  <sheetData>
    <row r="1" spans="1:6" x14ac:dyDescent="0.6">
      <c r="A1" s="4" t="s">
        <v>6</v>
      </c>
      <c r="B1" t="s">
        <v>2035</v>
      </c>
    </row>
    <row r="3" spans="1:6" x14ac:dyDescent="0.6">
      <c r="A3" s="4" t="s">
        <v>2046</v>
      </c>
      <c r="B3" s="4" t="s">
        <v>2045</v>
      </c>
    </row>
    <row r="4" spans="1:6" x14ac:dyDescent="0.6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6">
      <c r="A5" s="5" t="s">
        <v>2047</v>
      </c>
      <c r="B5" s="6">
        <v>1</v>
      </c>
      <c r="C5" s="6">
        <v>10</v>
      </c>
      <c r="D5" s="6">
        <v>2</v>
      </c>
      <c r="E5" s="6">
        <v>21</v>
      </c>
      <c r="F5" s="6">
        <v>34</v>
      </c>
    </row>
    <row r="6" spans="1:6" x14ac:dyDescent="0.6">
      <c r="A6" s="5" t="s">
        <v>2048</v>
      </c>
      <c r="B6" s="6"/>
      <c r="C6" s="6"/>
      <c r="D6" s="6"/>
      <c r="E6" s="6">
        <v>4</v>
      </c>
      <c r="F6" s="6">
        <v>4</v>
      </c>
    </row>
    <row r="7" spans="1:6" x14ac:dyDescent="0.6">
      <c r="A7" s="5" t="s">
        <v>2049</v>
      </c>
      <c r="B7" s="6">
        <v>4</v>
      </c>
      <c r="C7" s="6">
        <v>21</v>
      </c>
      <c r="D7" s="6">
        <v>1</v>
      </c>
      <c r="E7" s="6">
        <v>34</v>
      </c>
      <c r="F7" s="6">
        <v>60</v>
      </c>
    </row>
    <row r="8" spans="1:6" x14ac:dyDescent="0.6">
      <c r="A8" s="5" t="s">
        <v>2050</v>
      </c>
      <c r="B8" s="6">
        <v>2</v>
      </c>
      <c r="C8" s="6">
        <v>12</v>
      </c>
      <c r="D8" s="6">
        <v>1</v>
      </c>
      <c r="E8" s="6">
        <v>22</v>
      </c>
      <c r="F8" s="6">
        <v>37</v>
      </c>
    </row>
    <row r="9" spans="1:6" x14ac:dyDescent="0.6">
      <c r="A9" s="5" t="s">
        <v>2051</v>
      </c>
      <c r="B9" s="6"/>
      <c r="C9" s="6">
        <v>8</v>
      </c>
      <c r="D9" s="6"/>
      <c r="E9" s="6">
        <v>10</v>
      </c>
      <c r="F9" s="6">
        <v>18</v>
      </c>
    </row>
    <row r="10" spans="1:6" x14ac:dyDescent="0.6">
      <c r="A10" s="5" t="s">
        <v>2052</v>
      </c>
      <c r="B10" s="6">
        <v>1</v>
      </c>
      <c r="C10" s="6">
        <v>7</v>
      </c>
      <c r="D10" s="6"/>
      <c r="E10" s="6">
        <v>9</v>
      </c>
      <c r="F10" s="6">
        <v>17</v>
      </c>
    </row>
    <row r="11" spans="1:6" x14ac:dyDescent="0.6">
      <c r="A11" s="5" t="s">
        <v>2053</v>
      </c>
      <c r="B11" s="6">
        <v>4</v>
      </c>
      <c r="C11" s="6">
        <v>20</v>
      </c>
      <c r="D11" s="6"/>
      <c r="E11" s="6">
        <v>22</v>
      </c>
      <c r="F11" s="6">
        <v>46</v>
      </c>
    </row>
    <row r="12" spans="1:6" x14ac:dyDescent="0.6">
      <c r="A12" s="5" t="s">
        <v>2054</v>
      </c>
      <c r="B12" s="6">
        <v>3</v>
      </c>
      <c r="C12" s="6">
        <v>19</v>
      </c>
      <c r="D12" s="6"/>
      <c r="E12" s="6">
        <v>23</v>
      </c>
      <c r="F12" s="6">
        <v>45</v>
      </c>
    </row>
    <row r="13" spans="1:6" x14ac:dyDescent="0.6">
      <c r="A13" s="5" t="s">
        <v>2055</v>
      </c>
      <c r="B13" s="6">
        <v>1</v>
      </c>
      <c r="C13" s="6">
        <v>6</v>
      </c>
      <c r="D13" s="6"/>
      <c r="E13" s="6">
        <v>10</v>
      </c>
      <c r="F13" s="6">
        <v>17</v>
      </c>
    </row>
    <row r="14" spans="1:6" x14ac:dyDescent="0.6">
      <c r="A14" s="5" t="s">
        <v>2056</v>
      </c>
      <c r="B14" s="6"/>
      <c r="C14" s="6">
        <v>3</v>
      </c>
      <c r="D14" s="6"/>
      <c r="E14" s="6">
        <v>4</v>
      </c>
      <c r="F14" s="6">
        <v>7</v>
      </c>
    </row>
    <row r="15" spans="1:6" x14ac:dyDescent="0.6">
      <c r="A15" s="5" t="s">
        <v>2057</v>
      </c>
      <c r="B15" s="6"/>
      <c r="C15" s="6">
        <v>8</v>
      </c>
      <c r="D15" s="6">
        <v>1</v>
      </c>
      <c r="E15" s="6">
        <v>4</v>
      </c>
      <c r="F15" s="6">
        <v>13</v>
      </c>
    </row>
    <row r="16" spans="1:6" x14ac:dyDescent="0.6">
      <c r="A16" s="5" t="s">
        <v>2058</v>
      </c>
      <c r="B16" s="6">
        <v>1</v>
      </c>
      <c r="C16" s="6">
        <v>6</v>
      </c>
      <c r="D16" s="6">
        <v>1</v>
      </c>
      <c r="E16" s="6">
        <v>13</v>
      </c>
      <c r="F16" s="6">
        <v>21</v>
      </c>
    </row>
    <row r="17" spans="1:6" x14ac:dyDescent="0.6">
      <c r="A17" s="5" t="s">
        <v>2059</v>
      </c>
      <c r="B17" s="6">
        <v>4</v>
      </c>
      <c r="C17" s="6">
        <v>11</v>
      </c>
      <c r="D17" s="6">
        <v>1</v>
      </c>
      <c r="E17" s="6">
        <v>26</v>
      </c>
      <c r="F17" s="6">
        <v>42</v>
      </c>
    </row>
    <row r="18" spans="1:6" x14ac:dyDescent="0.6">
      <c r="A18" s="5" t="s">
        <v>2060</v>
      </c>
      <c r="B18" s="6">
        <v>23</v>
      </c>
      <c r="C18" s="6">
        <v>132</v>
      </c>
      <c r="D18" s="6">
        <v>2</v>
      </c>
      <c r="E18" s="6">
        <v>187</v>
      </c>
      <c r="F18" s="6">
        <v>344</v>
      </c>
    </row>
    <row r="19" spans="1:6" x14ac:dyDescent="0.6">
      <c r="A19" s="5" t="s">
        <v>2061</v>
      </c>
      <c r="B19" s="6"/>
      <c r="C19" s="6">
        <v>4</v>
      </c>
      <c r="D19" s="6"/>
      <c r="E19" s="6">
        <v>4</v>
      </c>
      <c r="F19" s="6">
        <v>8</v>
      </c>
    </row>
    <row r="20" spans="1:6" x14ac:dyDescent="0.6">
      <c r="A20" s="5" t="s">
        <v>2062</v>
      </c>
      <c r="B20" s="6">
        <v>6</v>
      </c>
      <c r="C20" s="6">
        <v>30</v>
      </c>
      <c r="D20" s="6"/>
      <c r="E20" s="6">
        <v>49</v>
      </c>
      <c r="F20" s="6">
        <v>85</v>
      </c>
    </row>
    <row r="21" spans="1:6" x14ac:dyDescent="0.6">
      <c r="A21" s="5" t="s">
        <v>2063</v>
      </c>
      <c r="B21" s="6"/>
      <c r="C21" s="6">
        <v>9</v>
      </c>
      <c r="D21" s="6"/>
      <c r="E21" s="6">
        <v>5</v>
      </c>
      <c r="F21" s="6">
        <v>14</v>
      </c>
    </row>
    <row r="22" spans="1:6" x14ac:dyDescent="0.6">
      <c r="A22" s="5" t="s">
        <v>2064</v>
      </c>
      <c r="B22" s="6">
        <v>1</v>
      </c>
      <c r="C22" s="6">
        <v>5</v>
      </c>
      <c r="D22" s="6">
        <v>1</v>
      </c>
      <c r="E22" s="6">
        <v>9</v>
      </c>
      <c r="F22" s="6">
        <v>16</v>
      </c>
    </row>
    <row r="23" spans="1:6" x14ac:dyDescent="0.6">
      <c r="A23" s="5" t="s">
        <v>2065</v>
      </c>
      <c r="B23" s="6">
        <v>3</v>
      </c>
      <c r="C23" s="6">
        <v>3</v>
      </c>
      <c r="D23" s="6"/>
      <c r="E23" s="6">
        <v>11</v>
      </c>
      <c r="F23" s="6">
        <v>17</v>
      </c>
    </row>
    <row r="24" spans="1:6" x14ac:dyDescent="0.6">
      <c r="A24" s="5" t="s">
        <v>2066</v>
      </c>
      <c r="B24" s="6"/>
      <c r="C24" s="6">
        <v>7</v>
      </c>
      <c r="D24" s="6"/>
      <c r="E24" s="6">
        <v>14</v>
      </c>
      <c r="F24" s="6">
        <v>21</v>
      </c>
    </row>
    <row r="25" spans="1:6" x14ac:dyDescent="0.6">
      <c r="A25" s="5" t="s">
        <v>2067</v>
      </c>
      <c r="B25" s="6">
        <v>1</v>
      </c>
      <c r="C25" s="6">
        <v>15</v>
      </c>
      <c r="D25" s="6">
        <v>2</v>
      </c>
      <c r="E25" s="6">
        <v>17</v>
      </c>
      <c r="F25" s="6">
        <v>35</v>
      </c>
    </row>
    <row r="26" spans="1:6" x14ac:dyDescent="0.6">
      <c r="A26" s="5" t="s">
        <v>2068</v>
      </c>
      <c r="B26" s="6"/>
      <c r="C26" s="6">
        <v>16</v>
      </c>
      <c r="D26" s="6">
        <v>1</v>
      </c>
      <c r="E26" s="6">
        <v>28</v>
      </c>
      <c r="F26" s="6">
        <v>45</v>
      </c>
    </row>
    <row r="27" spans="1:6" x14ac:dyDescent="0.6">
      <c r="A27" s="5" t="s">
        <v>2069</v>
      </c>
      <c r="B27" s="6">
        <v>2</v>
      </c>
      <c r="C27" s="6">
        <v>12</v>
      </c>
      <c r="D27" s="6">
        <v>1</v>
      </c>
      <c r="E27" s="6">
        <v>36</v>
      </c>
      <c r="F27" s="6">
        <v>51</v>
      </c>
    </row>
    <row r="28" spans="1:6" x14ac:dyDescent="0.6">
      <c r="A28" s="5" t="s">
        <v>2070</v>
      </c>
      <c r="B28" s="6"/>
      <c r="C28" s="6"/>
      <c r="D28" s="6"/>
      <c r="E28" s="6">
        <v>3</v>
      </c>
      <c r="F28" s="6">
        <v>3</v>
      </c>
    </row>
    <row r="29" spans="1:6" x14ac:dyDescent="0.6">
      <c r="A29" s="5" t="s">
        <v>2034</v>
      </c>
      <c r="B29" s="6">
        <v>57</v>
      </c>
      <c r="C29" s="6">
        <v>364</v>
      </c>
      <c r="D29" s="6">
        <v>14</v>
      </c>
      <c r="E29" s="6">
        <v>565</v>
      </c>
      <c r="F29" s="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7787-90E6-4C60-ABA4-4969CB4BDBB8}">
  <dimension ref="A1:F18"/>
  <sheetViews>
    <sheetView workbookViewId="0">
      <selection activeCell="E22" sqref="E22"/>
    </sheetView>
  </sheetViews>
  <sheetFormatPr defaultRowHeight="15.6" x14ac:dyDescent="0.6"/>
  <cols>
    <col min="1" max="1" width="15.75" bestFit="1" customWidth="1"/>
    <col min="2" max="2" width="14.84765625" bestFit="1" customWidth="1"/>
    <col min="3" max="3" width="5.34765625" bestFit="1" customWidth="1"/>
    <col min="4" max="4" width="3.59765625" bestFit="1" customWidth="1"/>
    <col min="5" max="5" width="9" bestFit="1" customWidth="1"/>
    <col min="6" max="7" width="10.44921875" bestFit="1" customWidth="1"/>
  </cols>
  <sheetData>
    <row r="1" spans="1:6" x14ac:dyDescent="0.6">
      <c r="A1" s="4" t="s">
        <v>2031</v>
      </c>
      <c r="B1" t="s">
        <v>2035</v>
      </c>
    </row>
    <row r="2" spans="1:6" x14ac:dyDescent="0.6">
      <c r="A2" s="4" t="s">
        <v>2086</v>
      </c>
      <c r="B2" t="s">
        <v>2035</v>
      </c>
    </row>
    <row r="4" spans="1:6" x14ac:dyDescent="0.6">
      <c r="A4" s="4" t="s">
        <v>2073</v>
      </c>
      <c r="B4" s="4" t="s">
        <v>2045</v>
      </c>
    </row>
    <row r="5" spans="1:6" x14ac:dyDescent="0.6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6">
      <c r="A6" s="5" t="s">
        <v>2074</v>
      </c>
      <c r="B6" s="6">
        <v>6</v>
      </c>
      <c r="C6" s="6">
        <v>36</v>
      </c>
      <c r="D6" s="6">
        <v>1</v>
      </c>
      <c r="E6" s="6">
        <v>49</v>
      </c>
      <c r="F6" s="6">
        <v>92</v>
      </c>
    </row>
    <row r="7" spans="1:6" x14ac:dyDescent="0.6">
      <c r="A7" s="5" t="s">
        <v>2075</v>
      </c>
      <c r="B7" s="6">
        <v>7</v>
      </c>
      <c r="C7" s="6">
        <v>28</v>
      </c>
      <c r="D7" s="6"/>
      <c r="E7" s="6">
        <v>44</v>
      </c>
      <c r="F7" s="6">
        <v>79</v>
      </c>
    </row>
    <row r="8" spans="1:6" x14ac:dyDescent="0.6">
      <c r="A8" s="5" t="s">
        <v>2076</v>
      </c>
      <c r="B8" s="6">
        <v>4</v>
      </c>
      <c r="C8" s="6">
        <v>33</v>
      </c>
      <c r="D8" s="6"/>
      <c r="E8" s="6">
        <v>49</v>
      </c>
      <c r="F8" s="6">
        <v>86</v>
      </c>
    </row>
    <row r="9" spans="1:6" x14ac:dyDescent="0.6">
      <c r="A9" s="5" t="s">
        <v>2077</v>
      </c>
      <c r="B9" s="6">
        <v>1</v>
      </c>
      <c r="C9" s="6">
        <v>30</v>
      </c>
      <c r="D9" s="6">
        <v>1</v>
      </c>
      <c r="E9" s="6">
        <v>46</v>
      </c>
      <c r="F9" s="6">
        <v>78</v>
      </c>
    </row>
    <row r="10" spans="1:6" x14ac:dyDescent="0.6">
      <c r="A10" s="5" t="s">
        <v>2078</v>
      </c>
      <c r="B10" s="6">
        <v>3</v>
      </c>
      <c r="C10" s="6">
        <v>35</v>
      </c>
      <c r="D10" s="6">
        <v>2</v>
      </c>
      <c r="E10" s="6">
        <v>46</v>
      </c>
      <c r="F10" s="6">
        <v>86</v>
      </c>
    </row>
    <row r="11" spans="1:6" x14ac:dyDescent="0.6">
      <c r="A11" s="5" t="s">
        <v>2079</v>
      </c>
      <c r="B11" s="6">
        <v>3</v>
      </c>
      <c r="C11" s="6">
        <v>28</v>
      </c>
      <c r="D11" s="6">
        <v>1</v>
      </c>
      <c r="E11" s="6">
        <v>55</v>
      </c>
      <c r="F11" s="6">
        <v>87</v>
      </c>
    </row>
    <row r="12" spans="1:6" x14ac:dyDescent="0.6">
      <c r="A12" s="5" t="s">
        <v>2080</v>
      </c>
      <c r="B12" s="6">
        <v>4</v>
      </c>
      <c r="C12" s="6">
        <v>31</v>
      </c>
      <c r="D12" s="6">
        <v>1</v>
      </c>
      <c r="E12" s="6">
        <v>58</v>
      </c>
      <c r="F12" s="6">
        <v>94</v>
      </c>
    </row>
    <row r="13" spans="1:6" x14ac:dyDescent="0.6">
      <c r="A13" s="5" t="s">
        <v>2081</v>
      </c>
      <c r="B13" s="6">
        <v>8</v>
      </c>
      <c r="C13" s="6">
        <v>35</v>
      </c>
      <c r="D13" s="6">
        <v>1</v>
      </c>
      <c r="E13" s="6">
        <v>41</v>
      </c>
      <c r="F13" s="6">
        <v>85</v>
      </c>
    </row>
    <row r="14" spans="1:6" x14ac:dyDescent="0.6">
      <c r="A14" s="5" t="s">
        <v>2082</v>
      </c>
      <c r="B14" s="6">
        <v>5</v>
      </c>
      <c r="C14" s="6">
        <v>23</v>
      </c>
      <c r="D14" s="6"/>
      <c r="E14" s="6">
        <v>45</v>
      </c>
      <c r="F14" s="6">
        <v>73</v>
      </c>
    </row>
    <row r="15" spans="1:6" x14ac:dyDescent="0.6">
      <c r="A15" s="5" t="s">
        <v>2083</v>
      </c>
      <c r="B15" s="6">
        <v>6</v>
      </c>
      <c r="C15" s="6">
        <v>26</v>
      </c>
      <c r="D15" s="6">
        <v>1</v>
      </c>
      <c r="E15" s="6">
        <v>45</v>
      </c>
      <c r="F15" s="6">
        <v>78</v>
      </c>
    </row>
    <row r="16" spans="1:6" x14ac:dyDescent="0.6">
      <c r="A16" s="5" t="s">
        <v>2084</v>
      </c>
      <c r="B16" s="6">
        <v>3</v>
      </c>
      <c r="C16" s="6">
        <v>27</v>
      </c>
      <c r="D16" s="6">
        <v>3</v>
      </c>
      <c r="E16" s="6">
        <v>45</v>
      </c>
      <c r="F16" s="6">
        <v>78</v>
      </c>
    </row>
    <row r="17" spans="1:6" x14ac:dyDescent="0.6">
      <c r="A17" s="5" t="s">
        <v>2085</v>
      </c>
      <c r="B17" s="6">
        <v>7</v>
      </c>
      <c r="C17" s="6">
        <v>32</v>
      </c>
      <c r="D17" s="6">
        <v>3</v>
      </c>
      <c r="E17" s="6">
        <v>42</v>
      </c>
      <c r="F17" s="6">
        <v>84</v>
      </c>
    </row>
    <row r="18" spans="1:6" x14ac:dyDescent="0.6">
      <c r="A18" s="5" t="s">
        <v>2034</v>
      </c>
      <c r="B18" s="6">
        <v>57</v>
      </c>
      <c r="C18" s="6">
        <v>364</v>
      </c>
      <c r="D18" s="6">
        <v>14</v>
      </c>
      <c r="E18" s="6">
        <v>565</v>
      </c>
      <c r="F18" s="6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093D-B3F0-42A3-BAAD-B9C947CB7D1A}">
  <dimension ref="A1:H15"/>
  <sheetViews>
    <sheetView tabSelected="1" workbookViewId="0">
      <selection activeCell="F18" sqref="F18"/>
    </sheetView>
  </sheetViews>
  <sheetFormatPr defaultRowHeight="15.6" x14ac:dyDescent="0.6"/>
  <cols>
    <col min="1" max="1" width="26" bestFit="1" customWidth="1"/>
    <col min="2" max="2" width="16.19921875" bestFit="1" customWidth="1"/>
    <col min="3" max="3" width="12.59765625" bestFit="1" customWidth="1"/>
    <col min="4" max="4" width="15.69921875" bestFit="1" customWidth="1"/>
    <col min="5" max="5" width="11.796875" bestFit="1" customWidth="1"/>
    <col min="6" max="6" width="17.796875" bestFit="1" customWidth="1"/>
    <col min="7" max="7" width="15.1484375" bestFit="1" customWidth="1"/>
    <col min="8" max="8" width="18.25" bestFit="1" customWidth="1"/>
  </cols>
  <sheetData>
    <row r="1" spans="1:8" x14ac:dyDescent="0.6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6">
      <c r="A2" t="s">
        <v>2095</v>
      </c>
      <c r="B2" s="8">
        <f>COUNTIFS(Crowdfunding!D2:D1001,"&lt;1000", Crowdfunding!G2:G1001, "successful")</f>
        <v>30</v>
      </c>
      <c r="C2">
        <f>COUNTIFS(Crowdfunding!D2:D1001,"&lt;1000", Crowdfunding!G2:G1001, "Failed")</f>
        <v>20</v>
      </c>
    </row>
    <row r="3" spans="1:8" x14ac:dyDescent="0.6">
      <c r="A3" t="s">
        <v>2096</v>
      </c>
      <c r="B3">
        <f>COUNTIFS(Crowdfunding!D2:D1001,"&lt;4999",Crowdfunding!G2:G1001,"successful") - COUNTIFS(Crowdfunding!D2:D1001,"&lt;1000",Crowdfunding!G2:G1001,"successful")</f>
        <v>191</v>
      </c>
      <c r="C3">
        <f>COUNTIFS(Crowdfunding!D2:D1001,"&lt;4999",Crowdfunding!G2:G1001,"Failed") - COUNTIFS(Crowdfunding!D2:D1001,"&lt;1000",Crowdfunding!G2:G1001,"Failed")</f>
        <v>38</v>
      </c>
    </row>
    <row r="4" spans="1:8" x14ac:dyDescent="0.6">
      <c r="A4" t="s">
        <v>2097</v>
      </c>
      <c r="B4">
        <f>COUNTIFS(Crowdfunding!D2:D1001,"&lt;9999",Crowdfunding!G2:G1001,"successful") - COUNTIFS(Crowdfunding!D2:D1001,"&lt;4999",Crowdfunding!G2:G1001,"successful")</f>
        <v>164</v>
      </c>
      <c r="C4">
        <f>COUNTIFS(Crowdfunding!D2:D1001,"&lt;9999",Crowdfunding!G2:G1001,"Failed") - COUNTIFS(Crowdfunding!D2:D1001,"&lt;4999",Crowdfunding!G2:G1001,"Failed")</f>
        <v>126</v>
      </c>
    </row>
    <row r="5" spans="1:8" x14ac:dyDescent="0.6">
      <c r="A5" t="s">
        <v>2098</v>
      </c>
      <c r="B5">
        <f>COUNTIFS(Crowdfunding!D2:D1001,"&lt;14999",Crowdfunding!G2:G1001,"successful") - COUNTIFS(Crowdfunding!D2:D1001,"&lt;9999",Crowdfunding!G2:G1001,"successful")</f>
        <v>4</v>
      </c>
      <c r="C5">
        <f>COUNTIFS(Crowdfunding!D2:D1001,"&lt;14999",Crowdfunding!G2:G1001,"Failed") - COUNTIFS(Crowdfunding!D2:D1001,"&lt;9999",Crowdfunding!G2:G1001,"Failed")</f>
        <v>5</v>
      </c>
    </row>
    <row r="6" spans="1:8" x14ac:dyDescent="0.6">
      <c r="A6" t="s">
        <v>2099</v>
      </c>
      <c r="B6">
        <f>COUNTIFS(Crowdfunding!D2:D1001,"&lt;19999",Crowdfunding!G2:G1001,"successful") - COUNTIFS(Crowdfunding!D2:D1001,"&lt;14999",Crowdfunding!G2:G1001,"successful")</f>
        <v>10</v>
      </c>
      <c r="C6">
        <f>COUNTIFS(Crowdfunding!D2:D1001,"&lt;19999",Crowdfunding!G2:G1001,"Failed") - COUNTIFS(Crowdfunding!D2:D1001,"&lt;14999",Crowdfunding!G2:G1001,"Failed")</f>
        <v>0</v>
      </c>
    </row>
    <row r="7" spans="1:8" x14ac:dyDescent="0.6">
      <c r="A7" t="s">
        <v>2100</v>
      </c>
      <c r="B7">
        <f>COUNTIFS(Crowdfunding!D2:D1001,"&lt;24999",Crowdfunding!G2:G1001,"successful") - COUNTIFS(Crowdfunding!D2:D1001,"&lt;19999",Crowdfunding!G2:G1001,"successful")</f>
        <v>7</v>
      </c>
      <c r="C7">
        <f>COUNTIFS(Crowdfunding!D2:D1001,"&lt;24999",Crowdfunding!G2:G1001,"Failed") - COUNTIFS(Crowdfunding!D2:D1001,"&lt;19999",Crowdfunding!G2:G1001,"Failed")</f>
        <v>0</v>
      </c>
    </row>
    <row r="8" spans="1:8" x14ac:dyDescent="0.6">
      <c r="A8" t="s">
        <v>2101</v>
      </c>
      <c r="B8">
        <f>COUNTIFS(Crowdfunding!D2:D1001,"&lt;29999",Crowdfunding!G2:G1001,"successful") - COUNTIFS(Crowdfunding!D2:D1001,"&lt;24999",Crowdfunding!G2:G1001,"successful")</f>
        <v>11</v>
      </c>
      <c r="C8">
        <f>COUNTIFS(Crowdfunding!D2:D1001,"&lt;29999",Crowdfunding!G2:G1001,"Failed") - COUNTIFS(Crowdfunding!D2:D1001,"&lt;24999",Crowdfunding!G2:G1001,"Failed")</f>
        <v>3</v>
      </c>
    </row>
    <row r="9" spans="1:8" x14ac:dyDescent="0.6">
      <c r="A9" t="s">
        <v>2102</v>
      </c>
      <c r="B9">
        <f>COUNTIFS(Crowdfunding!D2:D1001,"&lt;34999",Crowdfunding!G2:G1001,"successful") - COUNTIFS(Crowdfunding!D2:D1001,"&lt;29999",Crowdfunding!G2:G1001,"successful")</f>
        <v>7</v>
      </c>
      <c r="C9">
        <f>COUNTIFS(Crowdfunding!D2:D1001,"&lt;34999",Crowdfunding!G2:G1001,"Failed") - COUNTIFS(Crowdfunding!D2:D1001,"&lt;29999",Crowdfunding!G2:G1001,"Failed")</f>
        <v>0</v>
      </c>
    </row>
    <row r="10" spans="1:8" x14ac:dyDescent="0.6">
      <c r="A10" t="s">
        <v>2103</v>
      </c>
      <c r="B10">
        <f>COUNTIFS(Crowdfunding!D2:D1001,"&lt;39999",Crowdfunding!G2:G1001,"successful") - COUNTIFS(Crowdfunding!D2:D1001,"&lt;34999",Crowdfunding!G2:G1001,"successful")</f>
        <v>8</v>
      </c>
      <c r="C10">
        <f>COUNTIFS(Crowdfunding!D2:D1001,"&lt;39999",Crowdfunding!G2:G1001,"Failed") - COUNTIFS(Crowdfunding!D2:D1001,"&lt;34999",Crowdfunding!G2:G1001,"Failed")</f>
        <v>3</v>
      </c>
    </row>
    <row r="11" spans="1:8" x14ac:dyDescent="0.6">
      <c r="A11" t="s">
        <v>2104</v>
      </c>
      <c r="B11">
        <f>COUNTIFS(Crowdfunding!D2:D1001,"&lt;44999",Crowdfunding!G2:G1001,"successful") - COUNTIFS(Crowdfunding!D2:D1001,"&lt;39999",Crowdfunding!G2:G1001,"successful")</f>
        <v>11</v>
      </c>
      <c r="C11">
        <f>COUNTIFS(Crowdfunding!D2:D1001,"&lt;44999",Crowdfunding!G2:G1001,"Failed") - COUNTIFS(Crowdfunding!D2:D1001,"&lt;39999",Crowdfunding!G2:G1001,"Failed")</f>
        <v>3</v>
      </c>
    </row>
    <row r="12" spans="1:8" x14ac:dyDescent="0.6">
      <c r="A12" t="s">
        <v>2105</v>
      </c>
      <c r="B12">
        <f>COUNTIFS(Crowdfunding!D2:D1001,"&lt;49999",Crowdfunding!G2:G1001,"successful") - COUNTIFS(Crowdfunding!D2:D1001,"&lt;44999",Crowdfunding!G2:G1001,"successful")</f>
        <v>8</v>
      </c>
      <c r="C12">
        <f>COUNTIFS(Crowdfunding!D2:D1001,"&lt;49999",Crowdfunding!G2:G1001,"Failed") - COUNTIFS(Crowdfunding!D2:D1001,"&lt;44999",Crowdfunding!G2:G1001,"Failed")</f>
        <v>3</v>
      </c>
    </row>
    <row r="13" spans="1:8" x14ac:dyDescent="0.6">
      <c r="A13" t="s">
        <v>2106</v>
      </c>
      <c r="B13">
        <f>COUNTIFS(Crowdfunding!D2:D1001,"&gt;50000",Crowdfunding!G2:G1001,"successful")</f>
        <v>114</v>
      </c>
      <c r="C13">
        <f>COUNTIFS(Crowdfunding!D2:D1001,"&gt;50000",Crowdfunding!G2:G1001,"Failed")</f>
        <v>163</v>
      </c>
    </row>
    <row r="15" spans="1:8" x14ac:dyDescent="0.6">
      <c r="D15" t="s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John</cp:lastModifiedBy>
  <dcterms:created xsi:type="dcterms:W3CDTF">2021-09-29T18:52:28Z</dcterms:created>
  <dcterms:modified xsi:type="dcterms:W3CDTF">2022-12-23T05:44:08Z</dcterms:modified>
</cp:coreProperties>
</file>