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sup final\"/>
    </mc:Choice>
  </mc:AlternateContent>
  <xr:revisionPtr revIDLastSave="0" documentId="8_{7A83E5AE-20AF-46A4-B124-3F6E5E1EA5BE}" xr6:coauthVersionLast="47" xr6:coauthVersionMax="47" xr10:uidLastSave="{00000000-0000-0000-0000-000000000000}"/>
  <bookViews>
    <workbookView xWindow="-108" yWindow="-108" windowWidth="23256" windowHeight="12720" tabRatio="820" activeTab="1" xr2:uid="{00000000-000D-0000-FFFF-FFFF00000000}"/>
  </bookViews>
  <sheets>
    <sheet name="intro" sheetId="92" r:id="rId1"/>
    <sheet name="A. Liquid Line Descent LLD" sheetId="98" r:id="rId2"/>
    <sheet name="B. Source and residue minerals" sheetId="103" r:id="rId3"/>
    <sheet name="C. Contaminant melt" sheetId="104" r:id="rId4"/>
    <sheet name="D. Latent Heat" sheetId="102" r:id="rId5"/>
    <sheet name="E. Diagram lines" sheetId="6" r:id="rId6"/>
  </sheets>
  <definedNames>
    <definedName name="_xlnm._FilterDatabase" localSheetId="1" hidden="1">'A. Liquid Line Descent LLD'!$A$10:$BE$95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98" l="1"/>
  <c r="R31" i="98"/>
  <c r="V31" i="98" s="1"/>
  <c r="A41" i="98"/>
  <c r="R41" i="98"/>
  <c r="V41" i="98" s="1"/>
  <c r="W41" i="98"/>
  <c r="Y41" i="98"/>
  <c r="AA41" i="98"/>
  <c r="AC41" i="98"/>
  <c r="AE41" i="98"/>
  <c r="A40" i="98"/>
  <c r="R40" i="98"/>
  <c r="V40" i="98" s="1"/>
  <c r="Y40" i="98"/>
  <c r="AC40" i="98"/>
  <c r="A30" i="98"/>
  <c r="R30" i="98"/>
  <c r="V30" i="98"/>
  <c r="AG30" i="98" s="1"/>
  <c r="W30" i="98"/>
  <c r="X30" i="98"/>
  <c r="Y30" i="98"/>
  <c r="Z30" i="98"/>
  <c r="AA30" i="98"/>
  <c r="AB30" i="98"/>
  <c r="AC30" i="98"/>
  <c r="AD30" i="98"/>
  <c r="AE30" i="98"/>
  <c r="AF30" i="98"/>
  <c r="A29" i="98"/>
  <c r="R29" i="98"/>
  <c r="V29" i="98" s="1"/>
  <c r="X29" i="98"/>
  <c r="Y29" i="98"/>
  <c r="Z29" i="98"/>
  <c r="AA29" i="98"/>
  <c r="AB29" i="98"/>
  <c r="AC29" i="98"/>
  <c r="AD29" i="98"/>
  <c r="AE29" i="98"/>
  <c r="AF29" i="98"/>
  <c r="J5" i="98"/>
  <c r="I5" i="98"/>
  <c r="R259" i="104"/>
  <c r="T259" i="104" s="1"/>
  <c r="R260" i="104"/>
  <c r="V260" i="104" s="1"/>
  <c r="R261" i="104"/>
  <c r="R262" i="104"/>
  <c r="R263" i="104"/>
  <c r="T263" i="104" s="1"/>
  <c r="R264" i="104"/>
  <c r="V264" i="104" s="1"/>
  <c r="R265" i="104"/>
  <c r="R266" i="104"/>
  <c r="AA266" i="104" s="1"/>
  <c r="R267" i="104"/>
  <c r="U267" i="104" s="1"/>
  <c r="R268" i="104"/>
  <c r="R269" i="104"/>
  <c r="U269" i="104" s="1"/>
  <c r="R270" i="104"/>
  <c r="AA270" i="104" s="1"/>
  <c r="R271" i="104"/>
  <c r="T271" i="104" s="1"/>
  <c r="R272" i="104"/>
  <c r="Y272" i="104" s="1"/>
  <c r="R273" i="104"/>
  <c r="U273" i="104" s="1"/>
  <c r="R274" i="104"/>
  <c r="AC274" i="104" s="1"/>
  <c r="R275" i="104"/>
  <c r="U275" i="104" s="1"/>
  <c r="R276" i="104"/>
  <c r="U276" i="104" s="1"/>
  <c r="R277" i="104"/>
  <c r="AA277" i="104" s="1"/>
  <c r="R278" i="104"/>
  <c r="T278" i="104" s="1"/>
  <c r="R279" i="104"/>
  <c r="U279" i="104" s="1"/>
  <c r="R280" i="104"/>
  <c r="U280" i="104" s="1"/>
  <c r="R281" i="104"/>
  <c r="U281" i="104" s="1"/>
  <c r="R282" i="104"/>
  <c r="U282" i="104" s="1"/>
  <c r="R283" i="104"/>
  <c r="U283" i="104" s="1"/>
  <c r="R284" i="104"/>
  <c r="R285" i="104"/>
  <c r="AA285" i="104" s="1"/>
  <c r="R286" i="104"/>
  <c r="V286" i="104" s="1"/>
  <c r="R287" i="104"/>
  <c r="U287" i="104" s="1"/>
  <c r="R288" i="104"/>
  <c r="U288" i="104" s="1"/>
  <c r="R289" i="104"/>
  <c r="R290" i="104"/>
  <c r="T290" i="104" s="1"/>
  <c r="R291" i="104"/>
  <c r="U291" i="104" s="1"/>
  <c r="R292" i="104"/>
  <c r="X292" i="104" s="1"/>
  <c r="R293" i="104"/>
  <c r="AC293" i="104" s="1"/>
  <c r="R294" i="104"/>
  <c r="T294" i="104" s="1"/>
  <c r="R295" i="104"/>
  <c r="R296" i="104"/>
  <c r="T296" i="104" s="1"/>
  <c r="R297" i="104"/>
  <c r="Y297" i="104" s="1"/>
  <c r="R298" i="104"/>
  <c r="W298" i="104" s="1"/>
  <c r="R299" i="104"/>
  <c r="W299" i="104" s="1"/>
  <c r="R300" i="104"/>
  <c r="T300" i="104" s="1"/>
  <c r="R301" i="104"/>
  <c r="T301" i="104" s="1"/>
  <c r="R302" i="104"/>
  <c r="T302" i="104" s="1"/>
  <c r="R303" i="104"/>
  <c r="U303" i="104" s="1"/>
  <c r="R304" i="104"/>
  <c r="R305" i="104"/>
  <c r="T305" i="104" s="1"/>
  <c r="R306" i="104"/>
  <c r="V306" i="104" s="1"/>
  <c r="R307" i="104"/>
  <c r="U307" i="104" s="1"/>
  <c r="R308" i="104"/>
  <c r="R309" i="104"/>
  <c r="U309" i="104" s="1"/>
  <c r="R310" i="104"/>
  <c r="R313" i="104"/>
  <c r="X313" i="104" s="1"/>
  <c r="R314" i="104"/>
  <c r="V314" i="104" s="1"/>
  <c r="R315" i="104"/>
  <c r="AA315" i="104" s="1"/>
  <c r="R316" i="104"/>
  <c r="W316" i="104" s="1"/>
  <c r="R317" i="104"/>
  <c r="U317" i="104" s="1"/>
  <c r="R318" i="104"/>
  <c r="X318" i="104" s="1"/>
  <c r="R319" i="104"/>
  <c r="R320" i="104"/>
  <c r="W320" i="104" s="1"/>
  <c r="R321" i="104"/>
  <c r="R322" i="104"/>
  <c r="AB322" i="104" s="1"/>
  <c r="R323" i="104"/>
  <c r="Y323" i="104" s="1"/>
  <c r="R324" i="104"/>
  <c r="R325" i="104"/>
  <c r="V325" i="104" s="1"/>
  <c r="R326" i="104"/>
  <c r="T326" i="104" s="1"/>
  <c r="R327" i="104"/>
  <c r="W327" i="104" s="1"/>
  <c r="R328" i="104"/>
  <c r="R329" i="104"/>
  <c r="U329" i="104" s="1"/>
  <c r="R330" i="104"/>
  <c r="V330" i="104" s="1"/>
  <c r="R331" i="104"/>
  <c r="W331" i="104" s="1"/>
  <c r="R332" i="104"/>
  <c r="V332" i="104" s="1"/>
  <c r="R333" i="104"/>
  <c r="R334" i="104"/>
  <c r="R335" i="104"/>
  <c r="W335" i="104" s="1"/>
  <c r="R336" i="104"/>
  <c r="R337" i="104"/>
  <c r="V337" i="104" s="1"/>
  <c r="R338" i="104"/>
  <c r="U338" i="104" s="1"/>
  <c r="R339" i="104"/>
  <c r="W339" i="104" s="1"/>
  <c r="R340" i="104"/>
  <c r="AA340" i="104" s="1"/>
  <c r="R341" i="104"/>
  <c r="R342" i="104"/>
  <c r="R343" i="104"/>
  <c r="W343" i="104" s="1"/>
  <c r="R344" i="104"/>
  <c r="R345" i="104"/>
  <c r="U345" i="104" s="1"/>
  <c r="R346" i="104"/>
  <c r="R347" i="104"/>
  <c r="AA347" i="104" s="1"/>
  <c r="R348" i="104"/>
  <c r="AD348" i="104" s="1"/>
  <c r="R349" i="104"/>
  <c r="R350" i="104"/>
  <c r="T350" i="104" s="1"/>
  <c r="R351" i="104"/>
  <c r="R352" i="104"/>
  <c r="T352" i="104" s="1"/>
  <c r="R353" i="104"/>
  <c r="X353" i="104" s="1"/>
  <c r="R354" i="104"/>
  <c r="Y354" i="104" s="1"/>
  <c r="R355" i="104"/>
  <c r="U355" i="104" s="1"/>
  <c r="R356" i="104"/>
  <c r="V356" i="104" s="1"/>
  <c r="R357" i="104"/>
  <c r="T357" i="104" s="1"/>
  <c r="R358" i="104"/>
  <c r="W358" i="104" s="1"/>
  <c r="R359" i="104"/>
  <c r="U359" i="104" s="1"/>
  <c r="R360" i="104"/>
  <c r="R361" i="104"/>
  <c r="T361" i="104" s="1"/>
  <c r="R362" i="104"/>
  <c r="W362" i="104" s="1"/>
  <c r="R363" i="104"/>
  <c r="U363" i="104" s="1"/>
  <c r="R364" i="104"/>
  <c r="W364" i="104" s="1"/>
  <c r="R365" i="104"/>
  <c r="AA365" i="104" s="1"/>
  <c r="R366" i="104"/>
  <c r="W366" i="104" s="1"/>
  <c r="R370" i="104"/>
  <c r="W370" i="104" s="1"/>
  <c r="R371" i="104"/>
  <c r="X371" i="104" s="1"/>
  <c r="R372" i="104"/>
  <c r="W372" i="104" s="1"/>
  <c r="R373" i="104"/>
  <c r="AD373" i="104" s="1"/>
  <c r="R374" i="104"/>
  <c r="W374" i="104" s="1"/>
  <c r="R375" i="104"/>
  <c r="X375" i="104" s="1"/>
  <c r="R376" i="104"/>
  <c r="U376" i="104" s="1"/>
  <c r="R377" i="104"/>
  <c r="V377" i="104" s="1"/>
  <c r="R378" i="104"/>
  <c r="R379" i="104"/>
  <c r="U379" i="104" s="1"/>
  <c r="R380" i="104"/>
  <c r="R381" i="104"/>
  <c r="T381" i="104" s="1"/>
  <c r="R382" i="104"/>
  <c r="AC382" i="104" s="1"/>
  <c r="R383" i="104"/>
  <c r="T383" i="104" s="1"/>
  <c r="R384" i="104"/>
  <c r="Y384" i="104" s="1"/>
  <c r="R385" i="104"/>
  <c r="R386" i="104"/>
  <c r="AA386" i="104" s="1"/>
  <c r="R387" i="104"/>
  <c r="T387" i="104" s="1"/>
  <c r="R388" i="104"/>
  <c r="AA388" i="104" s="1"/>
  <c r="R389" i="104"/>
  <c r="U389" i="104" s="1"/>
  <c r="R390" i="104"/>
  <c r="U390" i="104" s="1"/>
  <c r="R391" i="104"/>
  <c r="T391" i="104" s="1"/>
  <c r="R392" i="104"/>
  <c r="U392" i="104" s="1"/>
  <c r="R393" i="104"/>
  <c r="U393" i="104" s="1"/>
  <c r="R394" i="104"/>
  <c r="AC394" i="104" s="1"/>
  <c r="R395" i="104"/>
  <c r="T395" i="104" s="1"/>
  <c r="R396" i="104"/>
  <c r="AA396" i="104" s="1"/>
  <c r="R397" i="104"/>
  <c r="U397" i="104" s="1"/>
  <c r="R398" i="104"/>
  <c r="AC398" i="104" s="1"/>
  <c r="R399" i="104"/>
  <c r="T399" i="104" s="1"/>
  <c r="R400" i="104"/>
  <c r="AC400" i="104" s="1"/>
  <c r="R401" i="104"/>
  <c r="R402" i="104"/>
  <c r="U402" i="104" s="1"/>
  <c r="R403" i="104"/>
  <c r="T403" i="104" s="1"/>
  <c r="R404" i="104"/>
  <c r="AA404" i="104" s="1"/>
  <c r="R405" i="104"/>
  <c r="U405" i="104" s="1"/>
  <c r="R406" i="104"/>
  <c r="AC406" i="104" s="1"/>
  <c r="R407" i="104"/>
  <c r="T407" i="104" s="1"/>
  <c r="R408" i="104"/>
  <c r="AA408" i="104" s="1"/>
  <c r="R409" i="104"/>
  <c r="T409" i="104" s="1"/>
  <c r="R410" i="104"/>
  <c r="U410" i="104" s="1"/>
  <c r="R414" i="104"/>
  <c r="U414" i="104" s="1"/>
  <c r="R415" i="104"/>
  <c r="V415" i="104" s="1"/>
  <c r="R416" i="104"/>
  <c r="Z416" i="104" s="1"/>
  <c r="R417" i="104"/>
  <c r="W417" i="104" s="1"/>
  <c r="R418" i="104"/>
  <c r="T418" i="104" s="1"/>
  <c r="R419" i="104"/>
  <c r="V419" i="104" s="1"/>
  <c r="R420" i="104"/>
  <c r="W420" i="104" s="1"/>
  <c r="R421" i="104"/>
  <c r="AB421" i="104" s="1"/>
  <c r="R422" i="104"/>
  <c r="T422" i="104" s="1"/>
  <c r="R423" i="104"/>
  <c r="X423" i="104" s="1"/>
  <c r="R424" i="104"/>
  <c r="R425" i="104"/>
  <c r="R426" i="104"/>
  <c r="Y426" i="104" s="1"/>
  <c r="R427" i="104"/>
  <c r="T427" i="104" s="1"/>
  <c r="R428" i="104"/>
  <c r="R429" i="104"/>
  <c r="V429" i="104" s="1"/>
  <c r="R430" i="104"/>
  <c r="T430" i="104" s="1"/>
  <c r="R431" i="104"/>
  <c r="V431" i="104" s="1"/>
  <c r="R432" i="104"/>
  <c r="T432" i="104" s="1"/>
  <c r="R433" i="104"/>
  <c r="R434" i="104"/>
  <c r="R435" i="104"/>
  <c r="AA435" i="104" s="1"/>
  <c r="R436" i="104"/>
  <c r="T436" i="104" s="1"/>
  <c r="R437" i="104"/>
  <c r="R438" i="104"/>
  <c r="W438" i="104" s="1"/>
  <c r="R439" i="104"/>
  <c r="Y439" i="104" s="1"/>
  <c r="R440" i="104"/>
  <c r="T440" i="104" s="1"/>
  <c r="R441" i="104"/>
  <c r="T441" i="104" s="1"/>
  <c r="R442" i="104"/>
  <c r="W442" i="104" s="1"/>
  <c r="R443" i="104"/>
  <c r="U443" i="104" s="1"/>
  <c r="R444" i="104"/>
  <c r="T444" i="104" s="1"/>
  <c r="R445" i="104"/>
  <c r="X445" i="104" s="1"/>
  <c r="R446" i="104"/>
  <c r="W446" i="104" s="1"/>
  <c r="R447" i="104"/>
  <c r="W447" i="104" s="1"/>
  <c r="R448" i="104"/>
  <c r="W448" i="104" s="1"/>
  <c r="R449" i="104"/>
  <c r="X449" i="104" s="1"/>
  <c r="R450" i="104"/>
  <c r="V450" i="104" s="1"/>
  <c r="R451" i="104"/>
  <c r="V451" i="104" s="1"/>
  <c r="R452" i="104"/>
  <c r="W452" i="104" s="1"/>
  <c r="R453" i="104"/>
  <c r="U453" i="104" s="1"/>
  <c r="R454" i="104"/>
  <c r="Y454" i="104" s="1"/>
  <c r="R455" i="104"/>
  <c r="V455" i="104" s="1"/>
  <c r="R456" i="104"/>
  <c r="W456" i="104" s="1"/>
  <c r="R457" i="104"/>
  <c r="X457" i="104" s="1"/>
  <c r="R458" i="104"/>
  <c r="V458" i="104" s="1"/>
  <c r="R459" i="104"/>
  <c r="V459" i="104" s="1"/>
  <c r="R460" i="104"/>
  <c r="W460" i="104" s="1"/>
  <c r="R461" i="104"/>
  <c r="U461" i="104" s="1"/>
  <c r="R462" i="104"/>
  <c r="Y462" i="104" s="1"/>
  <c r="R463" i="104"/>
  <c r="V463" i="104" s="1"/>
  <c r="R464" i="104"/>
  <c r="W464" i="104" s="1"/>
  <c r="R465" i="104"/>
  <c r="T465" i="104" s="1"/>
  <c r="R466" i="104"/>
  <c r="U466" i="104" s="1"/>
  <c r="R467" i="104"/>
  <c r="X467" i="104" s="1"/>
  <c r="R468" i="104"/>
  <c r="W468" i="104" s="1"/>
  <c r="R469" i="104"/>
  <c r="U469" i="104" s="1"/>
  <c r="R470" i="104"/>
  <c r="AC470" i="104" s="1"/>
  <c r="R471" i="104"/>
  <c r="V471" i="104" s="1"/>
  <c r="R472" i="104"/>
  <c r="U472" i="104" s="1"/>
  <c r="R475" i="104"/>
  <c r="T475" i="104" s="1"/>
  <c r="R476" i="104"/>
  <c r="R477" i="104"/>
  <c r="U477" i="104" s="1"/>
  <c r="R478" i="104"/>
  <c r="AC478" i="104" s="1"/>
  <c r="R479" i="104"/>
  <c r="T479" i="104" s="1"/>
  <c r="R480" i="104"/>
  <c r="AA480" i="104" s="1"/>
  <c r="R481" i="104"/>
  <c r="U481" i="104" s="1"/>
  <c r="R482" i="104"/>
  <c r="U482" i="104" s="1"/>
  <c r="R483" i="104"/>
  <c r="T483" i="104" s="1"/>
  <c r="R484" i="104"/>
  <c r="Y484" i="104" s="1"/>
  <c r="R485" i="104"/>
  <c r="U485" i="104" s="1"/>
  <c r="R486" i="104"/>
  <c r="U486" i="104" s="1"/>
  <c r="R487" i="104"/>
  <c r="V487" i="104" s="1"/>
  <c r="R488" i="104"/>
  <c r="R489" i="104"/>
  <c r="W489" i="104" s="1"/>
  <c r="R490" i="104"/>
  <c r="W490" i="104" s="1"/>
  <c r="R491" i="104"/>
  <c r="U491" i="104" s="1"/>
  <c r="R492" i="104"/>
  <c r="R493" i="104"/>
  <c r="T493" i="104" s="1"/>
  <c r="R494" i="104"/>
  <c r="U494" i="104" s="1"/>
  <c r="R495" i="104"/>
  <c r="T495" i="104" s="1"/>
  <c r="R496" i="104"/>
  <c r="W496" i="104" s="1"/>
  <c r="R497" i="104"/>
  <c r="V497" i="104" s="1"/>
  <c r="R498" i="104"/>
  <c r="T498" i="104" s="1"/>
  <c r="R499" i="104"/>
  <c r="U499" i="104" s="1"/>
  <c r="R500" i="104"/>
  <c r="V500" i="104" s="1"/>
  <c r="R501" i="104"/>
  <c r="T501" i="104" s="1"/>
  <c r="R502" i="104"/>
  <c r="AA502" i="104" s="1"/>
  <c r="R503" i="104"/>
  <c r="T503" i="104" s="1"/>
  <c r="R504" i="104"/>
  <c r="AA504" i="104" s="1"/>
  <c r="R505" i="104"/>
  <c r="V505" i="104" s="1"/>
  <c r="R506" i="104"/>
  <c r="T506" i="104" s="1"/>
  <c r="R507" i="104"/>
  <c r="U507" i="104" s="1"/>
  <c r="R508" i="104"/>
  <c r="W508" i="104" s="1"/>
  <c r="R509" i="104"/>
  <c r="U509" i="104" s="1"/>
  <c r="R510" i="104"/>
  <c r="T510" i="104" s="1"/>
  <c r="R511" i="104"/>
  <c r="U511" i="104" s="1"/>
  <c r="R512" i="104"/>
  <c r="V512" i="104" s="1"/>
  <c r="R513" i="104"/>
  <c r="U513" i="104" s="1"/>
  <c r="R514" i="104"/>
  <c r="T514" i="104" s="1"/>
  <c r="R515" i="104"/>
  <c r="U515" i="104" s="1"/>
  <c r="R516" i="104"/>
  <c r="V516" i="104" s="1"/>
  <c r="R517" i="104"/>
  <c r="T517" i="104" s="1"/>
  <c r="R518" i="104"/>
  <c r="T518" i="104" s="1"/>
  <c r="R519" i="104"/>
  <c r="U519" i="104" s="1"/>
  <c r="R520" i="104"/>
  <c r="V520" i="104" s="1"/>
  <c r="R521" i="104"/>
  <c r="W521" i="104" s="1"/>
  <c r="R522" i="104"/>
  <c r="W522" i="104" s="1"/>
  <c r="R523" i="104"/>
  <c r="U523" i="104" s="1"/>
  <c r="R524" i="104"/>
  <c r="V524" i="104" s="1"/>
  <c r="R528" i="104"/>
  <c r="V528" i="104" s="1"/>
  <c r="R529" i="104"/>
  <c r="U529" i="104" s="1"/>
  <c r="R530" i="104"/>
  <c r="W530" i="104" s="1"/>
  <c r="R531" i="104"/>
  <c r="U531" i="104" s="1"/>
  <c r="R532" i="104"/>
  <c r="V532" i="104" s="1"/>
  <c r="R533" i="104"/>
  <c r="R534" i="104"/>
  <c r="R535" i="104"/>
  <c r="Z535" i="104" s="1"/>
  <c r="R536" i="104"/>
  <c r="AA536" i="104" s="1"/>
  <c r="R537" i="104"/>
  <c r="W537" i="104" s="1"/>
  <c r="R538" i="104"/>
  <c r="W538" i="104" s="1"/>
  <c r="R539" i="104"/>
  <c r="U539" i="104" s="1"/>
  <c r="R540" i="104"/>
  <c r="AC540" i="104" s="1"/>
  <c r="R541" i="104"/>
  <c r="W541" i="104" s="1"/>
  <c r="R542" i="104"/>
  <c r="R543" i="104"/>
  <c r="X543" i="104" s="1"/>
  <c r="R544" i="104"/>
  <c r="V544" i="104" s="1"/>
  <c r="R545" i="104"/>
  <c r="U545" i="104" s="1"/>
  <c r="R546" i="104"/>
  <c r="W546" i="104" s="1"/>
  <c r="R547" i="104"/>
  <c r="V547" i="104" s="1"/>
  <c r="R548" i="104"/>
  <c r="Y548" i="104" s="1"/>
  <c r="R549" i="104"/>
  <c r="W549" i="104" s="1"/>
  <c r="R550" i="104"/>
  <c r="R551" i="104"/>
  <c r="X551" i="104" s="1"/>
  <c r="R552" i="104"/>
  <c r="U552" i="104" s="1"/>
  <c r="R553" i="104"/>
  <c r="U553" i="104" s="1"/>
  <c r="R554" i="104"/>
  <c r="W554" i="104" s="1"/>
  <c r="R555" i="104"/>
  <c r="U555" i="104" s="1"/>
  <c r="R556" i="104"/>
  <c r="V556" i="104" s="1"/>
  <c r="R557" i="104"/>
  <c r="V557" i="104" s="1"/>
  <c r="R558" i="104"/>
  <c r="AA558" i="104" s="1"/>
  <c r="R559" i="104"/>
  <c r="U559" i="104" s="1"/>
  <c r="R560" i="104"/>
  <c r="V560" i="104" s="1"/>
  <c r="R561" i="104"/>
  <c r="U561" i="104" s="1"/>
  <c r="R562" i="104"/>
  <c r="W562" i="104" s="1"/>
  <c r="R563" i="104"/>
  <c r="U563" i="104" s="1"/>
  <c r="R564" i="104"/>
  <c r="V564" i="104" s="1"/>
  <c r="R565" i="104"/>
  <c r="V565" i="104" s="1"/>
  <c r="R566" i="104"/>
  <c r="R567" i="104"/>
  <c r="U567" i="104" s="1"/>
  <c r="R568" i="104"/>
  <c r="V568" i="104" s="1"/>
  <c r="R569" i="104"/>
  <c r="Z569" i="104" s="1"/>
  <c r="R570" i="104"/>
  <c r="AA570" i="104" s="1"/>
  <c r="R571" i="104"/>
  <c r="U571" i="104" s="1"/>
  <c r="R572" i="104"/>
  <c r="V572" i="104" s="1"/>
  <c r="R218" i="104"/>
  <c r="T218" i="104" s="1"/>
  <c r="R219" i="104"/>
  <c r="T219" i="104" s="1"/>
  <c r="R220" i="104"/>
  <c r="T220" i="104" s="1"/>
  <c r="R221" i="104"/>
  <c r="W221" i="104" s="1"/>
  <c r="R222" i="104"/>
  <c r="V222" i="104" s="1"/>
  <c r="R223" i="104"/>
  <c r="T223" i="104" s="1"/>
  <c r="R224" i="104"/>
  <c r="T224" i="104" s="1"/>
  <c r="R225" i="104"/>
  <c r="AA225" i="104" s="1"/>
  <c r="R226" i="104"/>
  <c r="T226" i="104" s="1"/>
  <c r="R227" i="104"/>
  <c r="T227" i="104" s="1"/>
  <c r="R228" i="104"/>
  <c r="T228" i="104" s="1"/>
  <c r="R229" i="104"/>
  <c r="W229" i="104" s="1"/>
  <c r="R230" i="104"/>
  <c r="U230" i="104" s="1"/>
  <c r="R231" i="104"/>
  <c r="T231" i="104" s="1"/>
  <c r="R232" i="104"/>
  <c r="AD232" i="104" s="1"/>
  <c r="R233" i="104"/>
  <c r="U233" i="104" s="1"/>
  <c r="R234" i="104"/>
  <c r="W234" i="104" s="1"/>
  <c r="R235" i="104"/>
  <c r="V235" i="104" s="1"/>
  <c r="R236" i="104"/>
  <c r="V236" i="104" s="1"/>
  <c r="R237" i="104"/>
  <c r="U237" i="104" s="1"/>
  <c r="R238" i="104"/>
  <c r="W238" i="104" s="1"/>
  <c r="R239" i="104"/>
  <c r="T239" i="104" s="1"/>
  <c r="R240" i="104"/>
  <c r="V240" i="104" s="1"/>
  <c r="R241" i="104"/>
  <c r="U241" i="104" s="1"/>
  <c r="R242" i="104"/>
  <c r="W242" i="104" s="1"/>
  <c r="R243" i="104"/>
  <c r="V243" i="104" s="1"/>
  <c r="R244" i="104"/>
  <c r="V244" i="104" s="1"/>
  <c r="R245" i="104"/>
  <c r="U245" i="104" s="1"/>
  <c r="R246" i="104"/>
  <c r="R247" i="104"/>
  <c r="V247" i="104" s="1"/>
  <c r="R248" i="104"/>
  <c r="U248" i="104" s="1"/>
  <c r="R249" i="104"/>
  <c r="U249" i="104" s="1"/>
  <c r="R250" i="104"/>
  <c r="U250" i="104" s="1"/>
  <c r="R251" i="104"/>
  <c r="T251" i="104" s="1"/>
  <c r="R252" i="104"/>
  <c r="U252" i="104" s="1"/>
  <c r="R253" i="104"/>
  <c r="V253" i="104" s="1"/>
  <c r="R254" i="104"/>
  <c r="T254" i="104" s="1"/>
  <c r="R255" i="104"/>
  <c r="T255" i="104" s="1"/>
  <c r="R256" i="104"/>
  <c r="T256" i="104" s="1"/>
  <c r="BK7" i="103"/>
  <c r="BL7" i="103"/>
  <c r="BM7" i="103"/>
  <c r="BN7" i="103"/>
  <c r="BU7" i="103" s="1"/>
  <c r="BO7" i="103"/>
  <c r="BP7" i="103"/>
  <c r="BQ7" i="103"/>
  <c r="BR7" i="103"/>
  <c r="BS7" i="103"/>
  <c r="BT7" i="103"/>
  <c r="BW7" i="103"/>
  <c r="BX7" i="103"/>
  <c r="BY7" i="103"/>
  <c r="BZ7" i="103"/>
  <c r="CC7" i="103" s="1"/>
  <c r="CB7" i="103"/>
  <c r="BI7" i="103"/>
  <c r="U7" i="103"/>
  <c r="V7" i="103"/>
  <c r="W7" i="103"/>
  <c r="X7" i="103"/>
  <c r="AI7" i="103" s="1"/>
  <c r="Y7" i="103"/>
  <c r="Z7" i="103"/>
  <c r="AA7" i="103"/>
  <c r="AB7" i="103"/>
  <c r="AL7" i="103" s="1"/>
  <c r="AC7" i="103"/>
  <c r="AD7" i="103"/>
  <c r="AE7" i="103"/>
  <c r="AF7" i="103"/>
  <c r="AG7" i="103"/>
  <c r="AH7" i="103"/>
  <c r="AK7" i="103"/>
  <c r="S7" i="103"/>
  <c r="S8" i="103"/>
  <c r="BI17" i="103"/>
  <c r="BL17" i="103" s="1"/>
  <c r="BS17" i="103"/>
  <c r="S17" i="103"/>
  <c r="V17" i="103" s="1"/>
  <c r="Y17" i="103"/>
  <c r="AB17" i="103"/>
  <c r="AG17" i="103"/>
  <c r="BS14" i="103"/>
  <c r="BI14" i="103"/>
  <c r="BN14" i="103" s="1"/>
  <c r="S14" i="103"/>
  <c r="U14" i="103" s="1"/>
  <c r="A239" i="98"/>
  <c r="C239" i="98"/>
  <c r="C240" i="98" s="1"/>
  <c r="C241" i="98" s="1"/>
  <c r="C242" i="98" s="1"/>
  <c r="C243" i="98" s="1"/>
  <c r="C244" i="98" s="1"/>
  <c r="C245" i="98" s="1"/>
  <c r="C246" i="98" s="1"/>
  <c r="C247" i="98" s="1"/>
  <c r="C248" i="98" s="1"/>
  <c r="C249" i="98" s="1"/>
  <c r="C250" i="98" s="1"/>
  <c r="C251" i="98" s="1"/>
  <c r="A240" i="98"/>
  <c r="A241" i="98" s="1"/>
  <c r="A242" i="98" s="1"/>
  <c r="A243" i="98" s="1"/>
  <c r="A244" i="98" s="1"/>
  <c r="A245" i="98" s="1"/>
  <c r="A246" i="98" s="1"/>
  <c r="A247" i="98" s="1"/>
  <c r="A248" i="98" s="1"/>
  <c r="A249" i="98" s="1"/>
  <c r="A250" i="98" s="1"/>
  <c r="A251" i="98" s="1"/>
  <c r="C238" i="98"/>
  <c r="B238" i="98"/>
  <c r="B239" i="98" s="1"/>
  <c r="B240" i="98" s="1"/>
  <c r="B241" i="98" s="1"/>
  <c r="B242" i="98" s="1"/>
  <c r="B243" i="98" s="1"/>
  <c r="B244" i="98" s="1"/>
  <c r="B245" i="98" s="1"/>
  <c r="B246" i="98" s="1"/>
  <c r="B247" i="98" s="1"/>
  <c r="B248" i="98" s="1"/>
  <c r="B249" i="98" s="1"/>
  <c r="B250" i="98" s="1"/>
  <c r="B251" i="98" s="1"/>
  <c r="A238" i="98"/>
  <c r="R237" i="98"/>
  <c r="R238" i="98"/>
  <c r="X238" i="98" s="1"/>
  <c r="AA238" i="98"/>
  <c r="AE238" i="98"/>
  <c r="R239" i="98"/>
  <c r="R240" i="98"/>
  <c r="V240" i="98" s="1"/>
  <c r="R241" i="98"/>
  <c r="X241" i="98" s="1"/>
  <c r="R242" i="98"/>
  <c r="W242" i="98" s="1"/>
  <c r="R243" i="98"/>
  <c r="X243" i="98" s="1"/>
  <c r="AA243" i="98"/>
  <c r="R244" i="98"/>
  <c r="X244" i="98" s="1"/>
  <c r="R245" i="98"/>
  <c r="X245" i="98" s="1"/>
  <c r="AC245" i="98"/>
  <c r="AE245" i="98"/>
  <c r="R246" i="98"/>
  <c r="V246" i="98" s="1"/>
  <c r="Y246" i="98"/>
  <c r="AA246" i="98"/>
  <c r="AE246" i="98"/>
  <c r="AF246" i="98"/>
  <c r="R247" i="98"/>
  <c r="V247" i="98" s="1"/>
  <c r="AB247" i="98"/>
  <c r="AC247" i="98"/>
  <c r="R248" i="98"/>
  <c r="V248" i="98" s="1"/>
  <c r="R249" i="98"/>
  <c r="V249" i="98" s="1"/>
  <c r="R250" i="98"/>
  <c r="V250" i="98" s="1"/>
  <c r="R251" i="98"/>
  <c r="V251" i="98" s="1"/>
  <c r="AE251" i="98"/>
  <c r="AF251" i="98"/>
  <c r="R178" i="98"/>
  <c r="V178" i="98" s="1"/>
  <c r="A179" i="98"/>
  <c r="A180" i="98" s="1"/>
  <c r="A181" i="98" s="1"/>
  <c r="A182" i="98" s="1"/>
  <c r="A183" i="98" s="1"/>
  <c r="A184" i="98" s="1"/>
  <c r="A185" i="98" s="1"/>
  <c r="A186" i="98" s="1"/>
  <c r="A187" i="98" s="1"/>
  <c r="A188" i="98" s="1"/>
  <c r="A189" i="98" s="1"/>
  <c r="A190" i="98" s="1"/>
  <c r="A191" i="98" s="1"/>
  <c r="B179" i="98"/>
  <c r="B180" i="98" s="1"/>
  <c r="B181" i="98" s="1"/>
  <c r="B182" i="98" s="1"/>
  <c r="B183" i="98" s="1"/>
  <c r="B184" i="98" s="1"/>
  <c r="B185" i="98" s="1"/>
  <c r="B186" i="98" s="1"/>
  <c r="B187" i="98" s="1"/>
  <c r="B188" i="98" s="1"/>
  <c r="B189" i="98" s="1"/>
  <c r="B190" i="98" s="1"/>
  <c r="B191" i="98" s="1"/>
  <c r="C179" i="98"/>
  <c r="C180" i="98" s="1"/>
  <c r="C181" i="98" s="1"/>
  <c r="C182" i="98" s="1"/>
  <c r="C183" i="98" s="1"/>
  <c r="C184" i="98" s="1"/>
  <c r="C185" i="98" s="1"/>
  <c r="C186" i="98" s="1"/>
  <c r="C187" i="98" s="1"/>
  <c r="C188" i="98" s="1"/>
  <c r="C189" i="98" s="1"/>
  <c r="C190" i="98" s="1"/>
  <c r="C191" i="98" s="1"/>
  <c r="R179" i="98"/>
  <c r="X179" i="98" s="1"/>
  <c r="W179" i="98"/>
  <c r="Y179" i="98"/>
  <c r="Z179" i="98"/>
  <c r="AA179" i="98"/>
  <c r="AB179" i="98"/>
  <c r="AC179" i="98"/>
  <c r="AD179" i="98"/>
  <c r="AE179" i="98"/>
  <c r="AF179" i="98"/>
  <c r="R180" i="98"/>
  <c r="V180" i="98" s="1"/>
  <c r="R181" i="98"/>
  <c r="X181" i="98" s="1"/>
  <c r="R182" i="98"/>
  <c r="V182" i="98" s="1"/>
  <c r="R183" i="98"/>
  <c r="V183" i="98" s="1"/>
  <c r="R184" i="98"/>
  <c r="V184" i="98" s="1"/>
  <c r="R185" i="98"/>
  <c r="X185" i="98" s="1"/>
  <c r="R186" i="98"/>
  <c r="X186" i="98" s="1"/>
  <c r="R187" i="98"/>
  <c r="X187" i="98" s="1"/>
  <c r="R188" i="98"/>
  <c r="V188" i="98" s="1"/>
  <c r="R189" i="98"/>
  <c r="X189" i="98" s="1"/>
  <c r="AA189" i="98"/>
  <c r="AC189" i="98"/>
  <c r="R190" i="98"/>
  <c r="W190" i="98" s="1"/>
  <c r="R191" i="98"/>
  <c r="W191" i="98" s="1"/>
  <c r="C226" i="98"/>
  <c r="C227" i="98" s="1"/>
  <c r="C228" i="98" s="1"/>
  <c r="C229" i="98" s="1"/>
  <c r="C230" i="98" s="1"/>
  <c r="C231" i="98" s="1"/>
  <c r="C232" i="98" s="1"/>
  <c r="C233" i="98" s="1"/>
  <c r="C234" i="98" s="1"/>
  <c r="C235" i="98" s="1"/>
  <c r="B226" i="98"/>
  <c r="B227" i="98" s="1"/>
  <c r="B228" i="98" s="1"/>
  <c r="B229" i="98" s="1"/>
  <c r="B230" i="98" s="1"/>
  <c r="B231" i="98" s="1"/>
  <c r="B232" i="98" s="1"/>
  <c r="B233" i="98" s="1"/>
  <c r="B234" i="98" s="1"/>
  <c r="B235" i="98" s="1"/>
  <c r="A226" i="98"/>
  <c r="A227" i="98" s="1"/>
  <c r="A228" i="98" s="1"/>
  <c r="A229" i="98" s="1"/>
  <c r="A230" i="98" s="1"/>
  <c r="A231" i="98" s="1"/>
  <c r="A232" i="98" s="1"/>
  <c r="A233" i="98" s="1"/>
  <c r="A234" i="98" s="1"/>
  <c r="A235" i="98" s="1"/>
  <c r="R225" i="98"/>
  <c r="R226" i="98"/>
  <c r="X226" i="98" s="1"/>
  <c r="R227" i="98"/>
  <c r="AE227" i="98" s="1"/>
  <c r="R228" i="98"/>
  <c r="X228" i="98" s="1"/>
  <c r="R229" i="98"/>
  <c r="V229" i="98" s="1"/>
  <c r="R230" i="98"/>
  <c r="Y230" i="98" s="1"/>
  <c r="R231" i="98"/>
  <c r="Y231" i="98" s="1"/>
  <c r="R232" i="98"/>
  <c r="V232" i="98" s="1"/>
  <c r="R233" i="98"/>
  <c r="R234" i="98"/>
  <c r="AC234" i="98" s="1"/>
  <c r="R235" i="98"/>
  <c r="Y235" i="98" s="1"/>
  <c r="AF31" i="98" l="1"/>
  <c r="AB31" i="98"/>
  <c r="X31" i="98"/>
  <c r="AC31" i="98"/>
  <c r="Y31" i="98"/>
  <c r="AE31" i="98"/>
  <c r="AA31" i="98"/>
  <c r="W31" i="98"/>
  <c r="AD31" i="98"/>
  <c r="Z31" i="98"/>
  <c r="AF41" i="98"/>
  <c r="AB41" i="98"/>
  <c r="X41" i="98"/>
  <c r="AG41" i="98" s="1"/>
  <c r="AD41" i="98"/>
  <c r="Z41" i="98"/>
  <c r="AF40" i="98"/>
  <c r="AB40" i="98"/>
  <c r="AE40" i="98"/>
  <c r="AA40" i="98"/>
  <c r="W40" i="98"/>
  <c r="X40" i="98"/>
  <c r="AD40" i="98"/>
  <c r="Z40" i="98"/>
  <c r="AI30" i="98"/>
  <c r="AQ30" i="98"/>
  <c r="AJ30" i="98"/>
  <c r="AN30" i="98"/>
  <c r="AR30" i="98"/>
  <c r="AO30" i="98"/>
  <c r="AK30" i="98"/>
  <c r="AS30" i="98"/>
  <c r="AL30" i="98"/>
  <c r="AP30" i="98"/>
  <c r="AM30" i="98"/>
  <c r="AG29" i="98"/>
  <c r="W29" i="98"/>
  <c r="AD387" i="104"/>
  <c r="AB317" i="104"/>
  <c r="V263" i="104"/>
  <c r="AD517" i="104"/>
  <c r="Y471" i="104"/>
  <c r="AD393" i="104"/>
  <c r="W354" i="104"/>
  <c r="V381" i="104"/>
  <c r="AD483" i="104"/>
  <c r="AB393" i="104"/>
  <c r="AB309" i="104"/>
  <c r="Y459" i="104"/>
  <c r="Z393" i="104"/>
  <c r="AB338" i="104"/>
  <c r="Y337" i="104"/>
  <c r="AA397" i="104"/>
  <c r="X393" i="104"/>
  <c r="AC355" i="104"/>
  <c r="Z338" i="104"/>
  <c r="AD515" i="104"/>
  <c r="AC504" i="104"/>
  <c r="AA422" i="104"/>
  <c r="AD364" i="104"/>
  <c r="AD361" i="104"/>
  <c r="T338" i="104"/>
  <c r="X276" i="104"/>
  <c r="AA273" i="104"/>
  <c r="AC286" i="104"/>
  <c r="AD263" i="104"/>
  <c r="AD571" i="104"/>
  <c r="Y568" i="104"/>
  <c r="AB561" i="104"/>
  <c r="Y517" i="104"/>
  <c r="AD511" i="104"/>
  <c r="W482" i="104"/>
  <c r="W403" i="104"/>
  <c r="T393" i="104"/>
  <c r="AB383" i="104"/>
  <c r="AD381" i="104"/>
  <c r="T372" i="104"/>
  <c r="AA363" i="104"/>
  <c r="W286" i="104"/>
  <c r="AC541" i="104"/>
  <c r="AA430" i="104"/>
  <c r="Y420" i="104"/>
  <c r="X383" i="104"/>
  <c r="AB381" i="104"/>
  <c r="AC337" i="104"/>
  <c r="AA299" i="104"/>
  <c r="AB282" i="104"/>
  <c r="W517" i="104"/>
  <c r="AA446" i="104"/>
  <c r="Y422" i="104"/>
  <c r="AA407" i="104"/>
  <c r="AC383" i="104"/>
  <c r="W383" i="104"/>
  <c r="W376" i="104"/>
  <c r="Y364" i="104"/>
  <c r="W363" i="104"/>
  <c r="AA361" i="104"/>
  <c r="U337" i="104"/>
  <c r="X330" i="104"/>
  <c r="AC323" i="104"/>
  <c r="AB313" i="104"/>
  <c r="U299" i="104"/>
  <c r="AA296" i="104"/>
  <c r="Z282" i="104"/>
  <c r="AA281" i="104"/>
  <c r="Z273" i="104"/>
  <c r="AA263" i="104"/>
  <c r="AA479" i="104"/>
  <c r="AC451" i="104"/>
  <c r="X422" i="104"/>
  <c r="Z357" i="104"/>
  <c r="X282" i="104"/>
  <c r="AD267" i="104"/>
  <c r="Z553" i="104"/>
  <c r="Z517" i="104"/>
  <c r="AA513" i="104"/>
  <c r="Z479" i="104"/>
  <c r="AA463" i="104"/>
  <c r="AD457" i="104"/>
  <c r="AB451" i="104"/>
  <c r="AC422" i="104"/>
  <c r="U422" i="104"/>
  <c r="AD399" i="104"/>
  <c r="W393" i="104"/>
  <c r="AD391" i="104"/>
  <c r="AA383" i="104"/>
  <c r="W377" i="104"/>
  <c r="V357" i="104"/>
  <c r="W348" i="104"/>
  <c r="AA337" i="104"/>
  <c r="AC299" i="104"/>
  <c r="AD282" i="104"/>
  <c r="W282" i="104"/>
  <c r="V280" i="104"/>
  <c r="AC272" i="104"/>
  <c r="Z269" i="104"/>
  <c r="X267" i="104"/>
  <c r="AA509" i="104"/>
  <c r="AC426" i="104"/>
  <c r="AD389" i="104"/>
  <c r="AA290" i="104"/>
  <c r="AB286" i="104"/>
  <c r="AB267" i="104"/>
  <c r="W267" i="104"/>
  <c r="AC572" i="104"/>
  <c r="AD567" i="104"/>
  <c r="AD553" i="104"/>
  <c r="AD523" i="104"/>
  <c r="AC517" i="104"/>
  <c r="U517" i="104"/>
  <c r="X515" i="104"/>
  <c r="W513" i="104"/>
  <c r="Z509" i="104"/>
  <c r="AD507" i="104"/>
  <c r="Y483" i="104"/>
  <c r="AA482" i="104"/>
  <c r="AC458" i="104"/>
  <c r="X451" i="104"/>
  <c r="W430" i="104"/>
  <c r="AA427" i="104"/>
  <c r="X426" i="104"/>
  <c r="AA418" i="104"/>
  <c r="AA403" i="104"/>
  <c r="AB389" i="104"/>
  <c r="Z381" i="104"/>
  <c r="AD377" i="104"/>
  <c r="AC376" i="104"/>
  <c r="AD365" i="104"/>
  <c r="X338" i="104"/>
  <c r="AD330" i="104"/>
  <c r="AC318" i="104"/>
  <c r="T317" i="104"/>
  <c r="AC314" i="104"/>
  <c r="Z299" i="104"/>
  <c r="Z290" i="104"/>
  <c r="Y286" i="104"/>
  <c r="T282" i="104"/>
  <c r="AD280" i="104"/>
  <c r="AD276" i="104"/>
  <c r="X273" i="104"/>
  <c r="AA267" i="104"/>
  <c r="V267" i="104"/>
  <c r="AC483" i="104"/>
  <c r="AC418" i="104"/>
  <c r="AB553" i="104"/>
  <c r="Y509" i="104"/>
  <c r="W483" i="104"/>
  <c r="Y482" i="104"/>
  <c r="AA462" i="104"/>
  <c r="AC459" i="104"/>
  <c r="AA458" i="104"/>
  <c r="W427" i="104"/>
  <c r="T426" i="104"/>
  <c r="AD423" i="104"/>
  <c r="AA419" i="104"/>
  <c r="W418" i="104"/>
  <c r="AB405" i="104"/>
  <c r="Z403" i="104"/>
  <c r="AA389" i="104"/>
  <c r="Y383" i="104"/>
  <c r="X381" i="104"/>
  <c r="X379" i="104"/>
  <c r="AA377" i="104"/>
  <c r="AA376" i="104"/>
  <c r="AC365" i="104"/>
  <c r="AD357" i="104"/>
  <c r="Z356" i="104"/>
  <c r="AD354" i="104"/>
  <c r="AB352" i="104"/>
  <c r="AD338" i="104"/>
  <c r="W338" i="104"/>
  <c r="AA330" i="104"/>
  <c r="AB318" i="104"/>
  <c r="W314" i="104"/>
  <c r="AD299" i="104"/>
  <c r="Y299" i="104"/>
  <c r="W290" i="104"/>
  <c r="X286" i="104"/>
  <c r="Z280" i="104"/>
  <c r="AA278" i="104"/>
  <c r="AB276" i="104"/>
  <c r="Z267" i="104"/>
  <c r="T267" i="104"/>
  <c r="T571" i="104"/>
  <c r="V567" i="104"/>
  <c r="AA561" i="104"/>
  <c r="AC560" i="104"/>
  <c r="AC557" i="104"/>
  <c r="V553" i="104"/>
  <c r="AA551" i="104"/>
  <c r="AA545" i="104"/>
  <c r="AA537" i="104"/>
  <c r="AC528" i="104"/>
  <c r="AA523" i="104"/>
  <c r="X511" i="104"/>
  <c r="AD509" i="104"/>
  <c r="V509" i="104"/>
  <c r="Y504" i="104"/>
  <c r="AC498" i="104"/>
  <c r="AD493" i="104"/>
  <c r="AA483" i="104"/>
  <c r="V483" i="104"/>
  <c r="AC482" i="104"/>
  <c r="W479" i="104"/>
  <c r="AC471" i="104"/>
  <c r="AD469" i="104"/>
  <c r="Y466" i="104"/>
  <c r="AD463" i="104"/>
  <c r="X459" i="104"/>
  <c r="AA455" i="104"/>
  <c r="AD443" i="104"/>
  <c r="AD438" i="104"/>
  <c r="AD430" i="104"/>
  <c r="Z430" i="104"/>
  <c r="V430" i="104"/>
  <c r="AB423" i="104"/>
  <c r="AD420" i="104"/>
  <c r="AC408" i="104"/>
  <c r="W407" i="104"/>
  <c r="Z405" i="104"/>
  <c r="AD403" i="104"/>
  <c r="V403" i="104"/>
  <c r="Z397" i="104"/>
  <c r="Z391" i="104"/>
  <c r="V389" i="104"/>
  <c r="AA387" i="104"/>
  <c r="AD383" i="104"/>
  <c r="Z383" i="104"/>
  <c r="U383" i="104"/>
  <c r="AB379" i="104"/>
  <c r="W379" i="104"/>
  <c r="V365" i="104"/>
  <c r="W361" i="104"/>
  <c r="W355" i="104"/>
  <c r="W352" i="104"/>
  <c r="AD350" i="104"/>
  <c r="AA338" i="104"/>
  <c r="V338" i="104"/>
  <c r="AC330" i="104"/>
  <c r="T330" i="104"/>
  <c r="Z326" i="104"/>
  <c r="AA325" i="104"/>
  <c r="W318" i="104"/>
  <c r="AB314" i="104"/>
  <c r="T313" i="104"/>
  <c r="X309" i="104"/>
  <c r="AA307" i="104"/>
  <c r="AD290" i="104"/>
  <c r="V290" i="104"/>
  <c r="AA286" i="104"/>
  <c r="U286" i="104"/>
  <c r="AA282" i="104"/>
  <c r="V282" i="104"/>
  <c r="Z278" i="104"/>
  <c r="W276" i="104"/>
  <c r="AD273" i="104"/>
  <c r="V273" i="104"/>
  <c r="AC267" i="104"/>
  <c r="Y267" i="104"/>
  <c r="Z263" i="104"/>
  <c r="AD307" i="104"/>
  <c r="X561" i="104"/>
  <c r="X545" i="104"/>
  <c r="AA529" i="104"/>
  <c r="W523" i="104"/>
  <c r="AC520" i="104"/>
  <c r="AC512" i="104"/>
  <c r="U504" i="104"/>
  <c r="AB498" i="104"/>
  <c r="AA493" i="104"/>
  <c r="Z483" i="104"/>
  <c r="U483" i="104"/>
  <c r="AD479" i="104"/>
  <c r="V479" i="104"/>
  <c r="AD461" i="104"/>
  <c r="AC450" i="104"/>
  <c r="Y443" i="104"/>
  <c r="Y441" i="104"/>
  <c r="AD439" i="104"/>
  <c r="AA438" i="104"/>
  <c r="AC430" i="104"/>
  <c r="Y430" i="104"/>
  <c r="U430" i="104"/>
  <c r="AD421" i="104"/>
  <c r="W405" i="104"/>
  <c r="U400" i="104"/>
  <c r="X397" i="104"/>
  <c r="AA395" i="104"/>
  <c r="AC392" i="104"/>
  <c r="U391" i="104"/>
  <c r="Y387" i="104"/>
  <c r="AA379" i="104"/>
  <c r="V379" i="104"/>
  <c r="AA375" i="104"/>
  <c r="AA350" i="104"/>
  <c r="W326" i="104"/>
  <c r="Z307" i="104"/>
  <c r="X305" i="104"/>
  <c r="AD302" i="104"/>
  <c r="W278" i="104"/>
  <c r="T273" i="104"/>
  <c r="AD379" i="104"/>
  <c r="AA326" i="104"/>
  <c r="W570" i="104"/>
  <c r="T561" i="104"/>
  <c r="AC552" i="104"/>
  <c r="W545" i="104"/>
  <c r="X531" i="104"/>
  <c r="W529" i="104"/>
  <c r="X498" i="104"/>
  <c r="AD489" i="104"/>
  <c r="AB461" i="104"/>
  <c r="AA450" i="104"/>
  <c r="Z444" i="104"/>
  <c r="V443" i="104"/>
  <c r="X441" i="104"/>
  <c r="AB430" i="104"/>
  <c r="X430" i="104"/>
  <c r="X421" i="104"/>
  <c r="Z409" i="104"/>
  <c r="Y402" i="104"/>
  <c r="AD397" i="104"/>
  <c r="V397" i="104"/>
  <c r="W395" i="104"/>
  <c r="V387" i="104"/>
  <c r="Z379" i="104"/>
  <c r="T379" i="104"/>
  <c r="V350" i="104"/>
  <c r="X340" i="104"/>
  <c r="Y330" i="104"/>
  <c r="AC329" i="104"/>
  <c r="AD326" i="104"/>
  <c r="V326" i="104"/>
  <c r="V307" i="104"/>
  <c r="Z302" i="104"/>
  <c r="AD278" i="104"/>
  <c r="V278" i="104"/>
  <c r="V437" i="104"/>
  <c r="Y437" i="104"/>
  <c r="U434" i="104"/>
  <c r="T434" i="104"/>
  <c r="AB434" i="104"/>
  <c r="V433" i="104"/>
  <c r="X433" i="104"/>
  <c r="U401" i="104"/>
  <c r="V401" i="104"/>
  <c r="AA401" i="104"/>
  <c r="W401" i="104"/>
  <c r="AB401" i="104"/>
  <c r="X401" i="104"/>
  <c r="AD401" i="104"/>
  <c r="T360" i="104"/>
  <c r="W360" i="104"/>
  <c r="AA360" i="104"/>
  <c r="U336" i="104"/>
  <c r="X336" i="104"/>
  <c r="AD336" i="104"/>
  <c r="U321" i="104"/>
  <c r="W321" i="104"/>
  <c r="X321" i="104"/>
  <c r="AA321" i="104"/>
  <c r="T304" i="104"/>
  <c r="Z304" i="104"/>
  <c r="AB304" i="104"/>
  <c r="U284" i="104"/>
  <c r="AD284" i="104"/>
  <c r="U572" i="104"/>
  <c r="AC568" i="104"/>
  <c r="Z567" i="104"/>
  <c r="AA565" i="104"/>
  <c r="AD563" i="104"/>
  <c r="W561" i="104"/>
  <c r="AA557" i="104"/>
  <c r="U556" i="104"/>
  <c r="X553" i="104"/>
  <c r="Y552" i="104"/>
  <c r="AB541" i="104"/>
  <c r="AA538" i="104"/>
  <c r="AA532" i="104"/>
  <c r="V531" i="104"/>
  <c r="X529" i="104"/>
  <c r="AA528" i="104"/>
  <c r="AB523" i="104"/>
  <c r="V523" i="104"/>
  <c r="AC521" i="104"/>
  <c r="AA520" i="104"/>
  <c r="AD519" i="104"/>
  <c r="AA517" i="104"/>
  <c r="V517" i="104"/>
  <c r="AA516" i="104"/>
  <c r="V515" i="104"/>
  <c r="X513" i="104"/>
  <c r="AA512" i="104"/>
  <c r="AB507" i="104"/>
  <c r="W507" i="104"/>
  <c r="AD501" i="104"/>
  <c r="W498" i="104"/>
  <c r="AD495" i="104"/>
  <c r="X495" i="104"/>
  <c r="AC494" i="104"/>
  <c r="Z493" i="104"/>
  <c r="AD491" i="104"/>
  <c r="AC486" i="104"/>
  <c r="AD485" i="104"/>
  <c r="AB483" i="104"/>
  <c r="X483" i="104"/>
  <c r="AC479" i="104"/>
  <c r="Y479" i="104"/>
  <c r="U479" i="104"/>
  <c r="AD477" i="104"/>
  <c r="X471" i="104"/>
  <c r="Z469" i="104"/>
  <c r="AA464" i="104"/>
  <c r="Z463" i="104"/>
  <c r="X461" i="104"/>
  <c r="T459" i="104"/>
  <c r="W458" i="104"/>
  <c r="T457" i="104"/>
  <c r="Z453" i="104"/>
  <c r="W450" i="104"/>
  <c r="U439" i="104"/>
  <c r="W439" i="104"/>
  <c r="V438" i="104"/>
  <c r="Z438" i="104"/>
  <c r="AA434" i="104"/>
  <c r="AC433" i="104"/>
  <c r="AB432" i="104"/>
  <c r="U424" i="104"/>
  <c r="AD424" i="104"/>
  <c r="Z423" i="104"/>
  <c r="U394" i="104"/>
  <c r="W394" i="104"/>
  <c r="Y394" i="104"/>
  <c r="AA394" i="104"/>
  <c r="U378" i="104"/>
  <c r="Y378" i="104"/>
  <c r="AA378" i="104"/>
  <c r="T353" i="104"/>
  <c r="Y353" i="104"/>
  <c r="U353" i="104"/>
  <c r="AA353" i="104"/>
  <c r="W353" i="104"/>
  <c r="AB353" i="104"/>
  <c r="W344" i="104"/>
  <c r="AD344" i="104"/>
  <c r="T323" i="104"/>
  <c r="U323" i="104"/>
  <c r="Z323" i="104"/>
  <c r="AD323" i="104"/>
  <c r="V323" i="104"/>
  <c r="AA323" i="104"/>
  <c r="W323" i="104"/>
  <c r="AB323" i="104"/>
  <c r="T293" i="104"/>
  <c r="W293" i="104"/>
  <c r="X293" i="104"/>
  <c r="AB293" i="104"/>
  <c r="U265" i="104"/>
  <c r="AD265" i="104"/>
  <c r="U261" i="104"/>
  <c r="Z261" i="104"/>
  <c r="AA261" i="104"/>
  <c r="AD453" i="104"/>
  <c r="X425" i="104"/>
  <c r="Z425" i="104"/>
  <c r="AC544" i="104"/>
  <c r="X541" i="104"/>
  <c r="Y532" i="104"/>
  <c r="AD531" i="104"/>
  <c r="AA507" i="104"/>
  <c r="V507" i="104"/>
  <c r="AD505" i="104"/>
  <c r="X501" i="104"/>
  <c r="AB495" i="104"/>
  <c r="W495" i="104"/>
  <c r="V493" i="104"/>
  <c r="AA486" i="104"/>
  <c r="X485" i="104"/>
  <c r="AD481" i="104"/>
  <c r="AC480" i="104"/>
  <c r="AB479" i="104"/>
  <c r="X479" i="104"/>
  <c r="X477" i="104"/>
  <c r="X469" i="104"/>
  <c r="AA467" i="104"/>
  <c r="AD465" i="104"/>
  <c r="W463" i="104"/>
  <c r="W461" i="104"/>
  <c r="U458" i="104"/>
  <c r="X453" i="104"/>
  <c r="U450" i="104"/>
  <c r="AA447" i="104"/>
  <c r="AA437" i="104"/>
  <c r="X434" i="104"/>
  <c r="AB433" i="104"/>
  <c r="AB385" i="104"/>
  <c r="W385" i="104"/>
  <c r="X385" i="104"/>
  <c r="AD385" i="104"/>
  <c r="V334" i="104"/>
  <c r="AA334" i="104"/>
  <c r="AD334" i="104"/>
  <c r="W324" i="104"/>
  <c r="AD324" i="104"/>
  <c r="T319" i="104"/>
  <c r="W319" i="104"/>
  <c r="AA319" i="104"/>
  <c r="V268" i="104"/>
  <c r="AA268" i="104"/>
  <c r="X507" i="104"/>
  <c r="Z495" i="104"/>
  <c r="Z563" i="104"/>
  <c r="X557" i="104"/>
  <c r="W520" i="104"/>
  <c r="Z519" i="104"/>
  <c r="Y516" i="104"/>
  <c r="AA564" i="104"/>
  <c r="V563" i="104"/>
  <c r="U557" i="104"/>
  <c r="AD555" i="104"/>
  <c r="AD547" i="104"/>
  <c r="U544" i="104"/>
  <c r="AD539" i="104"/>
  <c r="W532" i="104"/>
  <c r="Z531" i="104"/>
  <c r="X523" i="104"/>
  <c r="AA522" i="104"/>
  <c r="U520" i="104"/>
  <c r="X519" i="104"/>
  <c r="W516" i="104"/>
  <c r="Z515" i="104"/>
  <c r="Z507" i="104"/>
  <c r="T507" i="104"/>
  <c r="Z505" i="104"/>
  <c r="U502" i="104"/>
  <c r="AA495" i="104"/>
  <c r="V495" i="104"/>
  <c r="AA487" i="104"/>
  <c r="Y486" i="104"/>
  <c r="X481" i="104"/>
  <c r="W480" i="104"/>
  <c r="T469" i="104"/>
  <c r="Z465" i="104"/>
  <c r="T453" i="104"/>
  <c r="T437" i="104"/>
  <c r="V435" i="104"/>
  <c r="AD435" i="104"/>
  <c r="W434" i="104"/>
  <c r="W433" i="104"/>
  <c r="W432" i="104"/>
  <c r="AA432" i="104"/>
  <c r="U428" i="104"/>
  <c r="Z428" i="104"/>
  <c r="AA425" i="104"/>
  <c r="T423" i="104"/>
  <c r="Y423" i="104"/>
  <c r="AC423" i="104"/>
  <c r="W423" i="104"/>
  <c r="AA423" i="104"/>
  <c r="Z401" i="104"/>
  <c r="AB360" i="104"/>
  <c r="AC353" i="104"/>
  <c r="U346" i="104"/>
  <c r="AD346" i="104"/>
  <c r="V342" i="104"/>
  <c r="AD342" i="104"/>
  <c r="AB321" i="104"/>
  <c r="U310" i="104"/>
  <c r="AA310" i="104"/>
  <c r="AB310" i="104"/>
  <c r="U289" i="104"/>
  <c r="AA289" i="104"/>
  <c r="AC289" i="104"/>
  <c r="W421" i="104"/>
  <c r="AB418" i="104"/>
  <c r="U418" i="104"/>
  <c r="AD415" i="104"/>
  <c r="AD409" i="104"/>
  <c r="AA405" i="104"/>
  <c r="V405" i="104"/>
  <c r="W402" i="104"/>
  <c r="Y399" i="104"/>
  <c r="AB397" i="104"/>
  <c r="W397" i="104"/>
  <c r="AD395" i="104"/>
  <c r="V395" i="104"/>
  <c r="AA393" i="104"/>
  <c r="V393" i="104"/>
  <c r="Y391" i="104"/>
  <c r="W389" i="104"/>
  <c r="Z387" i="104"/>
  <c r="U387" i="104"/>
  <c r="AC381" i="104"/>
  <c r="Y381" i="104"/>
  <c r="U381" i="104"/>
  <c r="Y376" i="104"/>
  <c r="AB372" i="104"/>
  <c r="AC364" i="104"/>
  <c r="AB363" i="104"/>
  <c r="T363" i="104"/>
  <c r="AC361" i="104"/>
  <c r="V361" i="104"/>
  <c r="AA359" i="104"/>
  <c r="AA357" i="104"/>
  <c r="U357" i="104"/>
  <c r="AD352" i="104"/>
  <c r="V352" i="104"/>
  <c r="AC343" i="104"/>
  <c r="Y325" i="104"/>
  <c r="AC322" i="104"/>
  <c r="W309" i="104"/>
  <c r="W302" i="104"/>
  <c r="Z288" i="104"/>
  <c r="AC282" i="104"/>
  <c r="Y282" i="104"/>
  <c r="W281" i="104"/>
  <c r="AA280" i="104"/>
  <c r="T280" i="104"/>
  <c r="X269" i="104"/>
  <c r="W263" i="104"/>
  <c r="AA260" i="104"/>
  <c r="Y418" i="104"/>
  <c r="AD405" i="104"/>
  <c r="X405" i="104"/>
  <c r="AA402" i="104"/>
  <c r="Z395" i="104"/>
  <c r="AC387" i="104"/>
  <c r="W387" i="104"/>
  <c r="V383" i="104"/>
  <c r="AA381" i="104"/>
  <c r="W381" i="104"/>
  <c r="X363" i="104"/>
  <c r="Y361" i="104"/>
  <c r="Y357" i="104"/>
  <c r="AA356" i="104"/>
  <c r="Y355" i="104"/>
  <c r="AA352" i="104"/>
  <c r="W350" i="104"/>
  <c r="AC338" i="104"/>
  <c r="Y338" i="104"/>
  <c r="W337" i="104"/>
  <c r="AB330" i="104"/>
  <c r="U330" i="104"/>
  <c r="W317" i="104"/>
  <c r="X314" i="104"/>
  <c r="AA309" i="104"/>
  <c r="Y307" i="104"/>
  <c r="AA305" i="104"/>
  <c r="AA302" i="104"/>
  <c r="V299" i="104"/>
  <c r="X280" i="104"/>
  <c r="AD269" i="104"/>
  <c r="U551" i="104"/>
  <c r="V551" i="104"/>
  <c r="AD551" i="104"/>
  <c r="V548" i="104"/>
  <c r="U548" i="104"/>
  <c r="AC548" i="104"/>
  <c r="X547" i="104"/>
  <c r="T537" i="104"/>
  <c r="X537" i="104"/>
  <c r="AB537" i="104"/>
  <c r="U537" i="104"/>
  <c r="Y537" i="104"/>
  <c r="AC537" i="104"/>
  <c r="V536" i="104"/>
  <c r="U536" i="104"/>
  <c r="AC536" i="104"/>
  <c r="W536" i="104"/>
  <c r="U535" i="104"/>
  <c r="T535" i="104"/>
  <c r="AA535" i="104"/>
  <c r="V535" i="104"/>
  <c r="AD535" i="104"/>
  <c r="X521" i="104"/>
  <c r="U568" i="104"/>
  <c r="AA567" i="104"/>
  <c r="T567" i="104"/>
  <c r="Y564" i="104"/>
  <c r="X563" i="104"/>
  <c r="U560" i="104"/>
  <c r="Y557" i="104"/>
  <c r="T557" i="104"/>
  <c r="AA554" i="104"/>
  <c r="AA553" i="104"/>
  <c r="W553" i="104"/>
  <c r="Z551" i="104"/>
  <c r="AA548" i="104"/>
  <c r="U543" i="104"/>
  <c r="AD543" i="104"/>
  <c r="V540" i="104"/>
  <c r="U540" i="104"/>
  <c r="AA540" i="104"/>
  <c r="Z537" i="104"/>
  <c r="W564" i="104"/>
  <c r="V552" i="104"/>
  <c r="W552" i="104"/>
  <c r="U547" i="104"/>
  <c r="T547" i="104"/>
  <c r="AA547" i="104"/>
  <c r="V533" i="104"/>
  <c r="W533" i="104"/>
  <c r="AA533" i="104"/>
  <c r="V521" i="104"/>
  <c r="T521" i="104"/>
  <c r="Y521" i="104"/>
  <c r="U521" i="104"/>
  <c r="AA521" i="104"/>
  <c r="Y572" i="104"/>
  <c r="Z571" i="104"/>
  <c r="AA568" i="104"/>
  <c r="X567" i="104"/>
  <c r="AC564" i="104"/>
  <c r="U564" i="104"/>
  <c r="AA563" i="104"/>
  <c r="T563" i="104"/>
  <c r="AB557" i="104"/>
  <c r="W557" i="104"/>
  <c r="AC556" i="104"/>
  <c r="X555" i="104"/>
  <c r="AC553" i="104"/>
  <c r="Y553" i="104"/>
  <c r="T553" i="104"/>
  <c r="AA552" i="104"/>
  <c r="T551" i="104"/>
  <c r="T549" i="104"/>
  <c r="AA549" i="104"/>
  <c r="W548" i="104"/>
  <c r="Z547" i="104"/>
  <c r="V541" i="104"/>
  <c r="T541" i="104"/>
  <c r="Y541" i="104"/>
  <c r="U541" i="104"/>
  <c r="AA541" i="104"/>
  <c r="AD537" i="104"/>
  <c r="V537" i="104"/>
  <c r="Y536" i="104"/>
  <c r="X535" i="104"/>
  <c r="AA524" i="104"/>
  <c r="AB521" i="104"/>
  <c r="AB545" i="104"/>
  <c r="T545" i="104"/>
  <c r="X539" i="104"/>
  <c r="AC532" i="104"/>
  <c r="U532" i="104"/>
  <c r="AA531" i="104"/>
  <c r="T531" i="104"/>
  <c r="AB529" i="104"/>
  <c r="T529" i="104"/>
  <c r="U528" i="104"/>
  <c r="Z523" i="104"/>
  <c r="T523" i="104"/>
  <c r="T519" i="104"/>
  <c r="AB517" i="104"/>
  <c r="X517" i="104"/>
  <c r="AC516" i="104"/>
  <c r="U516" i="104"/>
  <c r="AA515" i="104"/>
  <c r="T515" i="104"/>
  <c r="AB513" i="104"/>
  <c r="T513" i="104"/>
  <c r="U512" i="104"/>
  <c r="X505" i="104"/>
  <c r="AB501" i="104"/>
  <c r="W501" i="104"/>
  <c r="AA498" i="104"/>
  <c r="U498" i="104"/>
  <c r="AD496" i="104"/>
  <c r="AA494" i="104"/>
  <c r="AC491" i="104"/>
  <c r="Y490" i="104"/>
  <c r="Z487" i="104"/>
  <c r="AB485" i="104"/>
  <c r="W485" i="104"/>
  <c r="AA484" i="104"/>
  <c r="AB481" i="104"/>
  <c r="W481" i="104"/>
  <c r="U480" i="104"/>
  <c r="AB477" i="104"/>
  <c r="W477" i="104"/>
  <c r="AC472" i="104"/>
  <c r="AB471" i="104"/>
  <c r="W471" i="104"/>
  <c r="AB469" i="104"/>
  <c r="W469" i="104"/>
  <c r="W467" i="104"/>
  <c r="W466" i="104"/>
  <c r="X465" i="104"/>
  <c r="AA461" i="104"/>
  <c r="V461" i="104"/>
  <c r="AB459" i="104"/>
  <c r="W459" i="104"/>
  <c r="AB453" i="104"/>
  <c r="W453" i="104"/>
  <c r="AA451" i="104"/>
  <c r="U451" i="104"/>
  <c r="X444" i="104"/>
  <c r="AC438" i="104"/>
  <c r="Y438" i="104"/>
  <c r="U438" i="104"/>
  <c r="X437" i="104"/>
  <c r="AA436" i="104"/>
  <c r="AD434" i="104"/>
  <c r="Z434" i="104"/>
  <c r="V434" i="104"/>
  <c r="X432" i="104"/>
  <c r="AA431" i="104"/>
  <c r="V425" i="104"/>
  <c r="AC424" i="104"/>
  <c r="Z419" i="104"/>
  <c r="AD416" i="104"/>
  <c r="AA415" i="104"/>
  <c r="X409" i="104"/>
  <c r="AD407" i="104"/>
  <c r="Z407" i="104"/>
  <c r="V407" i="104"/>
  <c r="T405" i="104"/>
  <c r="AC403" i="104"/>
  <c r="Y403" i="104"/>
  <c r="U403" i="104"/>
  <c r="AC402" i="104"/>
  <c r="T401" i="104"/>
  <c r="AC399" i="104"/>
  <c r="W399" i="104"/>
  <c r="T397" i="104"/>
  <c r="AC395" i="104"/>
  <c r="Y395" i="104"/>
  <c r="U395" i="104"/>
  <c r="AC391" i="104"/>
  <c r="W391" i="104"/>
  <c r="AC377" i="104"/>
  <c r="Y377" i="104"/>
  <c r="U377" i="104"/>
  <c r="Y373" i="104"/>
  <c r="AA372" i="104"/>
  <c r="T365" i="104"/>
  <c r="W365" i="104"/>
  <c r="Y365" i="104"/>
  <c r="U360" i="104"/>
  <c r="Y360" i="104"/>
  <c r="AC360" i="104"/>
  <c r="V360" i="104"/>
  <c r="Z360" i="104"/>
  <c r="AD360" i="104"/>
  <c r="W356" i="104"/>
  <c r="T354" i="104"/>
  <c r="U354" i="104"/>
  <c r="Z354" i="104"/>
  <c r="V354" i="104"/>
  <c r="AA354" i="104"/>
  <c r="U348" i="104"/>
  <c r="X348" i="104"/>
  <c r="AB348" i="104"/>
  <c r="Z346" i="104"/>
  <c r="U344" i="104"/>
  <c r="X344" i="104"/>
  <c r="AB344" i="104"/>
  <c r="AA342" i="104"/>
  <c r="AA332" i="104"/>
  <c r="AA329" i="104"/>
  <c r="X324" i="104"/>
  <c r="V318" i="104"/>
  <c r="T318" i="104"/>
  <c r="Y318" i="104"/>
  <c r="U318" i="104"/>
  <c r="AA318" i="104"/>
  <c r="T315" i="104"/>
  <c r="V315" i="104"/>
  <c r="AD315" i="104"/>
  <c r="W315" i="104"/>
  <c r="Z315" i="104"/>
  <c r="T505" i="104"/>
  <c r="AC503" i="104"/>
  <c r="AA501" i="104"/>
  <c r="V501" i="104"/>
  <c r="AD499" i="104"/>
  <c r="Y498" i="104"/>
  <c r="Y496" i="104"/>
  <c r="Y494" i="104"/>
  <c r="Y491" i="104"/>
  <c r="W487" i="104"/>
  <c r="AA485" i="104"/>
  <c r="V485" i="104"/>
  <c r="AA481" i="104"/>
  <c r="V481" i="104"/>
  <c r="AA477" i="104"/>
  <c r="V477" i="104"/>
  <c r="AA475" i="104"/>
  <c r="AA471" i="104"/>
  <c r="U471" i="104"/>
  <c r="AA469" i="104"/>
  <c r="V469" i="104"/>
  <c r="AB467" i="104"/>
  <c r="T467" i="104"/>
  <c r="Z461" i="104"/>
  <c r="T461" i="104"/>
  <c r="AA459" i="104"/>
  <c r="U459" i="104"/>
  <c r="AA456" i="104"/>
  <c r="AA453" i="104"/>
  <c r="V453" i="104"/>
  <c r="Y451" i="104"/>
  <c r="T451" i="104"/>
  <c r="AC445" i="104"/>
  <c r="AC439" i="104"/>
  <c r="AB438" i="104"/>
  <c r="X438" i="104"/>
  <c r="T438" i="104"/>
  <c r="AC437" i="104"/>
  <c r="U437" i="104"/>
  <c r="W436" i="104"/>
  <c r="AC434" i="104"/>
  <c r="Y434" i="104"/>
  <c r="W431" i="104"/>
  <c r="AC429" i="104"/>
  <c r="AD425" i="104"/>
  <c r="T425" i="104"/>
  <c r="Y424" i="104"/>
  <c r="W419" i="104"/>
  <c r="X418" i="104"/>
  <c r="AD417" i="104"/>
  <c r="W415" i="104"/>
  <c r="AC407" i="104"/>
  <c r="Y407" i="104"/>
  <c r="U407" i="104"/>
  <c r="AB403" i="104"/>
  <c r="X403" i="104"/>
  <c r="AA399" i="104"/>
  <c r="V399" i="104"/>
  <c r="AB395" i="104"/>
  <c r="X395" i="104"/>
  <c r="AA391" i="104"/>
  <c r="V391" i="104"/>
  <c r="X389" i="104"/>
  <c r="AA384" i="104"/>
  <c r="AB377" i="104"/>
  <c r="X377" i="104"/>
  <c r="T377" i="104"/>
  <c r="U373" i="104"/>
  <c r="AA370" i="104"/>
  <c r="T364" i="104"/>
  <c r="U364" i="104"/>
  <c r="Z364" i="104"/>
  <c r="V364" i="104"/>
  <c r="AA364" i="104"/>
  <c r="X360" i="104"/>
  <c r="AD356" i="104"/>
  <c r="AC354" i="104"/>
  <c r="T349" i="104"/>
  <c r="AA349" i="104"/>
  <c r="Y346" i="104"/>
  <c r="T334" i="104"/>
  <c r="W334" i="104"/>
  <c r="Z334" i="104"/>
  <c r="Z332" i="104"/>
  <c r="V322" i="104"/>
  <c r="W322" i="104"/>
  <c r="X322" i="104"/>
  <c r="X503" i="104"/>
  <c r="Z501" i="104"/>
  <c r="Y499" i="104"/>
  <c r="W491" i="104"/>
  <c r="AD487" i="104"/>
  <c r="Z485" i="104"/>
  <c r="T485" i="104"/>
  <c r="Z481" i="104"/>
  <c r="T481" i="104"/>
  <c r="Z477" i="104"/>
  <c r="T477" i="104"/>
  <c r="X475" i="104"/>
  <c r="T471" i="104"/>
  <c r="AD440" i="104"/>
  <c r="X429" i="104"/>
  <c r="W424" i="104"/>
  <c r="AD419" i="104"/>
  <c r="X417" i="104"/>
  <c r="AB407" i="104"/>
  <c r="X407" i="104"/>
  <c r="Z399" i="104"/>
  <c r="U399" i="104"/>
  <c r="T356" i="104"/>
  <c r="X356" i="104"/>
  <c r="AB356" i="104"/>
  <c r="U356" i="104"/>
  <c r="Y356" i="104"/>
  <c r="AC356" i="104"/>
  <c r="T342" i="104"/>
  <c r="W342" i="104"/>
  <c r="Z342" i="104"/>
  <c r="V333" i="104"/>
  <c r="Y333" i="104"/>
  <c r="AA333" i="104"/>
  <c r="V329" i="104"/>
  <c r="W329" i="104"/>
  <c r="Y329" i="104"/>
  <c r="U324" i="104"/>
  <c r="T324" i="104"/>
  <c r="Z324" i="104"/>
  <c r="V324" i="104"/>
  <c r="AA324" i="104"/>
  <c r="W451" i="104"/>
  <c r="Z377" i="104"/>
  <c r="T346" i="104"/>
  <c r="V346" i="104"/>
  <c r="AA346" i="104"/>
  <c r="W346" i="104"/>
  <c r="AC346" i="104"/>
  <c r="V341" i="104"/>
  <c r="Y341" i="104"/>
  <c r="AA341" i="104"/>
  <c r="U340" i="104"/>
  <c r="V340" i="104"/>
  <c r="AB340" i="104"/>
  <c r="W340" i="104"/>
  <c r="AD340" i="104"/>
  <c r="U332" i="104"/>
  <c r="W332" i="104"/>
  <c r="AB332" i="104"/>
  <c r="X332" i="104"/>
  <c r="AD332" i="104"/>
  <c r="U328" i="104"/>
  <c r="X328" i="104"/>
  <c r="AD328" i="104"/>
  <c r="AB324" i="104"/>
  <c r="AA345" i="104"/>
  <c r="X323" i="104"/>
  <c r="T321" i="104"/>
  <c r="W310" i="104"/>
  <c r="T309" i="104"/>
  <c r="AC305" i="104"/>
  <c r="W305" i="104"/>
  <c r="AA303" i="104"/>
  <c r="V302" i="104"/>
  <c r="Z300" i="104"/>
  <c r="X296" i="104"/>
  <c r="AD291" i="104"/>
  <c r="W289" i="104"/>
  <c r="X288" i="104"/>
  <c r="AC287" i="104"/>
  <c r="T286" i="104"/>
  <c r="AB284" i="104"/>
  <c r="AA283" i="104"/>
  <c r="AC278" i="104"/>
  <c r="Y278" i="104"/>
  <c r="U278" i="104"/>
  <c r="AA272" i="104"/>
  <c r="AA271" i="104"/>
  <c r="AB269" i="104"/>
  <c r="V269" i="104"/>
  <c r="Y268" i="104"/>
  <c r="AB265" i="104"/>
  <c r="AD261" i="104"/>
  <c r="X261" i="104"/>
  <c r="AC357" i="104"/>
  <c r="W357" i="104"/>
  <c r="AA355" i="104"/>
  <c r="X352" i="104"/>
  <c r="Z350" i="104"/>
  <c r="W330" i="104"/>
  <c r="AA317" i="104"/>
  <c r="AC310" i="104"/>
  <c r="AB305" i="104"/>
  <c r="U305" i="104"/>
  <c r="Z303" i="104"/>
  <c r="X300" i="104"/>
  <c r="AA298" i="104"/>
  <c r="AD296" i="104"/>
  <c r="W296" i="104"/>
  <c r="AA294" i="104"/>
  <c r="AD292" i="104"/>
  <c r="AD288" i="104"/>
  <c r="V288" i="104"/>
  <c r="X284" i="104"/>
  <c r="Y283" i="104"/>
  <c r="AB278" i="104"/>
  <c r="X278" i="104"/>
  <c r="AA275" i="104"/>
  <c r="W272" i="104"/>
  <c r="W271" i="104"/>
  <c r="AA269" i="104"/>
  <c r="T269" i="104"/>
  <c r="W268" i="104"/>
  <c r="X265" i="104"/>
  <c r="AA264" i="104"/>
  <c r="AB261" i="104"/>
  <c r="W261" i="104"/>
  <c r="AA259" i="104"/>
  <c r="AA306" i="104"/>
  <c r="V303" i="104"/>
  <c r="AC301" i="104"/>
  <c r="AB296" i="104"/>
  <c r="V296" i="104"/>
  <c r="W294" i="104"/>
  <c r="AA288" i="104"/>
  <c r="T288" i="104"/>
  <c r="W284" i="104"/>
  <c r="AC279" i="104"/>
  <c r="Y275" i="104"/>
  <c r="U272" i="104"/>
  <c r="AC268" i="104"/>
  <c r="U268" i="104"/>
  <c r="W265" i="104"/>
  <c r="Y264" i="104"/>
  <c r="W259" i="104"/>
  <c r="W569" i="104"/>
  <c r="X559" i="104"/>
  <c r="AD569" i="104"/>
  <c r="Z565" i="104"/>
  <c r="AA560" i="104"/>
  <c r="AB559" i="104"/>
  <c r="Z549" i="104"/>
  <c r="AA544" i="104"/>
  <c r="AB571" i="104"/>
  <c r="W571" i="104"/>
  <c r="AC569" i="104"/>
  <c r="Y569" i="104"/>
  <c r="U569" i="104"/>
  <c r="AC565" i="104"/>
  <c r="Y565" i="104"/>
  <c r="U565" i="104"/>
  <c r="AD561" i="104"/>
  <c r="Z561" i="104"/>
  <c r="V561" i="104"/>
  <c r="Y560" i="104"/>
  <c r="AA559" i="104"/>
  <c r="V559" i="104"/>
  <c r="Y556" i="104"/>
  <c r="AA555" i="104"/>
  <c r="V555" i="104"/>
  <c r="AC549" i="104"/>
  <c r="Y549" i="104"/>
  <c r="U549" i="104"/>
  <c r="AD545" i="104"/>
  <c r="Z545" i="104"/>
  <c r="V545" i="104"/>
  <c r="Y544" i="104"/>
  <c r="AA543" i="104"/>
  <c r="V543" i="104"/>
  <c r="Y540" i="104"/>
  <c r="AA539" i="104"/>
  <c r="V539" i="104"/>
  <c r="AC533" i="104"/>
  <c r="Y533" i="104"/>
  <c r="U533" i="104"/>
  <c r="AD529" i="104"/>
  <c r="Z529" i="104"/>
  <c r="V529" i="104"/>
  <c r="Y528" i="104"/>
  <c r="W524" i="104"/>
  <c r="AB519" i="104"/>
  <c r="W519" i="104"/>
  <c r="AD513" i="104"/>
  <c r="Z513" i="104"/>
  <c r="V513" i="104"/>
  <c r="Y512" i="104"/>
  <c r="AA511" i="104"/>
  <c r="V511" i="104"/>
  <c r="T509" i="104"/>
  <c r="X509" i="104"/>
  <c r="AB509" i="104"/>
  <c r="Y508" i="104"/>
  <c r="AB505" i="104"/>
  <c r="W505" i="104"/>
  <c r="AA503" i="104"/>
  <c r="U503" i="104"/>
  <c r="AC502" i="104"/>
  <c r="AA499" i="104"/>
  <c r="V499" i="104"/>
  <c r="U496" i="104"/>
  <c r="AC496" i="104"/>
  <c r="U493" i="104"/>
  <c r="W493" i="104"/>
  <c r="AB493" i="104"/>
  <c r="AA491" i="104"/>
  <c r="V491" i="104"/>
  <c r="U490" i="104"/>
  <c r="AC490" i="104"/>
  <c r="AB489" i="104"/>
  <c r="W475" i="104"/>
  <c r="AA472" i="104"/>
  <c r="U470" i="104"/>
  <c r="AA470" i="104"/>
  <c r="U467" i="104"/>
  <c r="Y467" i="104"/>
  <c r="AC467" i="104"/>
  <c r="V467" i="104"/>
  <c r="Z467" i="104"/>
  <c r="AD467" i="104"/>
  <c r="T463" i="104"/>
  <c r="X463" i="104"/>
  <c r="AB463" i="104"/>
  <c r="U463" i="104"/>
  <c r="Y463" i="104"/>
  <c r="AC463" i="104"/>
  <c r="V462" i="104"/>
  <c r="U462" i="104"/>
  <c r="AC462" i="104"/>
  <c r="W462" i="104"/>
  <c r="Z457" i="104"/>
  <c r="W455" i="104"/>
  <c r="AA454" i="104"/>
  <c r="AD449" i="104"/>
  <c r="T447" i="104"/>
  <c r="X447" i="104"/>
  <c r="AB447" i="104"/>
  <c r="U447" i="104"/>
  <c r="Y447" i="104"/>
  <c r="AC447" i="104"/>
  <c r="V447" i="104"/>
  <c r="Z447" i="104"/>
  <c r="AD447" i="104"/>
  <c r="T446" i="104"/>
  <c r="X446" i="104"/>
  <c r="AB446" i="104"/>
  <c r="U446" i="104"/>
  <c r="Y446" i="104"/>
  <c r="AC446" i="104"/>
  <c r="V446" i="104"/>
  <c r="Z446" i="104"/>
  <c r="AD446" i="104"/>
  <c r="AA569" i="104"/>
  <c r="X571" i="104"/>
  <c r="V569" i="104"/>
  <c r="AD565" i="104"/>
  <c r="W559" i="104"/>
  <c r="AA556" i="104"/>
  <c r="AB555" i="104"/>
  <c r="W555" i="104"/>
  <c r="AD549" i="104"/>
  <c r="V549" i="104"/>
  <c r="AA572" i="104"/>
  <c r="AA571" i="104"/>
  <c r="V571" i="104"/>
  <c r="AB569" i="104"/>
  <c r="X569" i="104"/>
  <c r="T569" i="104"/>
  <c r="AB567" i="104"/>
  <c r="W567" i="104"/>
  <c r="AB565" i="104"/>
  <c r="X565" i="104"/>
  <c r="T565" i="104"/>
  <c r="AB563" i="104"/>
  <c r="W563" i="104"/>
  <c r="AA562" i="104"/>
  <c r="AC561" i="104"/>
  <c r="Y561" i="104"/>
  <c r="W560" i="104"/>
  <c r="Z559" i="104"/>
  <c r="T559" i="104"/>
  <c r="AD557" i="104"/>
  <c r="Z557" i="104"/>
  <c r="W556" i="104"/>
  <c r="Z555" i="104"/>
  <c r="T555" i="104"/>
  <c r="AB551" i="104"/>
  <c r="W551" i="104"/>
  <c r="AB549" i="104"/>
  <c r="X549" i="104"/>
  <c r="AB547" i="104"/>
  <c r="W547" i="104"/>
  <c r="AA546" i="104"/>
  <c r="AC545" i="104"/>
  <c r="Y545" i="104"/>
  <c r="W544" i="104"/>
  <c r="Z543" i="104"/>
  <c r="T543" i="104"/>
  <c r="AD541" i="104"/>
  <c r="Z541" i="104"/>
  <c r="W540" i="104"/>
  <c r="Z539" i="104"/>
  <c r="T539" i="104"/>
  <c r="AB535" i="104"/>
  <c r="W535" i="104"/>
  <c r="AB533" i="104"/>
  <c r="X533" i="104"/>
  <c r="T533" i="104"/>
  <c r="AB531" i="104"/>
  <c r="W531" i="104"/>
  <c r="AA530" i="104"/>
  <c r="AC529" i="104"/>
  <c r="Y529" i="104"/>
  <c r="W528" i="104"/>
  <c r="AC524" i="104"/>
  <c r="U524" i="104"/>
  <c r="AD521" i="104"/>
  <c r="Z521" i="104"/>
  <c r="Y520" i="104"/>
  <c r="AA519" i="104"/>
  <c r="V519" i="104"/>
  <c r="AB515" i="104"/>
  <c r="W515" i="104"/>
  <c r="AA514" i="104"/>
  <c r="AC513" i="104"/>
  <c r="Y513" i="104"/>
  <c r="W512" i="104"/>
  <c r="Z511" i="104"/>
  <c r="T511" i="104"/>
  <c r="AC509" i="104"/>
  <c r="W509" i="104"/>
  <c r="AA505" i="104"/>
  <c r="V504" i="104"/>
  <c r="W504" i="104"/>
  <c r="Y503" i="104"/>
  <c r="Z499" i="104"/>
  <c r="Z496" i="104"/>
  <c r="U495" i="104"/>
  <c r="Y495" i="104"/>
  <c r="AC495" i="104"/>
  <c r="X493" i="104"/>
  <c r="Z491" i="104"/>
  <c r="AA490" i="104"/>
  <c r="X489" i="104"/>
  <c r="U488" i="104"/>
  <c r="W488" i="104"/>
  <c r="AA488" i="104"/>
  <c r="T487" i="104"/>
  <c r="X487" i="104"/>
  <c r="AB487" i="104"/>
  <c r="U487" i="104"/>
  <c r="Y487" i="104"/>
  <c r="AC487" i="104"/>
  <c r="AB475" i="104"/>
  <c r="U465" i="104"/>
  <c r="V465" i="104"/>
  <c r="AA465" i="104"/>
  <c r="W465" i="104"/>
  <c r="AB465" i="104"/>
  <c r="AD455" i="104"/>
  <c r="AA442" i="104"/>
  <c r="AD559" i="104"/>
  <c r="V508" i="104"/>
  <c r="U508" i="104"/>
  <c r="AC508" i="104"/>
  <c r="V503" i="104"/>
  <c r="Z503" i="104"/>
  <c r="AD503" i="104"/>
  <c r="T499" i="104"/>
  <c r="X499" i="104"/>
  <c r="AB499" i="104"/>
  <c r="T491" i="104"/>
  <c r="X491" i="104"/>
  <c r="AB491" i="104"/>
  <c r="U478" i="104"/>
  <c r="AA478" i="104"/>
  <c r="U475" i="104"/>
  <c r="Y475" i="104"/>
  <c r="AC475" i="104"/>
  <c r="V475" i="104"/>
  <c r="Z475" i="104"/>
  <c r="AD475" i="104"/>
  <c r="W472" i="104"/>
  <c r="Y472" i="104"/>
  <c r="T455" i="104"/>
  <c r="X455" i="104"/>
  <c r="AB455" i="104"/>
  <c r="U455" i="104"/>
  <c r="Y455" i="104"/>
  <c r="AC455" i="104"/>
  <c r="V454" i="104"/>
  <c r="U454" i="104"/>
  <c r="AC454" i="104"/>
  <c r="W454" i="104"/>
  <c r="U449" i="104"/>
  <c r="T449" i="104"/>
  <c r="Z449" i="104"/>
  <c r="V449" i="104"/>
  <c r="AA449" i="104"/>
  <c r="W449" i="104"/>
  <c r="AB449" i="104"/>
  <c r="W565" i="104"/>
  <c r="AB543" i="104"/>
  <c r="W543" i="104"/>
  <c r="AB539" i="104"/>
  <c r="W539" i="104"/>
  <c r="AD533" i="104"/>
  <c r="Z533" i="104"/>
  <c r="Y524" i="104"/>
  <c r="AB511" i="104"/>
  <c r="W511" i="104"/>
  <c r="AA508" i="104"/>
  <c r="U505" i="104"/>
  <c r="Y505" i="104"/>
  <c r="AC505" i="104"/>
  <c r="AB503" i="104"/>
  <c r="W503" i="104"/>
  <c r="T502" i="104"/>
  <c r="X502" i="104"/>
  <c r="AC499" i="104"/>
  <c r="W499" i="104"/>
  <c r="U489" i="104"/>
  <c r="T489" i="104"/>
  <c r="Z489" i="104"/>
  <c r="V489" i="104"/>
  <c r="AA489" i="104"/>
  <c r="U457" i="104"/>
  <c r="V457" i="104"/>
  <c r="AA457" i="104"/>
  <c r="W457" i="104"/>
  <c r="AB457" i="104"/>
  <c r="Z455" i="104"/>
  <c r="T442" i="104"/>
  <c r="X442" i="104"/>
  <c r="AB442" i="104"/>
  <c r="U442" i="104"/>
  <c r="Y442" i="104"/>
  <c r="AC442" i="104"/>
  <c r="V442" i="104"/>
  <c r="Z442" i="104"/>
  <c r="AD442" i="104"/>
  <c r="AA448" i="104"/>
  <c r="AD444" i="104"/>
  <c r="W444" i="104"/>
  <c r="AC441" i="104"/>
  <c r="W441" i="104"/>
  <c r="AA440" i="104"/>
  <c r="AA439" i="104"/>
  <c r="V439" i="104"/>
  <c r="Z435" i="104"/>
  <c r="AA433" i="104"/>
  <c r="U433" i="104"/>
  <c r="AB429" i="104"/>
  <c r="W429" i="104"/>
  <c r="Y428" i="104"/>
  <c r="AD427" i="104"/>
  <c r="Z427" i="104"/>
  <c r="V427" i="104"/>
  <c r="AA424" i="104"/>
  <c r="V424" i="104"/>
  <c r="U416" i="104"/>
  <c r="Y416" i="104"/>
  <c r="T415" i="104"/>
  <c r="X415" i="104"/>
  <c r="AB415" i="104"/>
  <c r="U415" i="104"/>
  <c r="Y415" i="104"/>
  <c r="AC415" i="104"/>
  <c r="AC410" i="104"/>
  <c r="U408" i="104"/>
  <c r="W408" i="104"/>
  <c r="AA390" i="104"/>
  <c r="AC390" i="104"/>
  <c r="U382" i="104"/>
  <c r="AA382" i="104"/>
  <c r="U375" i="104"/>
  <c r="T375" i="104"/>
  <c r="AB375" i="104"/>
  <c r="W375" i="104"/>
  <c r="AD375" i="104"/>
  <c r="T373" i="104"/>
  <c r="V373" i="104"/>
  <c r="AA373" i="104"/>
  <c r="W373" i="104"/>
  <c r="AC373" i="104"/>
  <c r="U372" i="104"/>
  <c r="Y372" i="104"/>
  <c r="AC372" i="104"/>
  <c r="V372" i="104"/>
  <c r="Z372" i="104"/>
  <c r="AD372" i="104"/>
  <c r="AD471" i="104"/>
  <c r="Z471" i="104"/>
  <c r="AA466" i="104"/>
  <c r="AD459" i="104"/>
  <c r="Z459" i="104"/>
  <c r="Y458" i="104"/>
  <c r="AD451" i="104"/>
  <c r="Z451" i="104"/>
  <c r="Y450" i="104"/>
  <c r="AB444" i="104"/>
  <c r="AA443" i="104"/>
  <c r="AB441" i="104"/>
  <c r="X440" i="104"/>
  <c r="Z439" i="104"/>
  <c r="AB437" i="104"/>
  <c r="W437" i="104"/>
  <c r="Y433" i="104"/>
  <c r="T433" i="104"/>
  <c r="AA429" i="104"/>
  <c r="U429" i="104"/>
  <c r="AD428" i="104"/>
  <c r="V428" i="104"/>
  <c r="AC427" i="104"/>
  <c r="Y427" i="104"/>
  <c r="U427" i="104"/>
  <c r="Z424" i="104"/>
  <c r="U423" i="104"/>
  <c r="V423" i="104"/>
  <c r="T421" i="104"/>
  <c r="Z421" i="104"/>
  <c r="V421" i="104"/>
  <c r="AA421" i="104"/>
  <c r="T419" i="104"/>
  <c r="X419" i="104"/>
  <c r="AB419" i="104"/>
  <c r="U419" i="104"/>
  <c r="Y419" i="104"/>
  <c r="AC419" i="104"/>
  <c r="Z415" i="104"/>
  <c r="AA410" i="104"/>
  <c r="U409" i="104"/>
  <c r="V409" i="104"/>
  <c r="AA409" i="104"/>
  <c r="W409" i="104"/>
  <c r="AB409" i="104"/>
  <c r="W400" i="104"/>
  <c r="AA400" i="104"/>
  <c r="W392" i="104"/>
  <c r="AA392" i="104"/>
  <c r="U385" i="104"/>
  <c r="T385" i="104"/>
  <c r="Z385" i="104"/>
  <c r="V385" i="104"/>
  <c r="AA385" i="104"/>
  <c r="U384" i="104"/>
  <c r="AC384" i="104"/>
  <c r="W384" i="104"/>
  <c r="Z373" i="104"/>
  <c r="X372" i="104"/>
  <c r="AA371" i="104"/>
  <c r="V440" i="104"/>
  <c r="Y429" i="104"/>
  <c r="T429" i="104"/>
  <c r="AA428" i="104"/>
  <c r="AB427" i="104"/>
  <c r="X427" i="104"/>
  <c r="AA414" i="104"/>
  <c r="AC414" i="104"/>
  <c r="W410" i="104"/>
  <c r="Y410" i="104"/>
  <c r="U406" i="104"/>
  <c r="AA406" i="104"/>
  <c r="U398" i="104"/>
  <c r="AA398" i="104"/>
  <c r="U386" i="104"/>
  <c r="W386" i="104"/>
  <c r="Y386" i="104"/>
  <c r="U371" i="104"/>
  <c r="T371" i="104"/>
  <c r="AB371" i="104"/>
  <c r="W371" i="104"/>
  <c r="AB399" i="104"/>
  <c r="X399" i="104"/>
  <c r="AB391" i="104"/>
  <c r="X391" i="104"/>
  <c r="Z389" i="104"/>
  <c r="T389" i="104"/>
  <c r="AB387" i="104"/>
  <c r="X387" i="104"/>
  <c r="W378" i="104"/>
  <c r="Z365" i="104"/>
  <c r="U365" i="104"/>
  <c r="AB364" i="104"/>
  <c r="X364" i="104"/>
  <c r="Z361" i="104"/>
  <c r="U361" i="104"/>
  <c r="X359" i="104"/>
  <c r="AB355" i="104"/>
  <c r="V355" i="104"/>
  <c r="AB354" i="104"/>
  <c r="X354" i="104"/>
  <c r="AC350" i="104"/>
  <c r="Y350" i="104"/>
  <c r="U350" i="104"/>
  <c r="X349" i="104"/>
  <c r="AA348" i="104"/>
  <c r="V348" i="104"/>
  <c r="AB346" i="104"/>
  <c r="X346" i="104"/>
  <c r="Y345" i="104"/>
  <c r="AA344" i="104"/>
  <c r="V344" i="104"/>
  <c r="AC342" i="104"/>
  <c r="Y342" i="104"/>
  <c r="U342" i="104"/>
  <c r="W341" i="104"/>
  <c r="Z340" i="104"/>
  <c r="T340" i="104"/>
  <c r="AB336" i="104"/>
  <c r="W336" i="104"/>
  <c r="AC334" i="104"/>
  <c r="Y334" i="104"/>
  <c r="U334" i="104"/>
  <c r="W333" i="104"/>
  <c r="T332" i="104"/>
  <c r="AB328" i="104"/>
  <c r="W328" i="104"/>
  <c r="AC326" i="104"/>
  <c r="Y326" i="104"/>
  <c r="U326" i="104"/>
  <c r="W325" i="104"/>
  <c r="AA322" i="104"/>
  <c r="U322" i="104"/>
  <c r="AD319" i="104"/>
  <c r="Z319" i="104"/>
  <c r="V319" i="104"/>
  <c r="AC315" i="104"/>
  <c r="Y315" i="104"/>
  <c r="U315" i="104"/>
  <c r="AA314" i="104"/>
  <c r="U314" i="104"/>
  <c r="U313" i="104"/>
  <c r="W313" i="104"/>
  <c r="V310" i="104"/>
  <c r="T310" i="104"/>
  <c r="Y310" i="104"/>
  <c r="T307" i="104"/>
  <c r="X307" i="104"/>
  <c r="AB307" i="104"/>
  <c r="Z306" i="104"/>
  <c r="T298" i="104"/>
  <c r="X298" i="104"/>
  <c r="AB298" i="104"/>
  <c r="U298" i="104"/>
  <c r="Y298" i="104"/>
  <c r="AC298" i="104"/>
  <c r="V298" i="104"/>
  <c r="Z298" i="104"/>
  <c r="AD298" i="104"/>
  <c r="AA362" i="104"/>
  <c r="W359" i="104"/>
  <c r="AB350" i="104"/>
  <c r="X350" i="104"/>
  <c r="AC349" i="104"/>
  <c r="W349" i="104"/>
  <c r="Z348" i="104"/>
  <c r="T348" i="104"/>
  <c r="W345" i="104"/>
  <c r="Z344" i="104"/>
  <c r="T344" i="104"/>
  <c r="AB342" i="104"/>
  <c r="X342" i="104"/>
  <c r="AC341" i="104"/>
  <c r="U341" i="104"/>
  <c r="AA336" i="104"/>
  <c r="V336" i="104"/>
  <c r="AB334" i="104"/>
  <c r="X334" i="104"/>
  <c r="AC333" i="104"/>
  <c r="U333" i="104"/>
  <c r="Z330" i="104"/>
  <c r="AA328" i="104"/>
  <c r="V328" i="104"/>
  <c r="AB326" i="104"/>
  <c r="X326" i="104"/>
  <c r="AC325" i="104"/>
  <c r="U325" i="104"/>
  <c r="Y322" i="104"/>
  <c r="T322" i="104"/>
  <c r="AC319" i="104"/>
  <c r="Y319" i="104"/>
  <c r="U319" i="104"/>
  <c r="X317" i="104"/>
  <c r="AA316" i="104"/>
  <c r="AB315" i="104"/>
  <c r="X315" i="104"/>
  <c r="Y314" i="104"/>
  <c r="T314" i="104"/>
  <c r="AA313" i="104"/>
  <c r="X310" i="104"/>
  <c r="AC307" i="104"/>
  <c r="W307" i="104"/>
  <c r="AD306" i="104"/>
  <c r="W306" i="104"/>
  <c r="AB359" i="104"/>
  <c r="T359" i="104"/>
  <c r="AB349" i="104"/>
  <c r="U349" i="104"/>
  <c r="AA339" i="104"/>
  <c r="Z336" i="104"/>
  <c r="T336" i="104"/>
  <c r="AA331" i="104"/>
  <c r="Z328" i="104"/>
  <c r="T328" i="104"/>
  <c r="AB319" i="104"/>
  <c r="X319" i="104"/>
  <c r="AB306" i="104"/>
  <c r="T297" i="104"/>
  <c r="AA297" i="104"/>
  <c r="U297" i="104"/>
  <c r="AC297" i="104"/>
  <c r="X297" i="104"/>
  <c r="T306" i="104"/>
  <c r="X306" i="104"/>
  <c r="U306" i="104"/>
  <c r="Y306" i="104"/>
  <c r="AC306" i="104"/>
  <c r="Y305" i="104"/>
  <c r="AD303" i="104"/>
  <c r="AC302" i="104"/>
  <c r="Y302" i="104"/>
  <c r="U302" i="104"/>
  <c r="X301" i="104"/>
  <c r="AD300" i="104"/>
  <c r="V300" i="104"/>
  <c r="Z296" i="104"/>
  <c r="AD294" i="104"/>
  <c r="Z294" i="104"/>
  <c r="V294" i="104"/>
  <c r="AA293" i="104"/>
  <c r="U293" i="104"/>
  <c r="Z291" i="104"/>
  <c r="AC290" i="104"/>
  <c r="Y290" i="104"/>
  <c r="U290" i="104"/>
  <c r="AA287" i="104"/>
  <c r="AA284" i="104"/>
  <c r="V284" i="104"/>
  <c r="W283" i="104"/>
  <c r="AA279" i="104"/>
  <c r="AA276" i="104"/>
  <c r="V276" i="104"/>
  <c r="W275" i="104"/>
  <c r="AD271" i="104"/>
  <c r="Z271" i="104"/>
  <c r="V271" i="104"/>
  <c r="AA265" i="104"/>
  <c r="V265" i="104"/>
  <c r="W264" i="104"/>
  <c r="AC263" i="104"/>
  <c r="Y263" i="104"/>
  <c r="U263" i="104"/>
  <c r="V261" i="104"/>
  <c r="Y260" i="104"/>
  <c r="AD259" i="104"/>
  <c r="Z259" i="104"/>
  <c r="V259" i="104"/>
  <c r="AB302" i="104"/>
  <c r="X302" i="104"/>
  <c r="AA300" i="104"/>
  <c r="AC294" i="104"/>
  <c r="Y294" i="104"/>
  <c r="U294" i="104"/>
  <c r="Y293" i="104"/>
  <c r="Y291" i="104"/>
  <c r="AB290" i="104"/>
  <c r="X290" i="104"/>
  <c r="AB288" i="104"/>
  <c r="W288" i="104"/>
  <c r="AD286" i="104"/>
  <c r="Z286" i="104"/>
  <c r="Z284" i="104"/>
  <c r="T284" i="104"/>
  <c r="AC283" i="104"/>
  <c r="AB280" i="104"/>
  <c r="W280" i="104"/>
  <c r="Y279" i="104"/>
  <c r="Z276" i="104"/>
  <c r="T276" i="104"/>
  <c r="AC275" i="104"/>
  <c r="AB273" i="104"/>
  <c r="W273" i="104"/>
  <c r="AC271" i="104"/>
  <c r="Y271" i="104"/>
  <c r="U271" i="104"/>
  <c r="W269" i="104"/>
  <c r="Z265" i="104"/>
  <c r="T265" i="104"/>
  <c r="AC264" i="104"/>
  <c r="U264" i="104"/>
  <c r="AB263" i="104"/>
  <c r="X263" i="104"/>
  <c r="T261" i="104"/>
  <c r="W260" i="104"/>
  <c r="AC259" i="104"/>
  <c r="Y259" i="104"/>
  <c r="U259" i="104"/>
  <c r="AB294" i="104"/>
  <c r="X294" i="104"/>
  <c r="AB271" i="104"/>
  <c r="X271" i="104"/>
  <c r="W266" i="104"/>
  <c r="AC260" i="104"/>
  <c r="U260" i="104"/>
  <c r="AB259" i="104"/>
  <c r="X259" i="104"/>
  <c r="T550" i="104"/>
  <c r="X550" i="104"/>
  <c r="AB550" i="104"/>
  <c r="U550" i="104"/>
  <c r="Y550" i="104"/>
  <c r="AC550" i="104"/>
  <c r="V550" i="104"/>
  <c r="Z550" i="104"/>
  <c r="AD550" i="104"/>
  <c r="T534" i="104"/>
  <c r="X534" i="104"/>
  <c r="AB534" i="104"/>
  <c r="U534" i="104"/>
  <c r="Y534" i="104"/>
  <c r="AC534" i="104"/>
  <c r="V534" i="104"/>
  <c r="Z534" i="104"/>
  <c r="AD534" i="104"/>
  <c r="T566" i="104"/>
  <c r="X566" i="104"/>
  <c r="AB566" i="104"/>
  <c r="U566" i="104"/>
  <c r="Y566" i="104"/>
  <c r="AC566" i="104"/>
  <c r="V566" i="104"/>
  <c r="Z566" i="104"/>
  <c r="AD566" i="104"/>
  <c r="T542" i="104"/>
  <c r="X542" i="104"/>
  <c r="AB542" i="104"/>
  <c r="U542" i="104"/>
  <c r="Y542" i="104"/>
  <c r="AC542" i="104"/>
  <c r="V542" i="104"/>
  <c r="Z542" i="104"/>
  <c r="AD542" i="104"/>
  <c r="T562" i="104"/>
  <c r="X562" i="104"/>
  <c r="AB562" i="104"/>
  <c r="U562" i="104"/>
  <c r="Y562" i="104"/>
  <c r="AC562" i="104"/>
  <c r="V562" i="104"/>
  <c r="Z562" i="104"/>
  <c r="AD562" i="104"/>
  <c r="T554" i="104"/>
  <c r="X554" i="104"/>
  <c r="AB554" i="104"/>
  <c r="U554" i="104"/>
  <c r="Y554" i="104"/>
  <c r="AC554" i="104"/>
  <c r="V554" i="104"/>
  <c r="Z554" i="104"/>
  <c r="AD554" i="104"/>
  <c r="AA550" i="104"/>
  <c r="T546" i="104"/>
  <c r="X546" i="104"/>
  <c r="AB546" i="104"/>
  <c r="U546" i="104"/>
  <c r="Y546" i="104"/>
  <c r="AC546" i="104"/>
  <c r="V546" i="104"/>
  <c r="Z546" i="104"/>
  <c r="AD546" i="104"/>
  <c r="AA542" i="104"/>
  <c r="T538" i="104"/>
  <c r="X538" i="104"/>
  <c r="AB538" i="104"/>
  <c r="U538" i="104"/>
  <c r="Y538" i="104"/>
  <c r="AC538" i="104"/>
  <c r="V538" i="104"/>
  <c r="Z538" i="104"/>
  <c r="AD538" i="104"/>
  <c r="AA534" i="104"/>
  <c r="T530" i="104"/>
  <c r="X530" i="104"/>
  <c r="AB530" i="104"/>
  <c r="U530" i="104"/>
  <c r="Y530" i="104"/>
  <c r="AC530" i="104"/>
  <c r="V530" i="104"/>
  <c r="Z530" i="104"/>
  <c r="AD530" i="104"/>
  <c r="T522" i="104"/>
  <c r="X522" i="104"/>
  <c r="AB522" i="104"/>
  <c r="U522" i="104"/>
  <c r="Y522" i="104"/>
  <c r="AC522" i="104"/>
  <c r="V522" i="104"/>
  <c r="Z522" i="104"/>
  <c r="AD522" i="104"/>
  <c r="T558" i="104"/>
  <c r="X558" i="104"/>
  <c r="AB558" i="104"/>
  <c r="U558" i="104"/>
  <c r="Y558" i="104"/>
  <c r="AC558" i="104"/>
  <c r="V558" i="104"/>
  <c r="Z558" i="104"/>
  <c r="AD558" i="104"/>
  <c r="AA566" i="104"/>
  <c r="T570" i="104"/>
  <c r="X570" i="104"/>
  <c r="AB570" i="104"/>
  <c r="U570" i="104"/>
  <c r="AC570" i="104"/>
  <c r="Y570" i="104"/>
  <c r="V570" i="104"/>
  <c r="Z570" i="104"/>
  <c r="AD570" i="104"/>
  <c r="W566" i="104"/>
  <c r="W558" i="104"/>
  <c r="W550" i="104"/>
  <c r="W542" i="104"/>
  <c r="W534" i="104"/>
  <c r="Y500" i="104"/>
  <c r="AD497" i="104"/>
  <c r="T492" i="104"/>
  <c r="X492" i="104"/>
  <c r="AB492" i="104"/>
  <c r="V492" i="104"/>
  <c r="Z492" i="104"/>
  <c r="AD492" i="104"/>
  <c r="T476" i="104"/>
  <c r="X476" i="104"/>
  <c r="AB476" i="104"/>
  <c r="V476" i="104"/>
  <c r="Z476" i="104"/>
  <c r="AD476" i="104"/>
  <c r="AA468" i="104"/>
  <c r="AB572" i="104"/>
  <c r="X572" i="104"/>
  <c r="T572" i="104"/>
  <c r="AB568" i="104"/>
  <c r="X568" i="104"/>
  <c r="T568" i="104"/>
  <c r="AB564" i="104"/>
  <c r="X564" i="104"/>
  <c r="T564" i="104"/>
  <c r="AB560" i="104"/>
  <c r="X560" i="104"/>
  <c r="T560" i="104"/>
  <c r="AB556" i="104"/>
  <c r="X556" i="104"/>
  <c r="T556" i="104"/>
  <c r="AB552" i="104"/>
  <c r="X552" i="104"/>
  <c r="T552" i="104"/>
  <c r="AB548" i="104"/>
  <c r="X548" i="104"/>
  <c r="T548" i="104"/>
  <c r="AB544" i="104"/>
  <c r="X544" i="104"/>
  <c r="T544" i="104"/>
  <c r="AB540" i="104"/>
  <c r="X540" i="104"/>
  <c r="T540" i="104"/>
  <c r="AB536" i="104"/>
  <c r="X536" i="104"/>
  <c r="T536" i="104"/>
  <c r="AB532" i="104"/>
  <c r="X532" i="104"/>
  <c r="T532" i="104"/>
  <c r="AB528" i="104"/>
  <c r="X528" i="104"/>
  <c r="T528" i="104"/>
  <c r="AB524" i="104"/>
  <c r="X524" i="104"/>
  <c r="T524" i="104"/>
  <c r="AB520" i="104"/>
  <c r="X520" i="104"/>
  <c r="T520" i="104"/>
  <c r="AD518" i="104"/>
  <c r="Z518" i="104"/>
  <c r="V518" i="104"/>
  <c r="AB516" i="104"/>
  <c r="X516" i="104"/>
  <c r="T516" i="104"/>
  <c r="AD514" i="104"/>
  <c r="Z514" i="104"/>
  <c r="V514" i="104"/>
  <c r="AB512" i="104"/>
  <c r="X512" i="104"/>
  <c r="T512" i="104"/>
  <c r="AD510" i="104"/>
  <c r="Z510" i="104"/>
  <c r="V510" i="104"/>
  <c r="AB508" i="104"/>
  <c r="X508" i="104"/>
  <c r="T508" i="104"/>
  <c r="AD506" i="104"/>
  <c r="Z506" i="104"/>
  <c r="V506" i="104"/>
  <c r="AB504" i="104"/>
  <c r="X504" i="104"/>
  <c r="T504" i="104"/>
  <c r="Y502" i="104"/>
  <c r="AC500" i="104"/>
  <c r="W500" i="104"/>
  <c r="AB497" i="104"/>
  <c r="W497" i="104"/>
  <c r="T496" i="104"/>
  <c r="X496" i="104"/>
  <c r="AB496" i="104"/>
  <c r="V494" i="104"/>
  <c r="Z494" i="104"/>
  <c r="AD494" i="104"/>
  <c r="T494" i="104"/>
  <c r="X494" i="104"/>
  <c r="AB494" i="104"/>
  <c r="Y492" i="104"/>
  <c r="AC488" i="104"/>
  <c r="V486" i="104"/>
  <c r="Z486" i="104"/>
  <c r="AD486" i="104"/>
  <c r="T486" i="104"/>
  <c r="X486" i="104"/>
  <c r="AB486" i="104"/>
  <c r="V478" i="104"/>
  <c r="Z478" i="104"/>
  <c r="AD478" i="104"/>
  <c r="T478" i="104"/>
  <c r="X478" i="104"/>
  <c r="AB478" i="104"/>
  <c r="Y476" i="104"/>
  <c r="V470" i="104"/>
  <c r="Z470" i="104"/>
  <c r="AD470" i="104"/>
  <c r="T470" i="104"/>
  <c r="X470" i="104"/>
  <c r="AB470" i="104"/>
  <c r="Y468" i="104"/>
  <c r="T460" i="104"/>
  <c r="X460" i="104"/>
  <c r="AB460" i="104"/>
  <c r="U460" i="104"/>
  <c r="Y460" i="104"/>
  <c r="AC460" i="104"/>
  <c r="V460" i="104"/>
  <c r="Z460" i="104"/>
  <c r="AD460" i="104"/>
  <c r="T452" i="104"/>
  <c r="X452" i="104"/>
  <c r="AB452" i="104"/>
  <c r="U452" i="104"/>
  <c r="Y452" i="104"/>
  <c r="AC452" i="104"/>
  <c r="V452" i="104"/>
  <c r="Z452" i="104"/>
  <c r="AD452" i="104"/>
  <c r="AA518" i="104"/>
  <c r="W510" i="104"/>
  <c r="AA506" i="104"/>
  <c r="AD500" i="104"/>
  <c r="X497" i="104"/>
  <c r="AA492" i="104"/>
  <c r="T484" i="104"/>
  <c r="X484" i="104"/>
  <c r="AB484" i="104"/>
  <c r="V484" i="104"/>
  <c r="Z484" i="104"/>
  <c r="AD484" i="104"/>
  <c r="W572" i="104"/>
  <c r="AC518" i="104"/>
  <c r="Y518" i="104"/>
  <c r="U518" i="104"/>
  <c r="AC514" i="104"/>
  <c r="Y514" i="104"/>
  <c r="U514" i="104"/>
  <c r="AC510" i="104"/>
  <c r="Y510" i="104"/>
  <c r="U510" i="104"/>
  <c r="AC506" i="104"/>
  <c r="Y506" i="104"/>
  <c r="U506" i="104"/>
  <c r="V502" i="104"/>
  <c r="Z502" i="104"/>
  <c r="AD502" i="104"/>
  <c r="AA500" i="104"/>
  <c r="AA497" i="104"/>
  <c r="W492" i="104"/>
  <c r="T488" i="104"/>
  <c r="X488" i="104"/>
  <c r="AB488" i="104"/>
  <c r="V488" i="104"/>
  <c r="Z488" i="104"/>
  <c r="AD488" i="104"/>
  <c r="W484" i="104"/>
  <c r="T480" i="104"/>
  <c r="X480" i="104"/>
  <c r="AB480" i="104"/>
  <c r="V480" i="104"/>
  <c r="Z480" i="104"/>
  <c r="AD480" i="104"/>
  <c r="Y478" i="104"/>
  <c r="W476" i="104"/>
  <c r="T472" i="104"/>
  <c r="X472" i="104"/>
  <c r="AB472" i="104"/>
  <c r="V472" i="104"/>
  <c r="Z472" i="104"/>
  <c r="AD472" i="104"/>
  <c r="Y470" i="104"/>
  <c r="AC466" i="104"/>
  <c r="V445" i="104"/>
  <c r="Z445" i="104"/>
  <c r="AD445" i="104"/>
  <c r="T445" i="104"/>
  <c r="Y445" i="104"/>
  <c r="U445" i="104"/>
  <c r="AA445" i="104"/>
  <c r="W445" i="104"/>
  <c r="AB445" i="104"/>
  <c r="W518" i="104"/>
  <c r="W514" i="104"/>
  <c r="AA510" i="104"/>
  <c r="W506" i="104"/>
  <c r="T500" i="104"/>
  <c r="X500" i="104"/>
  <c r="AB500" i="104"/>
  <c r="U497" i="104"/>
  <c r="Y497" i="104"/>
  <c r="AC497" i="104"/>
  <c r="AA476" i="104"/>
  <c r="T468" i="104"/>
  <c r="X468" i="104"/>
  <c r="AB468" i="104"/>
  <c r="V468" i="104"/>
  <c r="Z468" i="104"/>
  <c r="AD468" i="104"/>
  <c r="W568" i="104"/>
  <c r="AD572" i="104"/>
  <c r="Z572" i="104"/>
  <c r="AC571" i="104"/>
  <c r="Y571" i="104"/>
  <c r="AD568" i="104"/>
  <c r="Z568" i="104"/>
  <c r="AC567" i="104"/>
  <c r="Y567" i="104"/>
  <c r="AD564" i="104"/>
  <c r="Z564" i="104"/>
  <c r="AC563" i="104"/>
  <c r="Y563" i="104"/>
  <c r="AD560" i="104"/>
  <c r="Z560" i="104"/>
  <c r="AC559" i="104"/>
  <c r="Y559" i="104"/>
  <c r="AD556" i="104"/>
  <c r="Z556" i="104"/>
  <c r="AC555" i="104"/>
  <c r="Y555" i="104"/>
  <c r="AD552" i="104"/>
  <c r="Z552" i="104"/>
  <c r="AC551" i="104"/>
  <c r="Y551" i="104"/>
  <c r="AD548" i="104"/>
  <c r="Z548" i="104"/>
  <c r="AC547" i="104"/>
  <c r="Y547" i="104"/>
  <c r="AD544" i="104"/>
  <c r="Z544" i="104"/>
  <c r="AC543" i="104"/>
  <c r="Y543" i="104"/>
  <c r="AD540" i="104"/>
  <c r="Z540" i="104"/>
  <c r="AC539" i="104"/>
  <c r="Y539" i="104"/>
  <c r="AD536" i="104"/>
  <c r="Z536" i="104"/>
  <c r="AC535" i="104"/>
  <c r="Y535" i="104"/>
  <c r="AD532" i="104"/>
  <c r="Z532" i="104"/>
  <c r="AC531" i="104"/>
  <c r="Y531" i="104"/>
  <c r="AD528" i="104"/>
  <c r="Z528" i="104"/>
  <c r="AD524" i="104"/>
  <c r="Z524" i="104"/>
  <c r="AC523" i="104"/>
  <c r="Y523" i="104"/>
  <c r="AD520" i="104"/>
  <c r="Z520" i="104"/>
  <c r="AC519" i="104"/>
  <c r="Y519" i="104"/>
  <c r="AB518" i="104"/>
  <c r="X518" i="104"/>
  <c r="AD516" i="104"/>
  <c r="Z516" i="104"/>
  <c r="AC515" i="104"/>
  <c r="Y515" i="104"/>
  <c r="AB514" i="104"/>
  <c r="X514" i="104"/>
  <c r="AD512" i="104"/>
  <c r="Z512" i="104"/>
  <c r="AC511" i="104"/>
  <c r="Y511" i="104"/>
  <c r="AB510" i="104"/>
  <c r="X510" i="104"/>
  <c r="AD508" i="104"/>
  <c r="Z508" i="104"/>
  <c r="AC507" i="104"/>
  <c r="Y507" i="104"/>
  <c r="AB506" i="104"/>
  <c r="X506" i="104"/>
  <c r="AD504" i="104"/>
  <c r="Z504" i="104"/>
  <c r="AB502" i="104"/>
  <c r="W502" i="104"/>
  <c r="U501" i="104"/>
  <c r="Y501" i="104"/>
  <c r="AC501" i="104"/>
  <c r="Z500" i="104"/>
  <c r="U500" i="104"/>
  <c r="V498" i="104"/>
  <c r="Z498" i="104"/>
  <c r="AD498" i="104"/>
  <c r="Z497" i="104"/>
  <c r="T497" i="104"/>
  <c r="AA496" i="104"/>
  <c r="V496" i="104"/>
  <c r="W494" i="104"/>
  <c r="AC492" i="104"/>
  <c r="U492" i="104"/>
  <c r="V490" i="104"/>
  <c r="Z490" i="104"/>
  <c r="AD490" i="104"/>
  <c r="T490" i="104"/>
  <c r="X490" i="104"/>
  <c r="AB490" i="104"/>
  <c r="Y488" i="104"/>
  <c r="W486" i="104"/>
  <c r="AC484" i="104"/>
  <c r="U484" i="104"/>
  <c r="V482" i="104"/>
  <c r="Z482" i="104"/>
  <c r="AD482" i="104"/>
  <c r="T482" i="104"/>
  <c r="X482" i="104"/>
  <c r="AB482" i="104"/>
  <c r="Y480" i="104"/>
  <c r="W478" i="104"/>
  <c r="AC476" i="104"/>
  <c r="U476" i="104"/>
  <c r="W470" i="104"/>
  <c r="AC468" i="104"/>
  <c r="U468" i="104"/>
  <c r="V466" i="104"/>
  <c r="Z466" i="104"/>
  <c r="AD466" i="104"/>
  <c r="T466" i="104"/>
  <c r="X466" i="104"/>
  <c r="AB466" i="104"/>
  <c r="T464" i="104"/>
  <c r="X464" i="104"/>
  <c r="AB464" i="104"/>
  <c r="U464" i="104"/>
  <c r="Y464" i="104"/>
  <c r="AC464" i="104"/>
  <c r="V464" i="104"/>
  <c r="Z464" i="104"/>
  <c r="AD464" i="104"/>
  <c r="AA460" i="104"/>
  <c r="T456" i="104"/>
  <c r="X456" i="104"/>
  <c r="AB456" i="104"/>
  <c r="U456" i="104"/>
  <c r="Y456" i="104"/>
  <c r="AC456" i="104"/>
  <c r="V456" i="104"/>
  <c r="Z456" i="104"/>
  <c r="AD456" i="104"/>
  <c r="AA452" i="104"/>
  <c r="T448" i="104"/>
  <c r="X448" i="104"/>
  <c r="AB448" i="104"/>
  <c r="U448" i="104"/>
  <c r="Y448" i="104"/>
  <c r="AC448" i="104"/>
  <c r="V448" i="104"/>
  <c r="Z448" i="104"/>
  <c r="AD448" i="104"/>
  <c r="V380" i="104"/>
  <c r="Z380" i="104"/>
  <c r="AD380" i="104"/>
  <c r="T380" i="104"/>
  <c r="X380" i="104"/>
  <c r="AB380" i="104"/>
  <c r="U380" i="104"/>
  <c r="AC380" i="104"/>
  <c r="W380" i="104"/>
  <c r="Y380" i="104"/>
  <c r="AA380" i="104"/>
  <c r="AB462" i="104"/>
  <c r="X462" i="104"/>
  <c r="T462" i="104"/>
  <c r="AB458" i="104"/>
  <c r="X458" i="104"/>
  <c r="T458" i="104"/>
  <c r="AB454" i="104"/>
  <c r="X454" i="104"/>
  <c r="T454" i="104"/>
  <c r="AB450" i="104"/>
  <c r="X450" i="104"/>
  <c r="T450" i="104"/>
  <c r="U444" i="104"/>
  <c r="Y444" i="104"/>
  <c r="AC444" i="104"/>
  <c r="Z443" i="104"/>
  <c r="AM442" i="104"/>
  <c r="V441" i="104"/>
  <c r="Z441" i="104"/>
  <c r="AD441" i="104"/>
  <c r="Z440" i="104"/>
  <c r="AB436" i="104"/>
  <c r="T435" i="104"/>
  <c r="X435" i="104"/>
  <c r="AB435" i="104"/>
  <c r="U435" i="104"/>
  <c r="Y435" i="104"/>
  <c r="AC435" i="104"/>
  <c r="AD431" i="104"/>
  <c r="T443" i="104"/>
  <c r="X443" i="104"/>
  <c r="AB443" i="104"/>
  <c r="U440" i="104"/>
  <c r="Y440" i="104"/>
  <c r="AC440" i="104"/>
  <c r="U436" i="104"/>
  <c r="Y436" i="104"/>
  <c r="AC436" i="104"/>
  <c r="V436" i="104"/>
  <c r="Z436" i="104"/>
  <c r="AD436" i="104"/>
  <c r="T431" i="104"/>
  <c r="X431" i="104"/>
  <c r="AB431" i="104"/>
  <c r="U431" i="104"/>
  <c r="Y431" i="104"/>
  <c r="AC431" i="104"/>
  <c r="T420" i="104"/>
  <c r="X420" i="104"/>
  <c r="AB420" i="104"/>
  <c r="U420" i="104"/>
  <c r="Z420" i="104"/>
  <c r="V420" i="104"/>
  <c r="AA420" i="104"/>
  <c r="U417" i="104"/>
  <c r="Y417" i="104"/>
  <c r="AC417" i="104"/>
  <c r="T417" i="104"/>
  <c r="Z417" i="104"/>
  <c r="V417" i="104"/>
  <c r="AA417" i="104"/>
  <c r="T351" i="104"/>
  <c r="X351" i="104"/>
  <c r="AB351" i="104"/>
  <c r="U351" i="104"/>
  <c r="Z351" i="104"/>
  <c r="V351" i="104"/>
  <c r="AA351" i="104"/>
  <c r="W351" i="104"/>
  <c r="AC351" i="104"/>
  <c r="Y351" i="104"/>
  <c r="AD351" i="104"/>
  <c r="AM350" i="104"/>
  <c r="AC493" i="104"/>
  <c r="Y493" i="104"/>
  <c r="AC489" i="104"/>
  <c r="Y489" i="104"/>
  <c r="AC485" i="104"/>
  <c r="Y485" i="104"/>
  <c r="AC481" i="104"/>
  <c r="Y481" i="104"/>
  <c r="AC477" i="104"/>
  <c r="Y477" i="104"/>
  <c r="AC469" i="104"/>
  <c r="Y469" i="104"/>
  <c r="AC465" i="104"/>
  <c r="Y465" i="104"/>
  <c r="AD462" i="104"/>
  <c r="Z462" i="104"/>
  <c r="AC461" i="104"/>
  <c r="Y461" i="104"/>
  <c r="AD458" i="104"/>
  <c r="Z458" i="104"/>
  <c r="AC457" i="104"/>
  <c r="Y457" i="104"/>
  <c r="AD454" i="104"/>
  <c r="Z454" i="104"/>
  <c r="AC453" i="104"/>
  <c r="Y453" i="104"/>
  <c r="AD450" i="104"/>
  <c r="Z450" i="104"/>
  <c r="AC449" i="104"/>
  <c r="Y449" i="104"/>
  <c r="AA444" i="104"/>
  <c r="V444" i="104"/>
  <c r="AC443" i="104"/>
  <c r="W443" i="104"/>
  <c r="AA441" i="104"/>
  <c r="U441" i="104"/>
  <c r="AB440" i="104"/>
  <c r="W440" i="104"/>
  <c r="T439" i="104"/>
  <c r="X439" i="104"/>
  <c r="AB439" i="104"/>
  <c r="X436" i="104"/>
  <c r="W435" i="104"/>
  <c r="U432" i="104"/>
  <c r="Y432" i="104"/>
  <c r="AC432" i="104"/>
  <c r="V432" i="104"/>
  <c r="Z432" i="104"/>
  <c r="AD432" i="104"/>
  <c r="Z431" i="104"/>
  <c r="V426" i="104"/>
  <c r="Z426" i="104"/>
  <c r="AD426" i="104"/>
  <c r="U426" i="104"/>
  <c r="AA426" i="104"/>
  <c r="W426" i="104"/>
  <c r="AB426" i="104"/>
  <c r="AC420" i="104"/>
  <c r="AB417" i="104"/>
  <c r="V404" i="104"/>
  <c r="Z404" i="104"/>
  <c r="AD404" i="104"/>
  <c r="T404" i="104"/>
  <c r="X404" i="104"/>
  <c r="AB404" i="104"/>
  <c r="U404" i="104"/>
  <c r="AC404" i="104"/>
  <c r="W404" i="104"/>
  <c r="Y404" i="104"/>
  <c r="V396" i="104"/>
  <c r="Z396" i="104"/>
  <c r="AD396" i="104"/>
  <c r="T396" i="104"/>
  <c r="X396" i="104"/>
  <c r="AB396" i="104"/>
  <c r="U396" i="104"/>
  <c r="AC396" i="104"/>
  <c r="W396" i="104"/>
  <c r="Y396" i="104"/>
  <c r="V388" i="104"/>
  <c r="Z388" i="104"/>
  <c r="AD388" i="104"/>
  <c r="T388" i="104"/>
  <c r="X388" i="104"/>
  <c r="AB388" i="104"/>
  <c r="U388" i="104"/>
  <c r="AC388" i="104"/>
  <c r="W388" i="104"/>
  <c r="Y388" i="104"/>
  <c r="T416" i="104"/>
  <c r="X416" i="104"/>
  <c r="AB416" i="104"/>
  <c r="T414" i="104"/>
  <c r="X414" i="104"/>
  <c r="AB414" i="104"/>
  <c r="V414" i="104"/>
  <c r="Z414" i="104"/>
  <c r="AD414" i="104"/>
  <c r="T406" i="104"/>
  <c r="X406" i="104"/>
  <c r="AB406" i="104"/>
  <c r="V406" i="104"/>
  <c r="Z406" i="104"/>
  <c r="AD406" i="104"/>
  <c r="T398" i="104"/>
  <c r="X398" i="104"/>
  <c r="AB398" i="104"/>
  <c r="V398" i="104"/>
  <c r="Z398" i="104"/>
  <c r="AD398" i="104"/>
  <c r="T390" i="104"/>
  <c r="X390" i="104"/>
  <c r="AB390" i="104"/>
  <c r="V390" i="104"/>
  <c r="Z390" i="104"/>
  <c r="AD390" i="104"/>
  <c r="T382" i="104"/>
  <c r="X382" i="104"/>
  <c r="AB382" i="104"/>
  <c r="V382" i="104"/>
  <c r="Z382" i="104"/>
  <c r="AD382" i="104"/>
  <c r="T374" i="104"/>
  <c r="X374" i="104"/>
  <c r="AB374" i="104"/>
  <c r="U374" i="104"/>
  <c r="Y374" i="104"/>
  <c r="AC374" i="104"/>
  <c r="V374" i="104"/>
  <c r="Z374" i="104"/>
  <c r="AD374" i="104"/>
  <c r="T366" i="104"/>
  <c r="X366" i="104"/>
  <c r="AB366" i="104"/>
  <c r="U366" i="104"/>
  <c r="Y366" i="104"/>
  <c r="AC366" i="104"/>
  <c r="V366" i="104"/>
  <c r="Z366" i="104"/>
  <c r="AD366" i="104"/>
  <c r="T358" i="104"/>
  <c r="X358" i="104"/>
  <c r="AB358" i="104"/>
  <c r="U358" i="104"/>
  <c r="Y358" i="104"/>
  <c r="AC358" i="104"/>
  <c r="V358" i="104"/>
  <c r="Z358" i="104"/>
  <c r="AD358" i="104"/>
  <c r="T428" i="104"/>
  <c r="X428" i="104"/>
  <c r="AB428" i="104"/>
  <c r="U425" i="104"/>
  <c r="Y425" i="104"/>
  <c r="AC425" i="104"/>
  <c r="V422" i="104"/>
  <c r="Z422" i="104"/>
  <c r="AD422" i="104"/>
  <c r="AC416" i="104"/>
  <c r="W416" i="104"/>
  <c r="Y414" i="104"/>
  <c r="V408" i="104"/>
  <c r="Z408" i="104"/>
  <c r="AD408" i="104"/>
  <c r="T408" i="104"/>
  <c r="X408" i="104"/>
  <c r="AB408" i="104"/>
  <c r="Y406" i="104"/>
  <c r="V400" i="104"/>
  <c r="Z400" i="104"/>
  <c r="AD400" i="104"/>
  <c r="T400" i="104"/>
  <c r="X400" i="104"/>
  <c r="AB400" i="104"/>
  <c r="Y398" i="104"/>
  <c r="V392" i="104"/>
  <c r="Z392" i="104"/>
  <c r="AD392" i="104"/>
  <c r="T392" i="104"/>
  <c r="X392" i="104"/>
  <c r="AB392" i="104"/>
  <c r="Y390" i="104"/>
  <c r="AC386" i="104"/>
  <c r="V384" i="104"/>
  <c r="Z384" i="104"/>
  <c r="AD384" i="104"/>
  <c r="T384" i="104"/>
  <c r="X384" i="104"/>
  <c r="AB384" i="104"/>
  <c r="Y382" i="104"/>
  <c r="AC378" i="104"/>
  <c r="V376" i="104"/>
  <c r="Z376" i="104"/>
  <c r="AD376" i="104"/>
  <c r="T376" i="104"/>
  <c r="X376" i="104"/>
  <c r="AB376" i="104"/>
  <c r="AD437" i="104"/>
  <c r="Z437" i="104"/>
  <c r="AD433" i="104"/>
  <c r="Z433" i="104"/>
  <c r="AD429" i="104"/>
  <c r="Z429" i="104"/>
  <c r="AC428" i="104"/>
  <c r="W428" i="104"/>
  <c r="AB425" i="104"/>
  <c r="W425" i="104"/>
  <c r="T424" i="104"/>
  <c r="X424" i="104"/>
  <c r="AB424" i="104"/>
  <c r="AB422" i="104"/>
  <c r="W422" i="104"/>
  <c r="U421" i="104"/>
  <c r="Y421" i="104"/>
  <c r="AC421" i="104"/>
  <c r="V418" i="104"/>
  <c r="Z418" i="104"/>
  <c r="AD418" i="104"/>
  <c r="AA416" i="104"/>
  <c r="V416" i="104"/>
  <c r="W414" i="104"/>
  <c r="T410" i="104"/>
  <c r="X410" i="104"/>
  <c r="AB410" i="104"/>
  <c r="V410" i="104"/>
  <c r="Z410" i="104"/>
  <c r="AD410" i="104"/>
  <c r="Y408" i="104"/>
  <c r="W406" i="104"/>
  <c r="T402" i="104"/>
  <c r="X402" i="104"/>
  <c r="AB402" i="104"/>
  <c r="V402" i="104"/>
  <c r="Z402" i="104"/>
  <c r="AD402" i="104"/>
  <c r="Y400" i="104"/>
  <c r="W398" i="104"/>
  <c r="T394" i="104"/>
  <c r="X394" i="104"/>
  <c r="AB394" i="104"/>
  <c r="V394" i="104"/>
  <c r="Z394" i="104"/>
  <c r="AD394" i="104"/>
  <c r="Y392" i="104"/>
  <c r="W390" i="104"/>
  <c r="T386" i="104"/>
  <c r="X386" i="104"/>
  <c r="AB386" i="104"/>
  <c r="V386" i="104"/>
  <c r="Z386" i="104"/>
  <c r="AD386" i="104"/>
  <c r="W382" i="104"/>
  <c r="T378" i="104"/>
  <c r="X378" i="104"/>
  <c r="AB378" i="104"/>
  <c r="V378" i="104"/>
  <c r="Z378" i="104"/>
  <c r="AD378" i="104"/>
  <c r="AA374" i="104"/>
  <c r="T370" i="104"/>
  <c r="X370" i="104"/>
  <c r="AB370" i="104"/>
  <c r="U370" i="104"/>
  <c r="Y370" i="104"/>
  <c r="AC370" i="104"/>
  <c r="V370" i="104"/>
  <c r="Z370" i="104"/>
  <c r="AD370" i="104"/>
  <c r="AA366" i="104"/>
  <c r="T362" i="104"/>
  <c r="X362" i="104"/>
  <c r="AB362" i="104"/>
  <c r="U362" i="104"/>
  <c r="Y362" i="104"/>
  <c r="AC362" i="104"/>
  <c r="V362" i="104"/>
  <c r="Z362" i="104"/>
  <c r="AD362" i="104"/>
  <c r="AA358" i="104"/>
  <c r="T347" i="104"/>
  <c r="X347" i="104"/>
  <c r="AB347" i="104"/>
  <c r="V347" i="104"/>
  <c r="Z347" i="104"/>
  <c r="AD347" i="104"/>
  <c r="U347" i="104"/>
  <c r="AC347" i="104"/>
  <c r="W347" i="104"/>
  <c r="Y347" i="104"/>
  <c r="AC409" i="104"/>
  <c r="Y409" i="104"/>
  <c r="AC405" i="104"/>
  <c r="Y405" i="104"/>
  <c r="AC401" i="104"/>
  <c r="Y401" i="104"/>
  <c r="AC397" i="104"/>
  <c r="Y397" i="104"/>
  <c r="AC393" i="104"/>
  <c r="Y393" i="104"/>
  <c r="AC389" i="104"/>
  <c r="Y389" i="104"/>
  <c r="AC385" i="104"/>
  <c r="Y385" i="104"/>
  <c r="T343" i="104"/>
  <c r="X343" i="104"/>
  <c r="AB343" i="104"/>
  <c r="U343" i="104"/>
  <c r="V343" i="104"/>
  <c r="Z343" i="104"/>
  <c r="AD343" i="104"/>
  <c r="T335" i="104"/>
  <c r="X335" i="104"/>
  <c r="AB335" i="104"/>
  <c r="U335" i="104"/>
  <c r="Y335" i="104"/>
  <c r="AC335" i="104"/>
  <c r="V335" i="104"/>
  <c r="Z335" i="104"/>
  <c r="AD335" i="104"/>
  <c r="T327" i="104"/>
  <c r="X327" i="104"/>
  <c r="AB327" i="104"/>
  <c r="U327" i="104"/>
  <c r="Y327" i="104"/>
  <c r="AC327" i="104"/>
  <c r="V327" i="104"/>
  <c r="Z327" i="104"/>
  <c r="AD327" i="104"/>
  <c r="AM322" i="104"/>
  <c r="T308" i="104"/>
  <c r="X308" i="104"/>
  <c r="AB308" i="104"/>
  <c r="U308" i="104"/>
  <c r="Y308" i="104"/>
  <c r="AC308" i="104"/>
  <c r="V308" i="104"/>
  <c r="Z308" i="104"/>
  <c r="AD308" i="104"/>
  <c r="W308" i="104"/>
  <c r="AA308" i="104"/>
  <c r="Z375" i="104"/>
  <c r="V375" i="104"/>
  <c r="AB373" i="104"/>
  <c r="X373" i="104"/>
  <c r="AD371" i="104"/>
  <c r="Z371" i="104"/>
  <c r="V371" i="104"/>
  <c r="AB365" i="104"/>
  <c r="X365" i="104"/>
  <c r="AD363" i="104"/>
  <c r="Z363" i="104"/>
  <c r="V363" i="104"/>
  <c r="AB361" i="104"/>
  <c r="X361" i="104"/>
  <c r="AD359" i="104"/>
  <c r="Z359" i="104"/>
  <c r="V359" i="104"/>
  <c r="AB357" i="104"/>
  <c r="X357" i="104"/>
  <c r="AD355" i="104"/>
  <c r="Z355" i="104"/>
  <c r="V353" i="104"/>
  <c r="Z353" i="104"/>
  <c r="AD353" i="104"/>
  <c r="Z352" i="104"/>
  <c r="Y349" i="104"/>
  <c r="AC345" i="104"/>
  <c r="AA343" i="104"/>
  <c r="AC379" i="104"/>
  <c r="Y379" i="104"/>
  <c r="AC375" i="104"/>
  <c r="Y375" i="104"/>
  <c r="AC371" i="104"/>
  <c r="Y371" i="104"/>
  <c r="AC363" i="104"/>
  <c r="Y363" i="104"/>
  <c r="AC359" i="104"/>
  <c r="Y359" i="104"/>
  <c r="T355" i="104"/>
  <c r="X355" i="104"/>
  <c r="U352" i="104"/>
  <c r="Y352" i="104"/>
  <c r="AC352" i="104"/>
  <c r="V349" i="104"/>
  <c r="Z349" i="104"/>
  <c r="AD349" i="104"/>
  <c r="V345" i="104"/>
  <c r="Z345" i="104"/>
  <c r="AD345" i="104"/>
  <c r="T345" i="104"/>
  <c r="X345" i="104"/>
  <c r="AB345" i="104"/>
  <c r="Y343" i="104"/>
  <c r="T339" i="104"/>
  <c r="X339" i="104"/>
  <c r="AB339" i="104"/>
  <c r="U339" i="104"/>
  <c r="Y339" i="104"/>
  <c r="AC339" i="104"/>
  <c r="V339" i="104"/>
  <c r="Z339" i="104"/>
  <c r="AD339" i="104"/>
  <c r="AA335" i="104"/>
  <c r="T331" i="104"/>
  <c r="X331" i="104"/>
  <c r="AB331" i="104"/>
  <c r="U331" i="104"/>
  <c r="Y331" i="104"/>
  <c r="AC331" i="104"/>
  <c r="V331" i="104"/>
  <c r="Z331" i="104"/>
  <c r="AD331" i="104"/>
  <c r="AA327" i="104"/>
  <c r="AB341" i="104"/>
  <c r="X341" i="104"/>
  <c r="T341" i="104"/>
  <c r="AB337" i="104"/>
  <c r="X337" i="104"/>
  <c r="T337" i="104"/>
  <c r="AB333" i="104"/>
  <c r="X333" i="104"/>
  <c r="T333" i="104"/>
  <c r="AB329" i="104"/>
  <c r="X329" i="104"/>
  <c r="T329" i="104"/>
  <c r="AB325" i="104"/>
  <c r="X325" i="104"/>
  <c r="T325" i="104"/>
  <c r="T320" i="104"/>
  <c r="X320" i="104"/>
  <c r="AB320" i="104"/>
  <c r="U320" i="104"/>
  <c r="Y320" i="104"/>
  <c r="AC320" i="104"/>
  <c r="V320" i="104"/>
  <c r="Z320" i="104"/>
  <c r="AD320" i="104"/>
  <c r="T295" i="104"/>
  <c r="X295" i="104"/>
  <c r="AB295" i="104"/>
  <c r="U295" i="104"/>
  <c r="Z295" i="104"/>
  <c r="V295" i="104"/>
  <c r="AA295" i="104"/>
  <c r="W295" i="104"/>
  <c r="AC295" i="104"/>
  <c r="Y295" i="104"/>
  <c r="AD295" i="104"/>
  <c r="T316" i="104"/>
  <c r="X316" i="104"/>
  <c r="AB316" i="104"/>
  <c r="U316" i="104"/>
  <c r="Y316" i="104"/>
  <c r="AC316" i="104"/>
  <c r="V316" i="104"/>
  <c r="Z316" i="104"/>
  <c r="AD316" i="104"/>
  <c r="AC348" i="104"/>
  <c r="Y348" i="104"/>
  <c r="AC344" i="104"/>
  <c r="Y344" i="104"/>
  <c r="AD341" i="104"/>
  <c r="Z341" i="104"/>
  <c r="AC340" i="104"/>
  <c r="Y340" i="104"/>
  <c r="AD337" i="104"/>
  <c r="Z337" i="104"/>
  <c r="AC336" i="104"/>
  <c r="Y336" i="104"/>
  <c r="AD333" i="104"/>
  <c r="Z333" i="104"/>
  <c r="AC332" i="104"/>
  <c r="Y332" i="104"/>
  <c r="AD329" i="104"/>
  <c r="Z329" i="104"/>
  <c r="AC328" i="104"/>
  <c r="Y328" i="104"/>
  <c r="AD325" i="104"/>
  <c r="Z325" i="104"/>
  <c r="AC324" i="104"/>
  <c r="Y324" i="104"/>
  <c r="AA320" i="104"/>
  <c r="U304" i="104"/>
  <c r="Y304" i="104"/>
  <c r="AC304" i="104"/>
  <c r="V304" i="104"/>
  <c r="AA304" i="104"/>
  <c r="T277" i="104"/>
  <c r="X277" i="104"/>
  <c r="AB277" i="104"/>
  <c r="V277" i="104"/>
  <c r="Z277" i="104"/>
  <c r="AD277" i="104"/>
  <c r="U277" i="104"/>
  <c r="AC277" i="104"/>
  <c r="W277" i="104"/>
  <c r="Y277" i="104"/>
  <c r="V274" i="104"/>
  <c r="Z274" i="104"/>
  <c r="AD274" i="104"/>
  <c r="T274" i="104"/>
  <c r="Y274" i="104"/>
  <c r="W274" i="104"/>
  <c r="AB274" i="104"/>
  <c r="U274" i="104"/>
  <c r="X274" i="104"/>
  <c r="AA274" i="104"/>
  <c r="AD321" i="104"/>
  <c r="Z321" i="104"/>
  <c r="V321" i="104"/>
  <c r="AD317" i="104"/>
  <c r="Z317" i="104"/>
  <c r="V317" i="104"/>
  <c r="AD313" i="104"/>
  <c r="Z313" i="104"/>
  <c r="V313" i="104"/>
  <c r="AD309" i="104"/>
  <c r="Z309" i="104"/>
  <c r="V309" i="104"/>
  <c r="X304" i="104"/>
  <c r="T303" i="104"/>
  <c r="X303" i="104"/>
  <c r="AB303" i="104"/>
  <c r="W303" i="104"/>
  <c r="AC303" i="104"/>
  <c r="V301" i="104"/>
  <c r="Z301" i="104"/>
  <c r="AD301" i="104"/>
  <c r="U301" i="104"/>
  <c r="AA301" i="104"/>
  <c r="W301" i="104"/>
  <c r="AB301" i="104"/>
  <c r="T285" i="104"/>
  <c r="X285" i="104"/>
  <c r="AB285" i="104"/>
  <c r="V285" i="104"/>
  <c r="Z285" i="104"/>
  <c r="AD285" i="104"/>
  <c r="U285" i="104"/>
  <c r="AC285" i="104"/>
  <c r="W285" i="104"/>
  <c r="Y285" i="104"/>
  <c r="AD322" i="104"/>
  <c r="Z322" i="104"/>
  <c r="AC321" i="104"/>
  <c r="Y321" i="104"/>
  <c r="AD318" i="104"/>
  <c r="Z318" i="104"/>
  <c r="AC317" i="104"/>
  <c r="Y317" i="104"/>
  <c r="AD314" i="104"/>
  <c r="Z314" i="104"/>
  <c r="AC313" i="104"/>
  <c r="Y313" i="104"/>
  <c r="AM310" i="104"/>
  <c r="AD310" i="104"/>
  <c r="Z310" i="104"/>
  <c r="AC309" i="104"/>
  <c r="Y309" i="104"/>
  <c r="V305" i="104"/>
  <c r="Z305" i="104"/>
  <c r="AD305" i="104"/>
  <c r="AD304" i="104"/>
  <c r="W304" i="104"/>
  <c r="Y303" i="104"/>
  <c r="Y301" i="104"/>
  <c r="U292" i="104"/>
  <c r="Y292" i="104"/>
  <c r="AC292" i="104"/>
  <c r="T292" i="104"/>
  <c r="Z292" i="104"/>
  <c r="V292" i="104"/>
  <c r="AA292" i="104"/>
  <c r="W292" i="104"/>
  <c r="AB292" i="104"/>
  <c r="T291" i="104"/>
  <c r="X291" i="104"/>
  <c r="AB291" i="104"/>
  <c r="V287" i="104"/>
  <c r="Z287" i="104"/>
  <c r="AD287" i="104"/>
  <c r="T287" i="104"/>
  <c r="X287" i="104"/>
  <c r="AB287" i="104"/>
  <c r="AC281" i="104"/>
  <c r="V279" i="104"/>
  <c r="Z279" i="104"/>
  <c r="AD279" i="104"/>
  <c r="T279" i="104"/>
  <c r="X279" i="104"/>
  <c r="AB279" i="104"/>
  <c r="AM267" i="104"/>
  <c r="T262" i="104"/>
  <c r="X262" i="104"/>
  <c r="AB262" i="104"/>
  <c r="U262" i="104"/>
  <c r="Y262" i="104"/>
  <c r="AC262" i="104"/>
  <c r="V262" i="104"/>
  <c r="Z262" i="104"/>
  <c r="AD262" i="104"/>
  <c r="W262" i="104"/>
  <c r="AA262" i="104"/>
  <c r="U300" i="104"/>
  <c r="Y300" i="104"/>
  <c r="AC300" i="104"/>
  <c r="V297" i="104"/>
  <c r="Z297" i="104"/>
  <c r="AD297" i="104"/>
  <c r="AC291" i="104"/>
  <c r="W291" i="104"/>
  <c r="T289" i="104"/>
  <c r="X289" i="104"/>
  <c r="AB289" i="104"/>
  <c r="V289" i="104"/>
  <c r="Z289" i="104"/>
  <c r="AD289" i="104"/>
  <c r="Y287" i="104"/>
  <c r="T281" i="104"/>
  <c r="X281" i="104"/>
  <c r="AB281" i="104"/>
  <c r="V281" i="104"/>
  <c r="Z281" i="104"/>
  <c r="AD281" i="104"/>
  <c r="T270" i="104"/>
  <c r="X270" i="104"/>
  <c r="AB270" i="104"/>
  <c r="U270" i="104"/>
  <c r="Y270" i="104"/>
  <c r="AC270" i="104"/>
  <c r="V270" i="104"/>
  <c r="Z270" i="104"/>
  <c r="AD270" i="104"/>
  <c r="W270" i="104"/>
  <c r="AB300" i="104"/>
  <c r="W300" i="104"/>
  <c r="T299" i="104"/>
  <c r="X299" i="104"/>
  <c r="AB299" i="104"/>
  <c r="AB297" i="104"/>
  <c r="W297" i="104"/>
  <c r="U296" i="104"/>
  <c r="Y296" i="104"/>
  <c r="AC296" i="104"/>
  <c r="V293" i="104"/>
  <c r="Z293" i="104"/>
  <c r="AD293" i="104"/>
  <c r="AA291" i="104"/>
  <c r="V291" i="104"/>
  <c r="Y289" i="104"/>
  <c r="W287" i="104"/>
  <c r="V283" i="104"/>
  <c r="Z283" i="104"/>
  <c r="AD283" i="104"/>
  <c r="T283" i="104"/>
  <c r="X283" i="104"/>
  <c r="AB283" i="104"/>
  <c r="Y281" i="104"/>
  <c r="W279" i="104"/>
  <c r="V275" i="104"/>
  <c r="Z275" i="104"/>
  <c r="AD275" i="104"/>
  <c r="T275" i="104"/>
  <c r="X275" i="104"/>
  <c r="AB275" i="104"/>
  <c r="AC288" i="104"/>
  <c r="Y288" i="104"/>
  <c r="AC284" i="104"/>
  <c r="Y284" i="104"/>
  <c r="AC280" i="104"/>
  <c r="Y280" i="104"/>
  <c r="AC276" i="104"/>
  <c r="Y276" i="104"/>
  <c r="V272" i="104"/>
  <c r="Z272" i="104"/>
  <c r="AD272" i="104"/>
  <c r="T272" i="104"/>
  <c r="X272" i="104"/>
  <c r="AB272" i="104"/>
  <c r="T266" i="104"/>
  <c r="X266" i="104"/>
  <c r="AB266" i="104"/>
  <c r="U266" i="104"/>
  <c r="Y266" i="104"/>
  <c r="AC266" i="104"/>
  <c r="V266" i="104"/>
  <c r="Z266" i="104"/>
  <c r="AD266" i="104"/>
  <c r="AC273" i="104"/>
  <c r="Y273" i="104"/>
  <c r="AC269" i="104"/>
  <c r="Y269" i="104"/>
  <c r="AB268" i="104"/>
  <c r="X268" i="104"/>
  <c r="T268" i="104"/>
  <c r="AC265" i="104"/>
  <c r="Y265" i="104"/>
  <c r="AB264" i="104"/>
  <c r="X264" i="104"/>
  <c r="T264" i="104"/>
  <c r="AC261" i="104"/>
  <c r="Y261" i="104"/>
  <c r="AB260" i="104"/>
  <c r="X260" i="104"/>
  <c r="T260" i="104"/>
  <c r="AD268" i="104"/>
  <c r="Z268" i="104"/>
  <c r="AD264" i="104"/>
  <c r="Z264" i="104"/>
  <c r="AD260" i="104"/>
  <c r="Z260" i="104"/>
  <c r="V224" i="104"/>
  <c r="AD224" i="104"/>
  <c r="AA224" i="104"/>
  <c r="Z251" i="104"/>
  <c r="X245" i="104"/>
  <c r="AA242" i="104"/>
  <c r="X249" i="104"/>
  <c r="X232" i="104"/>
  <c r="W225" i="104"/>
  <c r="W224" i="104"/>
  <c r="AC222" i="104"/>
  <c r="AD219" i="104"/>
  <c r="AD256" i="104"/>
  <c r="AA256" i="104"/>
  <c r="AB247" i="104"/>
  <c r="AA230" i="104"/>
  <c r="X247" i="104"/>
  <c r="AD245" i="104"/>
  <c r="AC244" i="104"/>
  <c r="Z230" i="104"/>
  <c r="AC230" i="104"/>
  <c r="AA247" i="104"/>
  <c r="AA255" i="104"/>
  <c r="AD249" i="104"/>
  <c r="AC247" i="104"/>
  <c r="W247" i="104"/>
  <c r="Z245" i="104"/>
  <c r="AD230" i="104"/>
  <c r="Y230" i="104"/>
  <c r="V251" i="104"/>
  <c r="AC219" i="104"/>
  <c r="AB245" i="104"/>
  <c r="W245" i="104"/>
  <c r="AB230" i="104"/>
  <c r="X230" i="104"/>
  <c r="AA226" i="104"/>
  <c r="Y219" i="104"/>
  <c r="Y256" i="104"/>
  <c r="AD251" i="104"/>
  <c r="Y247" i="104"/>
  <c r="AA245" i="104"/>
  <c r="V245" i="104"/>
  <c r="AA243" i="104"/>
  <c r="AD241" i="104"/>
  <c r="W230" i="104"/>
  <c r="Z228" i="104"/>
  <c r="W256" i="104"/>
  <c r="V230" i="104"/>
  <c r="Y243" i="104"/>
  <c r="AB235" i="104"/>
  <c r="X235" i="104"/>
  <c r="W219" i="104"/>
  <c r="AC256" i="104"/>
  <c r="V256" i="104"/>
  <c r="AA251" i="104"/>
  <c r="AA248" i="104"/>
  <c r="AD247" i="104"/>
  <c r="Z247" i="104"/>
  <c r="T247" i="104"/>
  <c r="T245" i="104"/>
  <c r="W243" i="104"/>
  <c r="AC236" i="104"/>
  <c r="AA235" i="104"/>
  <c r="W235" i="104"/>
  <c r="AB233" i="104"/>
  <c r="T230" i="104"/>
  <c r="W226" i="104"/>
  <c r="X222" i="104"/>
  <c r="AC235" i="104"/>
  <c r="Y235" i="104"/>
  <c r="AC243" i="104"/>
  <c r="U243" i="104"/>
  <c r="W236" i="104"/>
  <c r="AD235" i="104"/>
  <c r="Z235" i="104"/>
  <c r="T235" i="104"/>
  <c r="X233" i="104"/>
  <c r="AD227" i="104"/>
  <c r="AD223" i="104"/>
  <c r="AA218" i="104"/>
  <c r="Z255" i="104"/>
  <c r="AC254" i="104"/>
  <c r="W251" i="104"/>
  <c r="Y248" i="104"/>
  <c r="AA244" i="104"/>
  <c r="AB243" i="104"/>
  <c r="X243" i="104"/>
  <c r="T243" i="104"/>
  <c r="AA239" i="104"/>
  <c r="X237" i="104"/>
  <c r="U236" i="104"/>
  <c r="U235" i="104"/>
  <c r="AC233" i="104"/>
  <c r="W233" i="104"/>
  <c r="AA228" i="104"/>
  <c r="AC227" i="104"/>
  <c r="Y223" i="104"/>
  <c r="AB222" i="104"/>
  <c r="W222" i="104"/>
  <c r="W255" i="104"/>
  <c r="Y244" i="104"/>
  <c r="AD237" i="104"/>
  <c r="V237" i="104"/>
  <c r="AD231" i="104"/>
  <c r="Y227" i="104"/>
  <c r="AA222" i="104"/>
  <c r="U222" i="104"/>
  <c r="AA220" i="104"/>
  <c r="Z237" i="104"/>
  <c r="AD255" i="104"/>
  <c r="V255" i="104"/>
  <c r="U247" i="104"/>
  <c r="W244" i="104"/>
  <c r="AD243" i="104"/>
  <c r="Z243" i="104"/>
  <c r="AA238" i="104"/>
  <c r="AA237" i="104"/>
  <c r="T237" i="104"/>
  <c r="AA236" i="104"/>
  <c r="Y233" i="104"/>
  <c r="Y231" i="104"/>
  <c r="W227" i="104"/>
  <c r="Y222" i="104"/>
  <c r="T222" i="104"/>
  <c r="Z220" i="104"/>
  <c r="Z256" i="104"/>
  <c r="U256" i="104"/>
  <c r="AC255" i="104"/>
  <c r="Y255" i="104"/>
  <c r="U255" i="104"/>
  <c r="AB254" i="104"/>
  <c r="AC251" i="104"/>
  <c r="Y251" i="104"/>
  <c r="U251" i="104"/>
  <c r="AA250" i="104"/>
  <c r="AB249" i="104"/>
  <c r="W249" i="104"/>
  <c r="W248" i="104"/>
  <c r="U244" i="104"/>
  <c r="AB241" i="104"/>
  <c r="W241" i="104"/>
  <c r="Y240" i="104"/>
  <c r="AD239" i="104"/>
  <c r="Z239" i="104"/>
  <c r="V239" i="104"/>
  <c r="T233" i="104"/>
  <c r="AC231" i="104"/>
  <c r="W231" i="104"/>
  <c r="W228" i="104"/>
  <c r="AA227" i="104"/>
  <c r="V227" i="104"/>
  <c r="AD226" i="104"/>
  <c r="Z226" i="104"/>
  <c r="V226" i="104"/>
  <c r="AC223" i="104"/>
  <c r="W223" i="104"/>
  <c r="W220" i="104"/>
  <c r="AA219" i="104"/>
  <c r="V219" i="104"/>
  <c r="AD218" i="104"/>
  <c r="Z218" i="104"/>
  <c r="V218" i="104"/>
  <c r="AA240" i="104"/>
  <c r="AB255" i="104"/>
  <c r="X255" i="104"/>
  <c r="X254" i="104"/>
  <c r="AA252" i="104"/>
  <c r="AB251" i="104"/>
  <c r="X251" i="104"/>
  <c r="Y250" i="104"/>
  <c r="AA249" i="104"/>
  <c r="V249" i="104"/>
  <c r="AC248" i="104"/>
  <c r="AA241" i="104"/>
  <c r="V241" i="104"/>
  <c r="W240" i="104"/>
  <c r="AC239" i="104"/>
  <c r="Y239" i="104"/>
  <c r="U239" i="104"/>
  <c r="AB237" i="104"/>
  <c r="W237" i="104"/>
  <c r="Y236" i="104"/>
  <c r="AA231" i="104"/>
  <c r="V231" i="104"/>
  <c r="AA229" i="104"/>
  <c r="AD228" i="104"/>
  <c r="V228" i="104"/>
  <c r="Z227" i="104"/>
  <c r="U227" i="104"/>
  <c r="AC226" i="104"/>
  <c r="Y226" i="104"/>
  <c r="U226" i="104"/>
  <c r="Z224" i="104"/>
  <c r="AA223" i="104"/>
  <c r="V223" i="104"/>
  <c r="AD222" i="104"/>
  <c r="Z222" i="104"/>
  <c r="AA221" i="104"/>
  <c r="AD220" i="104"/>
  <c r="V220" i="104"/>
  <c r="Z219" i="104"/>
  <c r="U219" i="104"/>
  <c r="AC218" i="104"/>
  <c r="Y218" i="104"/>
  <c r="U218" i="104"/>
  <c r="X241" i="104"/>
  <c r="W239" i="104"/>
  <c r="W218" i="104"/>
  <c r="W254" i="104"/>
  <c r="Y252" i="104"/>
  <c r="W250" i="104"/>
  <c r="Z249" i="104"/>
  <c r="T249" i="104"/>
  <c r="Z241" i="104"/>
  <c r="T241" i="104"/>
  <c r="AC240" i="104"/>
  <c r="U240" i="104"/>
  <c r="AB239" i="104"/>
  <c r="X239" i="104"/>
  <c r="Z231" i="104"/>
  <c r="U231" i="104"/>
  <c r="AB226" i="104"/>
  <c r="X226" i="104"/>
  <c r="Z223" i="104"/>
  <c r="U223" i="104"/>
  <c r="AB218" i="104"/>
  <c r="X218" i="104"/>
  <c r="X253" i="104"/>
  <c r="T246" i="104"/>
  <c r="X246" i="104"/>
  <c r="AB246" i="104"/>
  <c r="U246" i="104"/>
  <c r="Y246" i="104"/>
  <c r="AC246" i="104"/>
  <c r="V246" i="104"/>
  <c r="Z246" i="104"/>
  <c r="AD246" i="104"/>
  <c r="AB256" i="104"/>
  <c r="X256" i="104"/>
  <c r="AA254" i="104"/>
  <c r="U254" i="104"/>
  <c r="AB253" i="104"/>
  <c r="W253" i="104"/>
  <c r="AD252" i="104"/>
  <c r="W252" i="104"/>
  <c r="AC250" i="104"/>
  <c r="V248" i="104"/>
  <c r="Z248" i="104"/>
  <c r="AD248" i="104"/>
  <c r="T248" i="104"/>
  <c r="X248" i="104"/>
  <c r="AB248" i="104"/>
  <c r="T242" i="104"/>
  <c r="X242" i="104"/>
  <c r="AB242" i="104"/>
  <c r="U242" i="104"/>
  <c r="Y242" i="104"/>
  <c r="AC242" i="104"/>
  <c r="V242" i="104"/>
  <c r="Z242" i="104"/>
  <c r="AD242" i="104"/>
  <c r="AA234" i="104"/>
  <c r="U232" i="104"/>
  <c r="Y232" i="104"/>
  <c r="AC232" i="104"/>
  <c r="T232" i="104"/>
  <c r="Z232" i="104"/>
  <c r="V232" i="104"/>
  <c r="AA232" i="104"/>
  <c r="W232" i="104"/>
  <c r="AB232" i="104"/>
  <c r="AD253" i="104"/>
  <c r="Y254" i="104"/>
  <c r="AA253" i="104"/>
  <c r="AC252" i="104"/>
  <c r="T250" i="104"/>
  <c r="X250" i="104"/>
  <c r="AB250" i="104"/>
  <c r="V250" i="104"/>
  <c r="Z250" i="104"/>
  <c r="AD250" i="104"/>
  <c r="AA246" i="104"/>
  <c r="T238" i="104"/>
  <c r="X238" i="104"/>
  <c r="AB238" i="104"/>
  <c r="U238" i="104"/>
  <c r="Y238" i="104"/>
  <c r="AC238" i="104"/>
  <c r="V238" i="104"/>
  <c r="Z238" i="104"/>
  <c r="AD238" i="104"/>
  <c r="U253" i="104"/>
  <c r="Y253" i="104"/>
  <c r="AC253" i="104"/>
  <c r="V254" i="104"/>
  <c r="Z254" i="104"/>
  <c r="AD254" i="104"/>
  <c r="Z253" i="104"/>
  <c r="T253" i="104"/>
  <c r="V252" i="104"/>
  <c r="Z252" i="104"/>
  <c r="T252" i="104"/>
  <c r="X252" i="104"/>
  <c r="AB252" i="104"/>
  <c r="W246" i="104"/>
  <c r="T234" i="104"/>
  <c r="X234" i="104"/>
  <c r="AB234" i="104"/>
  <c r="U234" i="104"/>
  <c r="Y234" i="104"/>
  <c r="AC234" i="104"/>
  <c r="V234" i="104"/>
  <c r="Z234" i="104"/>
  <c r="AD234" i="104"/>
  <c r="AC249" i="104"/>
  <c r="Y249" i="104"/>
  <c r="AC245" i="104"/>
  <c r="Y245" i="104"/>
  <c r="AB244" i="104"/>
  <c r="X244" i="104"/>
  <c r="T244" i="104"/>
  <c r="AC241" i="104"/>
  <c r="Y241" i="104"/>
  <c r="AB240" i="104"/>
  <c r="X240" i="104"/>
  <c r="T240" i="104"/>
  <c r="AC237" i="104"/>
  <c r="Y237" i="104"/>
  <c r="AB236" i="104"/>
  <c r="X236" i="104"/>
  <c r="T236" i="104"/>
  <c r="AA233" i="104"/>
  <c r="T229" i="104"/>
  <c r="X229" i="104"/>
  <c r="AB229" i="104"/>
  <c r="U229" i="104"/>
  <c r="Y229" i="104"/>
  <c r="AC229" i="104"/>
  <c r="V229" i="104"/>
  <c r="Z229" i="104"/>
  <c r="AD229" i="104"/>
  <c r="T221" i="104"/>
  <c r="X221" i="104"/>
  <c r="AB221" i="104"/>
  <c r="U221" i="104"/>
  <c r="Y221" i="104"/>
  <c r="AC221" i="104"/>
  <c r="V221" i="104"/>
  <c r="Z221" i="104"/>
  <c r="AD221" i="104"/>
  <c r="AD244" i="104"/>
  <c r="Z244" i="104"/>
  <c r="AD240" i="104"/>
  <c r="Z240" i="104"/>
  <c r="AD236" i="104"/>
  <c r="Z236" i="104"/>
  <c r="V233" i="104"/>
  <c r="Z233" i="104"/>
  <c r="AD233" i="104"/>
  <c r="T225" i="104"/>
  <c r="X225" i="104"/>
  <c r="AB225" i="104"/>
  <c r="U225" i="104"/>
  <c r="Y225" i="104"/>
  <c r="AC225" i="104"/>
  <c r="V225" i="104"/>
  <c r="Z225" i="104"/>
  <c r="AD225" i="104"/>
  <c r="AB231" i="104"/>
  <c r="X231" i="104"/>
  <c r="AC228" i="104"/>
  <c r="Y228" i="104"/>
  <c r="U228" i="104"/>
  <c r="AB227" i="104"/>
  <c r="X227" i="104"/>
  <c r="AC224" i="104"/>
  <c r="Y224" i="104"/>
  <c r="U224" i="104"/>
  <c r="AB223" i="104"/>
  <c r="X223" i="104"/>
  <c r="AC220" i="104"/>
  <c r="Y220" i="104"/>
  <c r="U220" i="104"/>
  <c r="AB219" i="104"/>
  <c r="X219" i="104"/>
  <c r="AB228" i="104"/>
  <c r="X228" i="104"/>
  <c r="AB224" i="104"/>
  <c r="X224" i="104"/>
  <c r="AB220" i="104"/>
  <c r="X220" i="104"/>
  <c r="CD7" i="103"/>
  <c r="AO7" i="103"/>
  <c r="AN7" i="103"/>
  <c r="AM7" i="103"/>
  <c r="AQ7" i="103" s="1"/>
  <c r="BQ14" i="103"/>
  <c r="AF17" i="103"/>
  <c r="X17" i="103"/>
  <c r="BO17" i="103"/>
  <c r="BO14" i="103"/>
  <c r="AC17" i="103"/>
  <c r="U17" i="103"/>
  <c r="BK17" i="103"/>
  <c r="BY17" i="103" s="1"/>
  <c r="BM14" i="103"/>
  <c r="BQ17" i="103"/>
  <c r="BM17" i="103"/>
  <c r="BR17" i="103"/>
  <c r="BN17" i="103"/>
  <c r="BT17" i="103"/>
  <c r="BP17" i="103"/>
  <c r="AE17" i="103"/>
  <c r="AA17" i="103"/>
  <c r="AM17" i="103" s="1"/>
  <c r="W17" i="103"/>
  <c r="AI17" i="103" s="1"/>
  <c r="AH17" i="103"/>
  <c r="AD17" i="103"/>
  <c r="Z17" i="103"/>
  <c r="BT14" i="103"/>
  <c r="BP14" i="103"/>
  <c r="BL14" i="103"/>
  <c r="BK14" i="103"/>
  <c r="BR14" i="103"/>
  <c r="AD14" i="103"/>
  <c r="AF14" i="103"/>
  <c r="AB14" i="103"/>
  <c r="X14" i="103"/>
  <c r="AE14" i="103"/>
  <c r="AA14" i="103"/>
  <c r="W14" i="103"/>
  <c r="AH14" i="103"/>
  <c r="Z14" i="103"/>
  <c r="V14" i="103"/>
  <c r="AG14" i="103"/>
  <c r="AC14" i="103"/>
  <c r="Y14" i="103"/>
  <c r="W189" i="98"/>
  <c r="AC187" i="98"/>
  <c r="AC185" i="98"/>
  <c r="AA251" i="98"/>
  <c r="AD249" i="98"/>
  <c r="AE248" i="98"/>
  <c r="Y247" i="98"/>
  <c r="AC246" i="98"/>
  <c r="X246" i="98"/>
  <c r="Z238" i="98"/>
  <c r="AE189" i="98"/>
  <c r="V189" i="98"/>
  <c r="Y187" i="98"/>
  <c r="Y185" i="98"/>
  <c r="Y251" i="98"/>
  <c r="AC249" i="98"/>
  <c r="AB246" i="98"/>
  <c r="W246" i="98"/>
  <c r="Z249" i="98"/>
  <c r="AE244" i="98"/>
  <c r="AC251" i="98"/>
  <c r="X251" i="98"/>
  <c r="AF249" i="98"/>
  <c r="Y249" i="98"/>
  <c r="AD248" i="98"/>
  <c r="Y248" i="98"/>
  <c r="AF247" i="98"/>
  <c r="X247" i="98"/>
  <c r="AD246" i="98"/>
  <c r="Z246" i="98"/>
  <c r="Z245" i="98"/>
  <c r="AC244" i="98"/>
  <c r="AE243" i="98"/>
  <c r="Z243" i="98"/>
  <c r="AC240" i="98"/>
  <c r="AD238" i="98"/>
  <c r="Y238" i="98"/>
  <c r="AA248" i="98"/>
  <c r="Z189" i="98"/>
  <c r="AF180" i="98"/>
  <c r="AB251" i="98"/>
  <c r="W251" i="98"/>
  <c r="AC248" i="98"/>
  <c r="X248" i="98"/>
  <c r="W245" i="98"/>
  <c r="Z244" i="98"/>
  <c r="AD243" i="98"/>
  <c r="Y243" i="98"/>
  <c r="AC241" i="98"/>
  <c r="AC238" i="98"/>
  <c r="W238" i="98"/>
  <c r="AF248" i="98"/>
  <c r="AB248" i="98"/>
  <c r="W248" i="98"/>
  <c r="W244" i="98"/>
  <c r="AC243" i="98"/>
  <c r="V243" i="98"/>
  <c r="Y241" i="98"/>
  <c r="AD191" i="98"/>
  <c r="AC191" i="98"/>
  <c r="AB190" i="98"/>
  <c r="AC183" i="98"/>
  <c r="AC181" i="98"/>
  <c r="AC180" i="98"/>
  <c r="AC178" i="98"/>
  <c r="X249" i="98"/>
  <c r="AA245" i="98"/>
  <c r="V245" i="98"/>
  <c r="AA244" i="98"/>
  <c r="V244" i="98"/>
  <c r="W243" i="98"/>
  <c r="AE241" i="98"/>
  <c r="W241" i="98"/>
  <c r="AB240" i="98"/>
  <c r="V238" i="98"/>
  <c r="Y191" i="98"/>
  <c r="AC184" i="98"/>
  <c r="Y181" i="98"/>
  <c r="AB178" i="98"/>
  <c r="AD251" i="98"/>
  <c r="Z251" i="98"/>
  <c r="AB249" i="98"/>
  <c r="Z248" i="98"/>
  <c r="AC242" i="98"/>
  <c r="Y240" i="98"/>
  <c r="V191" i="98"/>
  <c r="Y184" i="98"/>
  <c r="AC182" i="98"/>
  <c r="AD245" i="98"/>
  <c r="Y245" i="98"/>
  <c r="AD244" i="98"/>
  <c r="Y244" i="98"/>
  <c r="AA242" i="98"/>
  <c r="AA241" i="98"/>
  <c r="AF240" i="98"/>
  <c r="X240" i="98"/>
  <c r="AC250" i="98"/>
  <c r="X239" i="98"/>
  <c r="AB239" i="98"/>
  <c r="AF239" i="98"/>
  <c r="V239" i="98"/>
  <c r="AA239" i="98"/>
  <c r="W239" i="98"/>
  <c r="AC239" i="98"/>
  <c r="Y239" i="98"/>
  <c r="AD239" i="98"/>
  <c r="Z239" i="98"/>
  <c r="AE239" i="98"/>
  <c r="AF250" i="98"/>
  <c r="AB250" i="98"/>
  <c r="X250" i="98"/>
  <c r="Y250" i="98"/>
  <c r="AE250" i="98"/>
  <c r="AA250" i="98"/>
  <c r="W250" i="98"/>
  <c r="W249" i="98"/>
  <c r="AA249" i="98"/>
  <c r="AE249" i="98"/>
  <c r="AD250" i="98"/>
  <c r="Z250" i="98"/>
  <c r="AE247" i="98"/>
  <c r="AA247" i="98"/>
  <c r="W247" i="98"/>
  <c r="AD247" i="98"/>
  <c r="Z247" i="98"/>
  <c r="Y242" i="98"/>
  <c r="V237" i="98"/>
  <c r="Z237" i="98"/>
  <c r="AD237" i="98"/>
  <c r="W237" i="98"/>
  <c r="AA237" i="98"/>
  <c r="AE237" i="98"/>
  <c r="X237" i="98"/>
  <c r="AB237" i="98"/>
  <c r="AF237" i="98"/>
  <c r="Y237" i="98"/>
  <c r="AC237" i="98"/>
  <c r="AF245" i="98"/>
  <c r="AB245" i="98"/>
  <c r="AF244" i="98"/>
  <c r="AB244" i="98"/>
  <c r="AF243" i="98"/>
  <c r="AB243" i="98"/>
  <c r="AE242" i="98"/>
  <c r="X242" i="98"/>
  <c r="AB242" i="98"/>
  <c r="AF242" i="98"/>
  <c r="V242" i="98"/>
  <c r="Z242" i="98"/>
  <c r="AD242" i="98"/>
  <c r="AD241" i="98"/>
  <c r="Z241" i="98"/>
  <c r="V241" i="98"/>
  <c r="AF241" i="98"/>
  <c r="AB241" i="98"/>
  <c r="AE240" i="98"/>
  <c r="AA240" i="98"/>
  <c r="W240" i="98"/>
  <c r="AD240" i="98"/>
  <c r="Z240" i="98"/>
  <c r="AF238" i="98"/>
  <c r="AB238" i="98"/>
  <c r="Z190" i="98"/>
  <c r="AA183" i="98"/>
  <c r="AB180" i="98"/>
  <c r="Y178" i="98"/>
  <c r="Z191" i="98"/>
  <c r="AF190" i="98"/>
  <c r="X190" i="98"/>
  <c r="AD189" i="98"/>
  <c r="Y189" i="98"/>
  <c r="AE183" i="98"/>
  <c r="Y183" i="98"/>
  <c r="X180" i="98"/>
  <c r="AF178" i="98"/>
  <c r="X178" i="98"/>
  <c r="AC190" i="98"/>
  <c r="V190" i="98"/>
  <c r="AD183" i="98"/>
  <c r="W183" i="98"/>
  <c r="AF191" i="98"/>
  <c r="AB191" i="98"/>
  <c r="X191" i="98"/>
  <c r="AE187" i="98"/>
  <c r="AA187" i="98"/>
  <c r="W187" i="98"/>
  <c r="AC186" i="98"/>
  <c r="AE185" i="98"/>
  <c r="AA185" i="98"/>
  <c r="W185" i="98"/>
  <c r="Y182" i="98"/>
  <c r="AE181" i="98"/>
  <c r="AA181" i="98"/>
  <c r="W181" i="98"/>
  <c r="AE191" i="98"/>
  <c r="AA191" i="98"/>
  <c r="AD190" i="98"/>
  <c r="Y190" i="98"/>
  <c r="AF189" i="98"/>
  <c r="AB189" i="98"/>
  <c r="AF188" i="98"/>
  <c r="AD187" i="98"/>
  <c r="Z187" i="98"/>
  <c r="V187" i="98"/>
  <c r="Y186" i="98"/>
  <c r="AD185" i="98"/>
  <c r="Z185" i="98"/>
  <c r="V185" i="98"/>
  <c r="AB184" i="98"/>
  <c r="AF183" i="98"/>
  <c r="AB183" i="98"/>
  <c r="X183" i="98"/>
  <c r="AF182" i="98"/>
  <c r="X182" i="98"/>
  <c r="AD181" i="98"/>
  <c r="Z181" i="98"/>
  <c r="V181" i="98"/>
  <c r="V179" i="98"/>
  <c r="AF187" i="98"/>
  <c r="AB187" i="98"/>
  <c r="AF185" i="98"/>
  <c r="AB185" i="98"/>
  <c r="AF184" i="98"/>
  <c r="X184" i="98"/>
  <c r="Z183" i="98"/>
  <c r="AB182" i="98"/>
  <c r="AF181" i="98"/>
  <c r="AB181" i="98"/>
  <c r="Y180" i="98"/>
  <c r="Z188" i="98"/>
  <c r="AD188" i="98"/>
  <c r="Y188" i="98"/>
  <c r="AF186" i="98"/>
  <c r="AG179" i="98"/>
  <c r="AC188" i="98"/>
  <c r="X188" i="98"/>
  <c r="V186" i="98"/>
  <c r="Z186" i="98"/>
  <c r="AD186" i="98"/>
  <c r="W186" i="98"/>
  <c r="AA186" i="98"/>
  <c r="AE186" i="98"/>
  <c r="AE190" i="98"/>
  <c r="AA190" i="98"/>
  <c r="AB188" i="98"/>
  <c r="AB186" i="98"/>
  <c r="W188" i="98"/>
  <c r="AA188" i="98"/>
  <c r="AE188" i="98"/>
  <c r="AE184" i="98"/>
  <c r="AA184" i="98"/>
  <c r="W184" i="98"/>
  <c r="AE182" i="98"/>
  <c r="AA182" i="98"/>
  <c r="W182" i="98"/>
  <c r="AE180" i="98"/>
  <c r="AA180" i="98"/>
  <c r="W180" i="98"/>
  <c r="AE178" i="98"/>
  <c r="AA178" i="98"/>
  <c r="W178" i="98"/>
  <c r="AD184" i="98"/>
  <c r="Z184" i="98"/>
  <c r="AD182" i="98"/>
  <c r="Z182" i="98"/>
  <c r="AD180" i="98"/>
  <c r="Z180" i="98"/>
  <c r="AD178" i="98"/>
  <c r="Z178" i="98"/>
  <c r="Y233" i="98"/>
  <c r="AC233" i="98"/>
  <c r="AC229" i="98"/>
  <c r="AB229" i="98"/>
  <c r="AF233" i="98"/>
  <c r="Y229" i="98"/>
  <c r="AF230" i="98"/>
  <c r="AF229" i="98"/>
  <c r="X229" i="98"/>
  <c r="AA228" i="98"/>
  <c r="Z227" i="98"/>
  <c r="AC230" i="98"/>
  <c r="Y228" i="98"/>
  <c r="AC228" i="98"/>
  <c r="X230" i="98"/>
  <c r="AE228" i="98"/>
  <c r="W228" i="98"/>
  <c r="X233" i="98"/>
  <c r="AC232" i="98"/>
  <c r="X232" i="98"/>
  <c r="AB233" i="98"/>
  <c r="V233" i="98"/>
  <c r="AB232" i="98"/>
  <c r="W232" i="98"/>
  <c r="Z233" i="98"/>
  <c r="AF232" i="98"/>
  <c r="AA232" i="98"/>
  <c r="AD233" i="98"/>
  <c r="AE232" i="98"/>
  <c r="Y232" i="98"/>
  <c r="X227" i="98"/>
  <c r="AD227" i="98"/>
  <c r="Y227" i="98"/>
  <c r="AC235" i="98"/>
  <c r="AF235" i="98"/>
  <c r="X235" i="98"/>
  <c r="AA226" i="98"/>
  <c r="V226" i="98"/>
  <c r="AE226" i="98"/>
  <c r="Z226" i="98"/>
  <c r="AB235" i="98"/>
  <c r="AD232" i="98"/>
  <c r="Z232" i="98"/>
  <c r="AC231" i="98"/>
  <c r="AE229" i="98"/>
  <c r="AA229" i="98"/>
  <c r="W229" i="98"/>
  <c r="AC227" i="98"/>
  <c r="W227" i="98"/>
  <c r="AD226" i="98"/>
  <c r="Y226" i="98"/>
  <c r="AA235" i="98"/>
  <c r="AD229" i="98"/>
  <c r="Z229" i="98"/>
  <c r="AF227" i="98"/>
  <c r="AA227" i="98"/>
  <c r="V227" i="98"/>
  <c r="AC226" i="98"/>
  <c r="W226" i="98"/>
  <c r="AE235" i="98"/>
  <c r="V234" i="98"/>
  <c r="Z234" i="98"/>
  <c r="AD234" i="98"/>
  <c r="W234" i="98"/>
  <c r="AA234" i="98"/>
  <c r="AE234" i="98"/>
  <c r="X234" i="98"/>
  <c r="AB234" i="98"/>
  <c r="AF234" i="98"/>
  <c r="V235" i="98"/>
  <c r="Z235" i="98"/>
  <c r="AD235" i="98"/>
  <c r="W235" i="98"/>
  <c r="Y234" i="98"/>
  <c r="V231" i="98"/>
  <c r="Z231" i="98"/>
  <c r="AD231" i="98"/>
  <c r="W231" i="98"/>
  <c r="AA231" i="98"/>
  <c r="AE231" i="98"/>
  <c r="X231" i="98"/>
  <c r="AB231" i="98"/>
  <c r="AF231" i="98"/>
  <c r="W233" i="98"/>
  <c r="AA233" i="98"/>
  <c r="AE233" i="98"/>
  <c r="V230" i="98"/>
  <c r="Z230" i="98"/>
  <c r="AD230" i="98"/>
  <c r="W230" i="98"/>
  <c r="AA230" i="98"/>
  <c r="AE230" i="98"/>
  <c r="V225" i="98"/>
  <c r="Z225" i="98"/>
  <c r="AD225" i="98"/>
  <c r="W225" i="98"/>
  <c r="AA225" i="98"/>
  <c r="AE225" i="98"/>
  <c r="X225" i="98"/>
  <c r="AB225" i="98"/>
  <c r="AF225" i="98"/>
  <c r="Y225" i="98"/>
  <c r="AC225" i="98"/>
  <c r="AB230" i="98"/>
  <c r="AD228" i="98"/>
  <c r="Z228" i="98"/>
  <c r="V228" i="98"/>
  <c r="AF228" i="98"/>
  <c r="AB228" i="98"/>
  <c r="AB227" i="98"/>
  <c r="AF226" i="98"/>
  <c r="AB226" i="98"/>
  <c r="BI15" i="103"/>
  <c r="BK15" i="103" s="1"/>
  <c r="BI16" i="103"/>
  <c r="BK16" i="103" s="1"/>
  <c r="S15" i="103"/>
  <c r="W15" i="103" s="1"/>
  <c r="S16" i="103"/>
  <c r="X16" i="103" s="1"/>
  <c r="BI13" i="103"/>
  <c r="BK13" i="103" s="1"/>
  <c r="S13" i="103"/>
  <c r="V13" i="103" s="1"/>
  <c r="BI12" i="103"/>
  <c r="BK12" i="103" s="1"/>
  <c r="S12" i="103"/>
  <c r="X12" i="103" s="1"/>
  <c r="S5" i="103"/>
  <c r="AD5" i="103" s="1"/>
  <c r="D6" i="102"/>
  <c r="D7" i="102" s="1"/>
  <c r="D8" i="102" s="1"/>
  <c r="D9" i="102" s="1"/>
  <c r="D10" i="102" s="1"/>
  <c r="D11" i="102" s="1"/>
  <c r="D12" i="102" s="1"/>
  <c r="D13" i="102" s="1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D28" i="102" s="1"/>
  <c r="D29" i="102" s="1"/>
  <c r="D30" i="102" s="1"/>
  <c r="D31" i="102" s="1"/>
  <c r="D32" i="102" s="1"/>
  <c r="D33" i="102" s="1"/>
  <c r="D34" i="102" s="1"/>
  <c r="D35" i="102" s="1"/>
  <c r="D36" i="102" s="1"/>
  <c r="D37" i="102" s="1"/>
  <c r="D38" i="102" s="1"/>
  <c r="D39" i="102" s="1"/>
  <c r="D40" i="102" s="1"/>
  <c r="D41" i="102" s="1"/>
  <c r="D42" i="102" s="1"/>
  <c r="D43" i="102" s="1"/>
  <c r="D44" i="102" s="1"/>
  <c r="D45" i="102" s="1"/>
  <c r="D46" i="102" s="1"/>
  <c r="D47" i="102" s="1"/>
  <c r="D48" i="102" s="1"/>
  <c r="D49" i="102" s="1"/>
  <c r="C6" i="102"/>
  <c r="C7" i="102" s="1"/>
  <c r="C8" i="102" s="1"/>
  <c r="C9" i="102" s="1"/>
  <c r="C10" i="102" s="1"/>
  <c r="C11" i="102" s="1"/>
  <c r="C12" i="102" s="1"/>
  <c r="C13" i="102" s="1"/>
  <c r="C14" i="102" s="1"/>
  <c r="C15" i="102" s="1"/>
  <c r="C16" i="102" s="1"/>
  <c r="C17" i="102" s="1"/>
  <c r="C18" i="102" s="1"/>
  <c r="C19" i="102" s="1"/>
  <c r="C20" i="102" s="1"/>
  <c r="C21" i="102" s="1"/>
  <c r="C22" i="102" s="1"/>
  <c r="C23" i="102" s="1"/>
  <c r="C24" i="102" s="1"/>
  <c r="C25" i="102" s="1"/>
  <c r="C26" i="102" s="1"/>
  <c r="C27" i="102" s="1"/>
  <c r="C28" i="102" s="1"/>
  <c r="C29" i="102" s="1"/>
  <c r="C30" i="102" s="1"/>
  <c r="C31" i="102" s="1"/>
  <c r="C32" i="102" s="1"/>
  <c r="C33" i="102" s="1"/>
  <c r="C34" i="102" s="1"/>
  <c r="C35" i="102" s="1"/>
  <c r="C36" i="102" s="1"/>
  <c r="C37" i="102" s="1"/>
  <c r="C38" i="102" s="1"/>
  <c r="C39" i="102" s="1"/>
  <c r="C40" i="102" s="1"/>
  <c r="C41" i="102" s="1"/>
  <c r="C42" i="102" s="1"/>
  <c r="C43" i="102" s="1"/>
  <c r="C44" i="102" s="1"/>
  <c r="C45" i="102" s="1"/>
  <c r="C46" i="102" s="1"/>
  <c r="C47" i="102" s="1"/>
  <c r="C48" i="102" s="1"/>
  <c r="C49" i="102" s="1"/>
  <c r="B6" i="102"/>
  <c r="B7" i="102" s="1"/>
  <c r="B8" i="102" s="1"/>
  <c r="B9" i="102" s="1"/>
  <c r="B10" i="102" s="1"/>
  <c r="B11" i="102" s="1"/>
  <c r="B12" i="102" s="1"/>
  <c r="B13" i="102" s="1"/>
  <c r="B14" i="102" s="1"/>
  <c r="B15" i="102" s="1"/>
  <c r="B16" i="102" s="1"/>
  <c r="B17" i="102" s="1"/>
  <c r="B18" i="102" s="1"/>
  <c r="B19" i="102" s="1"/>
  <c r="B20" i="102" s="1"/>
  <c r="B21" i="102" s="1"/>
  <c r="B22" i="102" s="1"/>
  <c r="B23" i="102" s="1"/>
  <c r="B24" i="102" s="1"/>
  <c r="B25" i="102" s="1"/>
  <c r="B26" i="102" s="1"/>
  <c r="B27" i="102" s="1"/>
  <c r="B28" i="102" s="1"/>
  <c r="B29" i="102" s="1"/>
  <c r="B30" i="102" s="1"/>
  <c r="B31" i="102" s="1"/>
  <c r="B32" i="102" s="1"/>
  <c r="B33" i="102" s="1"/>
  <c r="B34" i="102" s="1"/>
  <c r="B35" i="102" s="1"/>
  <c r="B36" i="102" s="1"/>
  <c r="B37" i="102" s="1"/>
  <c r="B38" i="102" s="1"/>
  <c r="B39" i="102" s="1"/>
  <c r="B40" i="102" s="1"/>
  <c r="B41" i="102" s="1"/>
  <c r="B42" i="102" s="1"/>
  <c r="B43" i="102" s="1"/>
  <c r="B44" i="102" s="1"/>
  <c r="B45" i="102" s="1"/>
  <c r="B46" i="102" s="1"/>
  <c r="B47" i="102" s="1"/>
  <c r="B48" i="102" s="1"/>
  <c r="B49" i="102" s="1"/>
  <c r="A6" i="102"/>
  <c r="A7" i="102" s="1"/>
  <c r="A8" i="102" s="1"/>
  <c r="A9" i="102" s="1"/>
  <c r="A10" i="102" s="1"/>
  <c r="A11" i="102" s="1"/>
  <c r="A12" i="102" s="1"/>
  <c r="A13" i="102" s="1"/>
  <c r="A14" i="102" s="1"/>
  <c r="A15" i="102" s="1"/>
  <c r="A16" i="102" s="1"/>
  <c r="A17" i="102" s="1"/>
  <c r="A18" i="102" s="1"/>
  <c r="A19" i="102" s="1"/>
  <c r="A20" i="102" s="1"/>
  <c r="A21" i="102" s="1"/>
  <c r="A22" i="102" s="1"/>
  <c r="A23" i="102" s="1"/>
  <c r="A24" i="102" s="1"/>
  <c r="A25" i="102" s="1"/>
  <c r="A26" i="102" s="1"/>
  <c r="A27" i="102" s="1"/>
  <c r="A28" i="102" s="1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C211" i="98"/>
  <c r="C212" i="98" s="1"/>
  <c r="C213" i="98" s="1"/>
  <c r="C214" i="98" s="1"/>
  <c r="C215" i="98" s="1"/>
  <c r="C216" i="98" s="1"/>
  <c r="C217" i="98" s="1"/>
  <c r="C218" i="98" s="1"/>
  <c r="C219" i="98" s="1"/>
  <c r="C220" i="98" s="1"/>
  <c r="C221" i="98" s="1"/>
  <c r="C222" i="98" s="1"/>
  <c r="C223" i="98" s="1"/>
  <c r="B211" i="98"/>
  <c r="B212" i="98" s="1"/>
  <c r="B213" i="98" s="1"/>
  <c r="B214" i="98" s="1"/>
  <c r="B215" i="98" s="1"/>
  <c r="B216" i="98" s="1"/>
  <c r="B217" i="98" s="1"/>
  <c r="B218" i="98" s="1"/>
  <c r="B219" i="98" s="1"/>
  <c r="B220" i="98" s="1"/>
  <c r="B221" i="98" s="1"/>
  <c r="B222" i="98" s="1"/>
  <c r="B223" i="98" s="1"/>
  <c r="A211" i="98"/>
  <c r="A212" i="98" s="1"/>
  <c r="A213" i="98" s="1"/>
  <c r="A214" i="98" s="1"/>
  <c r="A215" i="98" s="1"/>
  <c r="A216" i="98" s="1"/>
  <c r="A217" i="98" s="1"/>
  <c r="A218" i="98" s="1"/>
  <c r="A219" i="98" s="1"/>
  <c r="A220" i="98" s="1"/>
  <c r="A221" i="98" s="1"/>
  <c r="A222" i="98" s="1"/>
  <c r="A223" i="98" s="1"/>
  <c r="C194" i="98"/>
  <c r="C195" i="98" s="1"/>
  <c r="C196" i="98" s="1"/>
  <c r="C197" i="98" s="1"/>
  <c r="C198" i="98" s="1"/>
  <c r="C199" i="98" s="1"/>
  <c r="C200" i="98" s="1"/>
  <c r="C201" i="98" s="1"/>
  <c r="C202" i="98" s="1"/>
  <c r="C203" i="98" s="1"/>
  <c r="C204" i="98" s="1"/>
  <c r="C205" i="98" s="1"/>
  <c r="C206" i="98" s="1"/>
  <c r="C207" i="98" s="1"/>
  <c r="C208" i="98" s="1"/>
  <c r="B194" i="98"/>
  <c r="B195" i="98" s="1"/>
  <c r="B196" i="98" s="1"/>
  <c r="B197" i="98" s="1"/>
  <c r="B198" i="98" s="1"/>
  <c r="B199" i="98" s="1"/>
  <c r="B200" i="98" s="1"/>
  <c r="B201" i="98" s="1"/>
  <c r="B202" i="98" s="1"/>
  <c r="B203" i="98" s="1"/>
  <c r="B204" i="98" s="1"/>
  <c r="B205" i="98" s="1"/>
  <c r="B206" i="98" s="1"/>
  <c r="B207" i="98" s="1"/>
  <c r="B208" i="98" s="1"/>
  <c r="A194" i="98"/>
  <c r="A195" i="98" s="1"/>
  <c r="A196" i="98" s="1"/>
  <c r="A197" i="98" s="1"/>
  <c r="A198" i="98" s="1"/>
  <c r="A199" i="98" s="1"/>
  <c r="A200" i="98" s="1"/>
  <c r="A201" i="98" s="1"/>
  <c r="A202" i="98" s="1"/>
  <c r="A203" i="98" s="1"/>
  <c r="A204" i="98" s="1"/>
  <c r="A205" i="98" s="1"/>
  <c r="A206" i="98" s="1"/>
  <c r="A207" i="98" s="1"/>
  <c r="A208" i="98" s="1"/>
  <c r="C162" i="98"/>
  <c r="C163" i="98" s="1"/>
  <c r="C164" i="98" s="1"/>
  <c r="C165" i="98" s="1"/>
  <c r="C166" i="98" s="1"/>
  <c r="C167" i="98" s="1"/>
  <c r="C168" i="98" s="1"/>
  <c r="C169" i="98" s="1"/>
  <c r="C170" i="98" s="1"/>
  <c r="C171" i="98" s="1"/>
  <c r="C172" i="98" s="1"/>
  <c r="C173" i="98" s="1"/>
  <c r="C174" i="98" s="1"/>
  <c r="C175" i="98" s="1"/>
  <c r="C176" i="98" s="1"/>
  <c r="B162" i="98"/>
  <c r="B163" i="98" s="1"/>
  <c r="B164" i="98" s="1"/>
  <c r="B165" i="98" s="1"/>
  <c r="B166" i="98" s="1"/>
  <c r="B167" i="98" s="1"/>
  <c r="B168" i="98" s="1"/>
  <c r="B169" i="98" s="1"/>
  <c r="B170" i="98" s="1"/>
  <c r="B171" i="98" s="1"/>
  <c r="B172" i="98" s="1"/>
  <c r="B173" i="98" s="1"/>
  <c r="B174" i="98" s="1"/>
  <c r="B175" i="98" s="1"/>
  <c r="B176" i="98" s="1"/>
  <c r="A162" i="98"/>
  <c r="A163" i="98" s="1"/>
  <c r="A164" i="98" s="1"/>
  <c r="A165" i="98" s="1"/>
  <c r="A166" i="98" s="1"/>
  <c r="A167" i="98" s="1"/>
  <c r="A168" i="98" s="1"/>
  <c r="A169" i="98" s="1"/>
  <c r="A170" i="98" s="1"/>
  <c r="A171" i="98" s="1"/>
  <c r="A172" i="98" s="1"/>
  <c r="A173" i="98" s="1"/>
  <c r="A174" i="98" s="1"/>
  <c r="A175" i="98" s="1"/>
  <c r="A176" i="98" s="1"/>
  <c r="C143" i="98"/>
  <c r="C144" i="98" s="1"/>
  <c r="C145" i="98" s="1"/>
  <c r="C146" i="98" s="1"/>
  <c r="C147" i="98" s="1"/>
  <c r="C148" i="98" s="1"/>
  <c r="C149" i="98" s="1"/>
  <c r="C150" i="98" s="1"/>
  <c r="C151" i="98" s="1"/>
  <c r="C152" i="98" s="1"/>
  <c r="C153" i="98" s="1"/>
  <c r="C154" i="98" s="1"/>
  <c r="C155" i="98" s="1"/>
  <c r="C156" i="98" s="1"/>
  <c r="C157" i="98" s="1"/>
  <c r="C158" i="98" s="1"/>
  <c r="C159" i="98" s="1"/>
  <c r="A143" i="98"/>
  <c r="A144" i="98" s="1"/>
  <c r="A145" i="98" s="1"/>
  <c r="A146" i="98" s="1"/>
  <c r="A147" i="98" s="1"/>
  <c r="A148" i="98" s="1"/>
  <c r="A149" i="98" s="1"/>
  <c r="A150" i="98" s="1"/>
  <c r="A151" i="98" s="1"/>
  <c r="A152" i="98" s="1"/>
  <c r="A153" i="98" s="1"/>
  <c r="A154" i="98" s="1"/>
  <c r="A155" i="98" s="1"/>
  <c r="A156" i="98" s="1"/>
  <c r="A157" i="98" s="1"/>
  <c r="A158" i="98" s="1"/>
  <c r="A159" i="98" s="1"/>
  <c r="A120" i="98"/>
  <c r="A121" i="98" s="1"/>
  <c r="A122" i="98" s="1"/>
  <c r="A123" i="98" s="1"/>
  <c r="A124" i="98" s="1"/>
  <c r="A125" i="98" s="1"/>
  <c r="A126" i="98" s="1"/>
  <c r="A127" i="98" s="1"/>
  <c r="A128" i="98" s="1"/>
  <c r="A129" i="98" s="1"/>
  <c r="A130" i="98" s="1"/>
  <c r="A131" i="98" s="1"/>
  <c r="A132" i="98" s="1"/>
  <c r="A133" i="98" s="1"/>
  <c r="A134" i="98" s="1"/>
  <c r="A135" i="98" s="1"/>
  <c r="A136" i="98" s="1"/>
  <c r="A137" i="98" s="1"/>
  <c r="A138" i="98" s="1"/>
  <c r="A139" i="98" s="1"/>
  <c r="A140" i="98" s="1"/>
  <c r="C120" i="98"/>
  <c r="C121" i="98" s="1"/>
  <c r="C122" i="98" s="1"/>
  <c r="C123" i="98" s="1"/>
  <c r="C124" i="98" s="1"/>
  <c r="C125" i="98" s="1"/>
  <c r="C126" i="98" s="1"/>
  <c r="C127" i="98" s="1"/>
  <c r="C128" i="98" s="1"/>
  <c r="C129" i="98" s="1"/>
  <c r="C130" i="98" s="1"/>
  <c r="C131" i="98" s="1"/>
  <c r="C132" i="98" s="1"/>
  <c r="C133" i="98" s="1"/>
  <c r="C134" i="98" s="1"/>
  <c r="C135" i="98" s="1"/>
  <c r="C136" i="98" s="1"/>
  <c r="C137" i="98" s="1"/>
  <c r="C138" i="98" s="1"/>
  <c r="C139" i="98" s="1"/>
  <c r="C140" i="98" s="1"/>
  <c r="B143" i="98"/>
  <c r="B144" i="98" s="1"/>
  <c r="B145" i="98" s="1"/>
  <c r="B146" i="98" s="1"/>
  <c r="B147" i="98" s="1"/>
  <c r="B148" i="98" s="1"/>
  <c r="B149" i="98" s="1"/>
  <c r="B150" i="98" s="1"/>
  <c r="B151" i="98" s="1"/>
  <c r="B152" i="98" s="1"/>
  <c r="B153" i="98" s="1"/>
  <c r="B154" i="98" s="1"/>
  <c r="B155" i="98" s="1"/>
  <c r="B156" i="98" s="1"/>
  <c r="B157" i="98" s="1"/>
  <c r="B158" i="98" s="1"/>
  <c r="B159" i="98" s="1"/>
  <c r="B120" i="98"/>
  <c r="B121" i="98" s="1"/>
  <c r="B122" i="98" s="1"/>
  <c r="B123" i="98" s="1"/>
  <c r="B124" i="98" s="1"/>
  <c r="B125" i="98" s="1"/>
  <c r="B126" i="98" s="1"/>
  <c r="B127" i="98" s="1"/>
  <c r="B128" i="98" s="1"/>
  <c r="B129" i="98" s="1"/>
  <c r="B130" i="98" s="1"/>
  <c r="B131" i="98" s="1"/>
  <c r="B132" i="98" s="1"/>
  <c r="B133" i="98" s="1"/>
  <c r="B134" i="98" s="1"/>
  <c r="B135" i="98" s="1"/>
  <c r="B136" i="98" s="1"/>
  <c r="B137" i="98" s="1"/>
  <c r="B138" i="98" s="1"/>
  <c r="B139" i="98" s="1"/>
  <c r="B140" i="98" s="1"/>
  <c r="R172" i="98"/>
  <c r="V172" i="98" s="1"/>
  <c r="R171" i="98"/>
  <c r="W171" i="98" s="1"/>
  <c r="R170" i="98"/>
  <c r="W170" i="98" s="1"/>
  <c r="R154" i="98"/>
  <c r="V154" i="98" s="1"/>
  <c r="R133" i="98"/>
  <c r="W133" i="98" s="1"/>
  <c r="R131" i="98"/>
  <c r="W131" i="98" s="1"/>
  <c r="R129" i="98"/>
  <c r="W129" i="98" s="1"/>
  <c r="R119" i="98"/>
  <c r="R120" i="98"/>
  <c r="W120" i="98" s="1"/>
  <c r="R121" i="98"/>
  <c r="R122" i="98"/>
  <c r="AD122" i="98" s="1"/>
  <c r="R123" i="98"/>
  <c r="R124" i="98"/>
  <c r="R125" i="98"/>
  <c r="R126" i="98"/>
  <c r="AE126" i="98" s="1"/>
  <c r="R127" i="98"/>
  <c r="AA127" i="98" s="1"/>
  <c r="R128" i="98"/>
  <c r="R130" i="98"/>
  <c r="V130" i="98" s="1"/>
  <c r="R132" i="98"/>
  <c r="AA132" i="98" s="1"/>
  <c r="R134" i="98"/>
  <c r="R135" i="98"/>
  <c r="AA135" i="98" s="1"/>
  <c r="R136" i="98"/>
  <c r="X136" i="98" s="1"/>
  <c r="R137" i="98"/>
  <c r="AC137" i="98" s="1"/>
  <c r="R138" i="98"/>
  <c r="R139" i="98"/>
  <c r="R140" i="98"/>
  <c r="Y140" i="98" s="1"/>
  <c r="R142" i="98"/>
  <c r="AB142" i="98" s="1"/>
  <c r="R143" i="98"/>
  <c r="Y143" i="98" s="1"/>
  <c r="R144" i="98"/>
  <c r="R145" i="98"/>
  <c r="W145" i="98" s="1"/>
  <c r="R146" i="98"/>
  <c r="R147" i="98"/>
  <c r="AC147" i="98" s="1"/>
  <c r="R148" i="98"/>
  <c r="AE148" i="98" s="1"/>
  <c r="R149" i="98"/>
  <c r="W149" i="98" s="1"/>
  <c r="R150" i="98"/>
  <c r="R151" i="98"/>
  <c r="AC151" i="98" s="1"/>
  <c r="R152" i="98"/>
  <c r="AD152" i="98" s="1"/>
  <c r="R153" i="98"/>
  <c r="R155" i="98"/>
  <c r="R156" i="98"/>
  <c r="R157" i="98"/>
  <c r="X157" i="98" s="1"/>
  <c r="R158" i="98"/>
  <c r="R159" i="98"/>
  <c r="R161" i="98"/>
  <c r="R162" i="98"/>
  <c r="R163" i="98"/>
  <c r="V163" i="98" s="1"/>
  <c r="R164" i="98"/>
  <c r="R165" i="98"/>
  <c r="AB165" i="98" s="1"/>
  <c r="R166" i="98"/>
  <c r="AB166" i="98" s="1"/>
  <c r="R167" i="98"/>
  <c r="AF167" i="98" s="1"/>
  <c r="R168" i="98"/>
  <c r="V168" i="98" s="1"/>
  <c r="R169" i="98"/>
  <c r="R173" i="98"/>
  <c r="AE173" i="98" s="1"/>
  <c r="R174" i="98"/>
  <c r="AF174" i="98" s="1"/>
  <c r="R175" i="98"/>
  <c r="R176" i="98"/>
  <c r="R193" i="98"/>
  <c r="R194" i="98"/>
  <c r="R195" i="98"/>
  <c r="AC195" i="98" s="1"/>
  <c r="R196" i="98"/>
  <c r="Y196" i="98" s="1"/>
  <c r="R197" i="98"/>
  <c r="Y197" i="98" s="1"/>
  <c r="R198" i="98"/>
  <c r="R199" i="98"/>
  <c r="R200" i="98"/>
  <c r="R201" i="98"/>
  <c r="R202" i="98"/>
  <c r="AC202" i="98" s="1"/>
  <c r="R203" i="98"/>
  <c r="Y203" i="98" s="1"/>
  <c r="R204" i="98"/>
  <c r="R205" i="98"/>
  <c r="R206" i="98"/>
  <c r="X206" i="98" s="1"/>
  <c r="R207" i="98"/>
  <c r="R208" i="98"/>
  <c r="X208" i="98" s="1"/>
  <c r="R210" i="98"/>
  <c r="R211" i="98"/>
  <c r="R212" i="98"/>
  <c r="R213" i="98"/>
  <c r="Y213" i="98" s="1"/>
  <c r="R214" i="98"/>
  <c r="Y214" i="98" s="1"/>
  <c r="R215" i="98"/>
  <c r="X215" i="98" s="1"/>
  <c r="R216" i="98"/>
  <c r="X216" i="98" s="1"/>
  <c r="R217" i="98"/>
  <c r="Y217" i="98" s="1"/>
  <c r="R218" i="98"/>
  <c r="R219" i="98"/>
  <c r="Y219" i="98" s="1"/>
  <c r="R220" i="98"/>
  <c r="X220" i="98" s="1"/>
  <c r="R221" i="98"/>
  <c r="R222" i="98"/>
  <c r="AC222" i="98" s="1"/>
  <c r="R223" i="98"/>
  <c r="V223" i="98" s="1"/>
  <c r="S6" i="103"/>
  <c r="W6" i="103" s="1"/>
  <c r="W8" i="103"/>
  <c r="S9" i="103"/>
  <c r="X9" i="103" s="1"/>
  <c r="S10" i="103"/>
  <c r="X10" i="103" s="1"/>
  <c r="BI6" i="103"/>
  <c r="BL6" i="103" s="1"/>
  <c r="BI8" i="103"/>
  <c r="BK8" i="103" s="1"/>
  <c r="BI9" i="103"/>
  <c r="BN9" i="103" s="1"/>
  <c r="BI10" i="103"/>
  <c r="BM10" i="103" s="1"/>
  <c r="BI5" i="103"/>
  <c r="BT5" i="103" s="1"/>
  <c r="R57" i="104"/>
  <c r="V57" i="104" s="1"/>
  <c r="R58" i="104"/>
  <c r="V58" i="104" s="1"/>
  <c r="R59" i="104"/>
  <c r="U59" i="104" s="1"/>
  <c r="R60" i="104"/>
  <c r="R61" i="104"/>
  <c r="U61" i="104" s="1"/>
  <c r="R62" i="104"/>
  <c r="V62" i="104" s="1"/>
  <c r="R63" i="104"/>
  <c r="AD63" i="104" s="1"/>
  <c r="R64" i="104"/>
  <c r="AA64" i="104" s="1"/>
  <c r="R65" i="104"/>
  <c r="W65" i="104" s="1"/>
  <c r="R66" i="104"/>
  <c r="V66" i="104" s="1"/>
  <c r="R67" i="104"/>
  <c r="U67" i="104" s="1"/>
  <c r="R68" i="104"/>
  <c r="AA68" i="104" s="1"/>
  <c r="R69" i="104"/>
  <c r="W69" i="104" s="1"/>
  <c r="R70" i="104"/>
  <c r="Y70" i="104" s="1"/>
  <c r="R71" i="104"/>
  <c r="U71" i="104" s="1"/>
  <c r="R72" i="104"/>
  <c r="AC72" i="104" s="1"/>
  <c r="R73" i="104"/>
  <c r="V73" i="104" s="1"/>
  <c r="R74" i="104"/>
  <c r="R75" i="104"/>
  <c r="W75" i="104" s="1"/>
  <c r="R76" i="104"/>
  <c r="U76" i="104" s="1"/>
  <c r="R77" i="104"/>
  <c r="R78" i="104"/>
  <c r="Y78" i="104" s="1"/>
  <c r="R79" i="104"/>
  <c r="R80" i="104"/>
  <c r="U80" i="104" s="1"/>
  <c r="R81" i="104"/>
  <c r="V81" i="104" s="1"/>
  <c r="R82" i="104"/>
  <c r="R84" i="104"/>
  <c r="U84" i="104" s="1"/>
  <c r="R85" i="104"/>
  <c r="AA85" i="104" s="1"/>
  <c r="R86" i="104"/>
  <c r="AA86" i="104" s="1"/>
  <c r="R87" i="104"/>
  <c r="R88" i="104"/>
  <c r="U88" i="104" s="1"/>
  <c r="R89" i="104"/>
  <c r="V89" i="104" s="1"/>
  <c r="R90" i="104"/>
  <c r="AD90" i="104" s="1"/>
  <c r="R91" i="104"/>
  <c r="AA91" i="104" s="1"/>
  <c r="R92" i="104"/>
  <c r="V92" i="104" s="1"/>
  <c r="R93" i="104"/>
  <c r="V93" i="104" s="1"/>
  <c r="R94" i="104"/>
  <c r="U94" i="104" s="1"/>
  <c r="R95" i="104"/>
  <c r="W95" i="104" s="1"/>
  <c r="R96" i="104"/>
  <c r="U96" i="104" s="1"/>
  <c r="R97" i="104"/>
  <c r="V97" i="104" s="1"/>
  <c r="R98" i="104"/>
  <c r="U98" i="104" s="1"/>
  <c r="R99" i="104"/>
  <c r="W99" i="104" s="1"/>
  <c r="R100" i="104"/>
  <c r="W100" i="104" s="1"/>
  <c r="R101" i="104"/>
  <c r="AA101" i="104" s="1"/>
  <c r="R102" i="104"/>
  <c r="U102" i="104" s="1"/>
  <c r="R103" i="104"/>
  <c r="R104" i="104"/>
  <c r="U104" i="104" s="1"/>
  <c r="R105" i="104"/>
  <c r="R106" i="104"/>
  <c r="R107" i="104"/>
  <c r="U107" i="104" s="1"/>
  <c r="R108" i="104"/>
  <c r="T108" i="104" s="1"/>
  <c r="R109" i="104"/>
  <c r="W109" i="104" s="1"/>
  <c r="R110" i="104"/>
  <c r="U110" i="104" s="1"/>
  <c r="R111" i="104"/>
  <c r="R112" i="104"/>
  <c r="R113" i="104"/>
  <c r="AC113" i="104" s="1"/>
  <c r="R114" i="104"/>
  <c r="U114" i="104" s="1"/>
  <c r="R115" i="104"/>
  <c r="X115" i="104" s="1"/>
  <c r="R116" i="104"/>
  <c r="W116" i="104" s="1"/>
  <c r="R117" i="104"/>
  <c r="Y117" i="104" s="1"/>
  <c r="R118" i="104"/>
  <c r="W118" i="104" s="1"/>
  <c r="R119" i="104"/>
  <c r="R120" i="104"/>
  <c r="AB120" i="104" s="1"/>
  <c r="R121" i="104"/>
  <c r="AA121" i="104" s="1"/>
  <c r="R123" i="104"/>
  <c r="W123" i="104" s="1"/>
  <c r="R124" i="104"/>
  <c r="V124" i="104" s="1"/>
  <c r="R125" i="104"/>
  <c r="R126" i="104"/>
  <c r="R127" i="104"/>
  <c r="W127" i="104" s="1"/>
  <c r="R128" i="104"/>
  <c r="W128" i="104" s="1"/>
  <c r="R129" i="104"/>
  <c r="R130" i="104"/>
  <c r="AA130" i="104" s="1"/>
  <c r="R131" i="104"/>
  <c r="Y131" i="104" s="1"/>
  <c r="R132" i="104"/>
  <c r="U132" i="104" s="1"/>
  <c r="R133" i="104"/>
  <c r="U133" i="104" s="1"/>
  <c r="R134" i="104"/>
  <c r="W134" i="104" s="1"/>
  <c r="R135" i="104"/>
  <c r="AA135" i="104" s="1"/>
  <c r="R136" i="104"/>
  <c r="U136" i="104" s="1"/>
  <c r="R137" i="104"/>
  <c r="R138" i="104"/>
  <c r="T138" i="104" s="1"/>
  <c r="R139" i="104"/>
  <c r="W139" i="104" s="1"/>
  <c r="R140" i="104"/>
  <c r="T140" i="104" s="1"/>
  <c r="R141" i="104"/>
  <c r="X141" i="104" s="1"/>
  <c r="R142" i="104"/>
  <c r="T142" i="104" s="1"/>
  <c r="R143" i="104"/>
  <c r="Z143" i="104" s="1"/>
  <c r="R144" i="104"/>
  <c r="W144" i="104" s="1"/>
  <c r="R145" i="104"/>
  <c r="Z145" i="104" s="1"/>
  <c r="R146" i="104"/>
  <c r="U146" i="104" s="1"/>
  <c r="R147" i="104"/>
  <c r="T147" i="104" s="1"/>
  <c r="R148" i="104"/>
  <c r="W148" i="104" s="1"/>
  <c r="R149" i="104"/>
  <c r="T149" i="104" s="1"/>
  <c r="R150" i="104"/>
  <c r="V150" i="104" s="1"/>
  <c r="R151" i="104"/>
  <c r="AA151" i="104" s="1"/>
  <c r="R152" i="104"/>
  <c r="R153" i="104"/>
  <c r="Z153" i="104" s="1"/>
  <c r="R154" i="104"/>
  <c r="R155" i="104"/>
  <c r="T155" i="104" s="1"/>
  <c r="R156" i="104"/>
  <c r="V156" i="104" s="1"/>
  <c r="R157" i="104"/>
  <c r="U157" i="104" s="1"/>
  <c r="R158" i="104"/>
  <c r="W158" i="104" s="1"/>
  <c r="R159" i="104"/>
  <c r="R160" i="104"/>
  <c r="V160" i="104" s="1"/>
  <c r="R161" i="104"/>
  <c r="R162" i="104"/>
  <c r="AA162" i="104" s="1"/>
  <c r="R163" i="104"/>
  <c r="U163" i="104" s="1"/>
  <c r="R164" i="104"/>
  <c r="W164" i="104" s="1"/>
  <c r="R166" i="104"/>
  <c r="W166" i="104" s="1"/>
  <c r="R167" i="104"/>
  <c r="U167" i="104" s="1"/>
  <c r="R168" i="104"/>
  <c r="R169" i="104"/>
  <c r="V169" i="104" s="1"/>
  <c r="R170" i="104"/>
  <c r="R171" i="104"/>
  <c r="R172" i="104"/>
  <c r="R173" i="104"/>
  <c r="T173" i="104" s="1"/>
  <c r="R174" i="104"/>
  <c r="AA174" i="104" s="1"/>
  <c r="R175" i="104"/>
  <c r="U175" i="104" s="1"/>
  <c r="R176" i="104"/>
  <c r="Y176" i="104" s="1"/>
  <c r="R177" i="104"/>
  <c r="AD177" i="104" s="1"/>
  <c r="R178" i="104"/>
  <c r="W178" i="104" s="1"/>
  <c r="R179" i="104"/>
  <c r="R180" i="104"/>
  <c r="X180" i="104" s="1"/>
  <c r="R181" i="104"/>
  <c r="V181" i="104" s="1"/>
  <c r="R182" i="104"/>
  <c r="W182" i="104" s="1"/>
  <c r="R183" i="104"/>
  <c r="X183" i="104" s="1"/>
  <c r="R184" i="104"/>
  <c r="T184" i="104" s="1"/>
  <c r="R185" i="104"/>
  <c r="T185" i="104" s="1"/>
  <c r="R186" i="104"/>
  <c r="AA186" i="104" s="1"/>
  <c r="R187" i="104"/>
  <c r="R188" i="104"/>
  <c r="R189" i="104"/>
  <c r="V189" i="104" s="1"/>
  <c r="R190" i="104"/>
  <c r="V190" i="104" s="1"/>
  <c r="R191" i="104"/>
  <c r="X191" i="104" s="1"/>
  <c r="R192" i="104"/>
  <c r="R193" i="104"/>
  <c r="R194" i="104"/>
  <c r="U194" i="104" s="1"/>
  <c r="R195" i="104"/>
  <c r="W195" i="104" s="1"/>
  <c r="R196" i="104"/>
  <c r="T196" i="104" s="1"/>
  <c r="R197" i="104"/>
  <c r="U197" i="104" s="1"/>
  <c r="R198" i="104"/>
  <c r="Y198" i="104" s="1"/>
  <c r="R199" i="104"/>
  <c r="W199" i="104" s="1"/>
  <c r="R200" i="104"/>
  <c r="U200" i="104" s="1"/>
  <c r="R201" i="104"/>
  <c r="R202" i="104"/>
  <c r="U202" i="104" s="1"/>
  <c r="R203" i="104"/>
  <c r="V203" i="104" s="1"/>
  <c r="R204" i="104"/>
  <c r="U204" i="104" s="1"/>
  <c r="R205" i="104"/>
  <c r="R206" i="104"/>
  <c r="U206" i="104" s="1"/>
  <c r="R207" i="104"/>
  <c r="V207" i="104" s="1"/>
  <c r="R208" i="104"/>
  <c r="R209" i="104"/>
  <c r="T209" i="104" s="1"/>
  <c r="R210" i="104"/>
  <c r="R211" i="104"/>
  <c r="V211" i="104" s="1"/>
  <c r="R212" i="104"/>
  <c r="AC212" i="104" s="1"/>
  <c r="R213" i="104"/>
  <c r="T213" i="104" s="1"/>
  <c r="R214" i="104"/>
  <c r="U214" i="104" s="1"/>
  <c r="R215" i="104"/>
  <c r="R23" i="104"/>
  <c r="R24" i="104"/>
  <c r="W24" i="104" s="1"/>
  <c r="R25" i="104"/>
  <c r="R26" i="104"/>
  <c r="Y26" i="104" s="1"/>
  <c r="R27" i="104"/>
  <c r="R28" i="104"/>
  <c r="X28" i="104" s="1"/>
  <c r="R29" i="104"/>
  <c r="AB29" i="104" s="1"/>
  <c r="R30" i="104"/>
  <c r="T30" i="104" s="1"/>
  <c r="R31" i="104"/>
  <c r="R32" i="104"/>
  <c r="Z32" i="104" s="1"/>
  <c r="R33" i="104"/>
  <c r="X33" i="104" s="1"/>
  <c r="R34" i="104"/>
  <c r="X34" i="104" s="1"/>
  <c r="R35" i="104"/>
  <c r="R36" i="104"/>
  <c r="V36" i="104" s="1"/>
  <c r="R37" i="104"/>
  <c r="AA37" i="104" s="1"/>
  <c r="R38" i="104"/>
  <c r="AA38" i="104" s="1"/>
  <c r="R39" i="104"/>
  <c r="R40" i="104"/>
  <c r="Y40" i="104" s="1"/>
  <c r="R41" i="104"/>
  <c r="W41" i="104" s="1"/>
  <c r="R42" i="104"/>
  <c r="W42" i="104" s="1"/>
  <c r="R43" i="104"/>
  <c r="R44" i="104"/>
  <c r="U44" i="104" s="1"/>
  <c r="R45" i="104"/>
  <c r="V45" i="104" s="1"/>
  <c r="R46" i="104"/>
  <c r="T46" i="104" s="1"/>
  <c r="R47" i="104"/>
  <c r="R48" i="104"/>
  <c r="U48" i="104" s="1"/>
  <c r="R49" i="104"/>
  <c r="U49" i="104" s="1"/>
  <c r="R50" i="104"/>
  <c r="U50" i="104" s="1"/>
  <c r="R51" i="104"/>
  <c r="R52" i="104"/>
  <c r="W52" i="104" s="1"/>
  <c r="R53" i="104"/>
  <c r="W53" i="104" s="1"/>
  <c r="R54" i="104"/>
  <c r="W54" i="104" s="1"/>
  <c r="R55" i="104"/>
  <c r="R22" i="104"/>
  <c r="AD22" i="104" s="1"/>
  <c r="AG31" i="98" l="1"/>
  <c r="AI31" i="98" s="1"/>
  <c r="AJ41" i="98"/>
  <c r="AR41" i="98"/>
  <c r="AL41" i="98"/>
  <c r="AP41" i="98"/>
  <c r="AN41" i="98"/>
  <c r="AI41" i="98"/>
  <c r="AO41" i="98"/>
  <c r="AM41" i="98"/>
  <c r="AS41" i="98"/>
  <c r="AQ41" i="98"/>
  <c r="AK41" i="98"/>
  <c r="AS40" i="98"/>
  <c r="AG40" i="98"/>
  <c r="AM40" i="98" s="1"/>
  <c r="AK40" i="98"/>
  <c r="BB30" i="98"/>
  <c r="AT30" i="98"/>
  <c r="AJ29" i="98"/>
  <c r="AM29" i="98"/>
  <c r="AQ29" i="98"/>
  <c r="AN29" i="98"/>
  <c r="AR29" i="98"/>
  <c r="AK29" i="98"/>
  <c r="AO29" i="98"/>
  <c r="AS29" i="98"/>
  <c r="AL29" i="98"/>
  <c r="AP29" i="98"/>
  <c r="AI29" i="98"/>
  <c r="AM498" i="104"/>
  <c r="AM286" i="104"/>
  <c r="AM471" i="104"/>
  <c r="AM415" i="104"/>
  <c r="AM294" i="104"/>
  <c r="AM306" i="104"/>
  <c r="AM353" i="104"/>
  <c r="AM381" i="104"/>
  <c r="AM263" i="104"/>
  <c r="AM418" i="104"/>
  <c r="AM459" i="104"/>
  <c r="AM355" i="104"/>
  <c r="AM451" i="104"/>
  <c r="AM407" i="104"/>
  <c r="AM314" i="104"/>
  <c r="AM282" i="104"/>
  <c r="AM557" i="104"/>
  <c r="AM372" i="104"/>
  <c r="AM433" i="104"/>
  <c r="AM383" i="104"/>
  <c r="AM364" i="104"/>
  <c r="AE387" i="104"/>
  <c r="AE423" i="104"/>
  <c r="AE513" i="104"/>
  <c r="AE330" i="104"/>
  <c r="AM318" i="104"/>
  <c r="AE529" i="104"/>
  <c r="AE463" i="104"/>
  <c r="AE517" i="104"/>
  <c r="AM377" i="104"/>
  <c r="AE267" i="104"/>
  <c r="AM360" i="104"/>
  <c r="AE350" i="104"/>
  <c r="AE483" i="104"/>
  <c r="AE407" i="104"/>
  <c r="AE429" i="104"/>
  <c r="AE437" i="104"/>
  <c r="AM437" i="104"/>
  <c r="AM430" i="104"/>
  <c r="AE415" i="104"/>
  <c r="AE377" i="104"/>
  <c r="AE338" i="104"/>
  <c r="AE434" i="104"/>
  <c r="AE259" i="104"/>
  <c r="AM323" i="104"/>
  <c r="AE447" i="104"/>
  <c r="AE561" i="104"/>
  <c r="AE451" i="104"/>
  <c r="AM479" i="104"/>
  <c r="AE455" i="104"/>
  <c r="AM330" i="104"/>
  <c r="AE356" i="104"/>
  <c r="AE364" i="104"/>
  <c r="AE487" i="104"/>
  <c r="AE545" i="104"/>
  <c r="AE553" i="104"/>
  <c r="AE282" i="104"/>
  <c r="AE495" i="104"/>
  <c r="AE323" i="104"/>
  <c r="AE438" i="104"/>
  <c r="AE479" i="104"/>
  <c r="AM423" i="104"/>
  <c r="AM259" i="104"/>
  <c r="AE286" i="104"/>
  <c r="AM293" i="104"/>
  <c r="AE302" i="104"/>
  <c r="AM356" i="104"/>
  <c r="AE430" i="104"/>
  <c r="AM434" i="104"/>
  <c r="AM499" i="104"/>
  <c r="AE563" i="104"/>
  <c r="AM438" i="104"/>
  <c r="AE383" i="104"/>
  <c r="AE521" i="104"/>
  <c r="AE427" i="104"/>
  <c r="AE442" i="104"/>
  <c r="AM483" i="104"/>
  <c r="AM541" i="104"/>
  <c r="AE346" i="104"/>
  <c r="AE446" i="104"/>
  <c r="AE278" i="104"/>
  <c r="AE271" i="104"/>
  <c r="AM278" i="104"/>
  <c r="AE360" i="104"/>
  <c r="AE298" i="104"/>
  <c r="AE307" i="104"/>
  <c r="AE419" i="104"/>
  <c r="AE471" i="104"/>
  <c r="AE269" i="104"/>
  <c r="AE290" i="104"/>
  <c r="AE328" i="104"/>
  <c r="AE340" i="104"/>
  <c r="AE306" i="104"/>
  <c r="AE373" i="104"/>
  <c r="AE395" i="104"/>
  <c r="AM446" i="104"/>
  <c r="AE481" i="104"/>
  <c r="AM429" i="104"/>
  <c r="AE503" i="104"/>
  <c r="AE475" i="104"/>
  <c r="AM338" i="104"/>
  <c r="AE294" i="104"/>
  <c r="AE354" i="104"/>
  <c r="AM349" i="104"/>
  <c r="AE381" i="104"/>
  <c r="AE433" i="104"/>
  <c r="AE372" i="104"/>
  <c r="AE403" i="104"/>
  <c r="AE391" i="104"/>
  <c r="AE531" i="104"/>
  <c r="AE539" i="104"/>
  <c r="AE559" i="104"/>
  <c r="AE467" i="104"/>
  <c r="AE491" i="104"/>
  <c r="AE537" i="104"/>
  <c r="AE541" i="104"/>
  <c r="AE273" i="104"/>
  <c r="AE263" i="104"/>
  <c r="AE310" i="104"/>
  <c r="AE348" i="104"/>
  <c r="AM305" i="104"/>
  <c r="AM354" i="104"/>
  <c r="AE361" i="104"/>
  <c r="AE393" i="104"/>
  <c r="AM419" i="104"/>
  <c r="AE399" i="104"/>
  <c r="AM441" i="104"/>
  <c r="AE280" i="104"/>
  <c r="AE365" i="104"/>
  <c r="AE385" i="104"/>
  <c r="AE401" i="104"/>
  <c r="AE409" i="104"/>
  <c r="AE469" i="104"/>
  <c r="AE489" i="104"/>
  <c r="AM517" i="104"/>
  <c r="AM537" i="104"/>
  <c r="AE276" i="104"/>
  <c r="AE284" i="104"/>
  <c r="AE314" i="104"/>
  <c r="AE392" i="104"/>
  <c r="AE449" i="104"/>
  <c r="AE453" i="104"/>
  <c r="AE457" i="104"/>
  <c r="AE461" i="104"/>
  <c r="AE465" i="104"/>
  <c r="AE477" i="104"/>
  <c r="AE485" i="104"/>
  <c r="AE493" i="104"/>
  <c r="AE565" i="104"/>
  <c r="AM521" i="104"/>
  <c r="AE371" i="104"/>
  <c r="AM395" i="104"/>
  <c r="AM403" i="104"/>
  <c r="AM553" i="104"/>
  <c r="AE261" i="104"/>
  <c r="AE318" i="104"/>
  <c r="AM321" i="104"/>
  <c r="AE370" i="104"/>
  <c r="AM328" i="104"/>
  <c r="AE376" i="104"/>
  <c r="AE408" i="104"/>
  <c r="AE414" i="104"/>
  <c r="AE349" i="104"/>
  <c r="AE458" i="104"/>
  <c r="AE380" i="104"/>
  <c r="AM444" i="104"/>
  <c r="AE507" i="104"/>
  <c r="AE515" i="104"/>
  <c r="AE535" i="104"/>
  <c r="AE543" i="104"/>
  <c r="AE547" i="104"/>
  <c r="AE551" i="104"/>
  <c r="AE555" i="104"/>
  <c r="AE567" i="104"/>
  <c r="AE571" i="104"/>
  <c r="AM507" i="104"/>
  <c r="AM511" i="104"/>
  <c r="AM515" i="104"/>
  <c r="AM334" i="104"/>
  <c r="AM298" i="104"/>
  <c r="AM307" i="104"/>
  <c r="AE315" i="104"/>
  <c r="AE319" i="104"/>
  <c r="AM455" i="104"/>
  <c r="AM491" i="104"/>
  <c r="AE533" i="104"/>
  <c r="AE569" i="104"/>
  <c r="AM463" i="104"/>
  <c r="AM529" i="104"/>
  <c r="AE260" i="104"/>
  <c r="AE265" i="104"/>
  <c r="AE313" i="104"/>
  <c r="AE322" i="104"/>
  <c r="AE274" i="104"/>
  <c r="AE324" i="104"/>
  <c r="AE332" i="104"/>
  <c r="AE336" i="104"/>
  <c r="AE344" i="104"/>
  <c r="AE379" i="104"/>
  <c r="AE357" i="104"/>
  <c r="AE400" i="104"/>
  <c r="AE432" i="104"/>
  <c r="AE436" i="104"/>
  <c r="AE431" i="104"/>
  <c r="AE445" i="104"/>
  <c r="AM539" i="104"/>
  <c r="AM271" i="104"/>
  <c r="AM319" i="104"/>
  <c r="AM326" i="104"/>
  <c r="AM346" i="104"/>
  <c r="AM387" i="104"/>
  <c r="AM391" i="104"/>
  <c r="AE334" i="104"/>
  <c r="AE326" i="104"/>
  <c r="AM487" i="104"/>
  <c r="AM565" i="104"/>
  <c r="AM467" i="104"/>
  <c r="AM509" i="104"/>
  <c r="AM545" i="104"/>
  <c r="AE300" i="104"/>
  <c r="AE327" i="104"/>
  <c r="AE397" i="104"/>
  <c r="AM363" i="104"/>
  <c r="AE435" i="104"/>
  <c r="AE511" i="104"/>
  <c r="AE519" i="104"/>
  <c r="AE523" i="104"/>
  <c r="AE486" i="104"/>
  <c r="AM315" i="104"/>
  <c r="AM342" i="104"/>
  <c r="AE342" i="104"/>
  <c r="AM427" i="104"/>
  <c r="AM503" i="104"/>
  <c r="AE499" i="104"/>
  <c r="AE505" i="104"/>
  <c r="AM495" i="104"/>
  <c r="AM533" i="104"/>
  <c r="AM569" i="104"/>
  <c r="AE557" i="104"/>
  <c r="AM561" i="104"/>
  <c r="AE292" i="104"/>
  <c r="AM340" i="104"/>
  <c r="AE382" i="104"/>
  <c r="AE443" i="104"/>
  <c r="AE478" i="104"/>
  <c r="AM290" i="104"/>
  <c r="AM302" i="104"/>
  <c r="AM399" i="104"/>
  <c r="AE459" i="104"/>
  <c r="AM475" i="104"/>
  <c r="AM549" i="104"/>
  <c r="AM447" i="104"/>
  <c r="AM505" i="104"/>
  <c r="AE509" i="104"/>
  <c r="AM513" i="104"/>
  <c r="AE549" i="104"/>
  <c r="AM283" i="104"/>
  <c r="AM281" i="104"/>
  <c r="AE301" i="104"/>
  <c r="AE305" i="104"/>
  <c r="AE359" i="104"/>
  <c r="AM465" i="104"/>
  <c r="AM489" i="104"/>
  <c r="AM379" i="104"/>
  <c r="AM449" i="104"/>
  <c r="AM556" i="104"/>
  <c r="AE510" i="104"/>
  <c r="AM261" i="104"/>
  <c r="AM268" i="104"/>
  <c r="AM266" i="104"/>
  <c r="AE272" i="104"/>
  <c r="AM297" i="104"/>
  <c r="AE299" i="104"/>
  <c r="AM270" i="104"/>
  <c r="AM289" i="104"/>
  <c r="AM279" i="104"/>
  <c r="AE287" i="104"/>
  <c r="AE291" i="104"/>
  <c r="AM284" i="104"/>
  <c r="AM285" i="104"/>
  <c r="AM301" i="104"/>
  <c r="AM274" i="104"/>
  <c r="AM276" i="104"/>
  <c r="AM277" i="104"/>
  <c r="AE297" i="104"/>
  <c r="AE317" i="104"/>
  <c r="AE316" i="104"/>
  <c r="AM295" i="104"/>
  <c r="AM309" i="104"/>
  <c r="AE320" i="104"/>
  <c r="AM329" i="104"/>
  <c r="AE337" i="104"/>
  <c r="AM296" i="104"/>
  <c r="AM313" i="104"/>
  <c r="AE345" i="104"/>
  <c r="AM332" i="104"/>
  <c r="AM365" i="104"/>
  <c r="AE308" i="104"/>
  <c r="AE347" i="104"/>
  <c r="AM378" i="104"/>
  <c r="AE389" i="104"/>
  <c r="AE394" i="104"/>
  <c r="AM402" i="104"/>
  <c r="AE410" i="104"/>
  <c r="AM422" i="104"/>
  <c r="AE424" i="104"/>
  <c r="AM352" i="104"/>
  <c r="AM359" i="104"/>
  <c r="AE375" i="104"/>
  <c r="AM384" i="104"/>
  <c r="AM428" i="104"/>
  <c r="AM348" i="104"/>
  <c r="AE358" i="104"/>
  <c r="AM374" i="104"/>
  <c r="AM390" i="104"/>
  <c r="AE406" i="104"/>
  <c r="AE416" i="104"/>
  <c r="AM388" i="104"/>
  <c r="AE404" i="104"/>
  <c r="AM417" i="104"/>
  <c r="AE426" i="104"/>
  <c r="AE439" i="104"/>
  <c r="AE353" i="104"/>
  <c r="AM432" i="104"/>
  <c r="AM389" i="104"/>
  <c r="AM421" i="104"/>
  <c r="AM436" i="104"/>
  <c r="AE444" i="104"/>
  <c r="AE454" i="104"/>
  <c r="AM462" i="104"/>
  <c r="AM371" i="104"/>
  <c r="AE448" i="104"/>
  <c r="AE456" i="104"/>
  <c r="AE464" i="104"/>
  <c r="AE466" i="104"/>
  <c r="AM482" i="104"/>
  <c r="AM490" i="104"/>
  <c r="AM510" i="104"/>
  <c r="AM518" i="104"/>
  <c r="AM468" i="104"/>
  <c r="AM500" i="104"/>
  <c r="AM472" i="104"/>
  <c r="AE484" i="104"/>
  <c r="AM501" i="104"/>
  <c r="AM504" i="104"/>
  <c r="AE508" i="104"/>
  <c r="AM512" i="104"/>
  <c r="AE516" i="104"/>
  <c r="AM520" i="104"/>
  <c r="AE528" i="104"/>
  <c r="AM536" i="104"/>
  <c r="AE544" i="104"/>
  <c r="AM552" i="104"/>
  <c r="AE560" i="104"/>
  <c r="AM568" i="104"/>
  <c r="AE476" i="104"/>
  <c r="AM493" i="104"/>
  <c r="AM519" i="104"/>
  <c r="AM535" i="104"/>
  <c r="AM551" i="104"/>
  <c r="AM570" i="104"/>
  <c r="AE538" i="104"/>
  <c r="AE546" i="104"/>
  <c r="AM477" i="104"/>
  <c r="AM542" i="104"/>
  <c r="AM566" i="104"/>
  <c r="AM531" i="104"/>
  <c r="AM563" i="104"/>
  <c r="AM534" i="104"/>
  <c r="AM264" i="104"/>
  <c r="AM288" i="104"/>
  <c r="AM304" i="104"/>
  <c r="AE341" i="104"/>
  <c r="AM331" i="104"/>
  <c r="AM339" i="104"/>
  <c r="AM343" i="104"/>
  <c r="AE386" i="104"/>
  <c r="AE366" i="104"/>
  <c r="AM398" i="104"/>
  <c r="AE351" i="104"/>
  <c r="AM420" i="104"/>
  <c r="AM461" i="104"/>
  <c r="AE488" i="104"/>
  <c r="AE460" i="104"/>
  <c r="AM494" i="104"/>
  <c r="AE532" i="104"/>
  <c r="AM540" i="104"/>
  <c r="AE564" i="104"/>
  <c r="AM572" i="104"/>
  <c r="AE554" i="104"/>
  <c r="AM562" i="104"/>
  <c r="AE264" i="104"/>
  <c r="AM265" i="104"/>
  <c r="AE275" i="104"/>
  <c r="AE283" i="104"/>
  <c r="AE281" i="104"/>
  <c r="AE262" i="104"/>
  <c r="AM303" i="104"/>
  <c r="AM317" i="104"/>
  <c r="AM325" i="104"/>
  <c r="AE333" i="104"/>
  <c r="AM341" i="104"/>
  <c r="AE331" i="104"/>
  <c r="AE339" i="104"/>
  <c r="AM375" i="104"/>
  <c r="AM324" i="104"/>
  <c r="AE304" i="104"/>
  <c r="AM327" i="104"/>
  <c r="AM335" i="104"/>
  <c r="AE343" i="104"/>
  <c r="AM385" i="104"/>
  <c r="AM393" i="104"/>
  <c r="AM401" i="104"/>
  <c r="AM409" i="104"/>
  <c r="AM362" i="104"/>
  <c r="AM370" i="104"/>
  <c r="AM386" i="104"/>
  <c r="AM376" i="104"/>
  <c r="AM392" i="104"/>
  <c r="AM400" i="104"/>
  <c r="AM408" i="104"/>
  <c r="AM366" i="104"/>
  <c r="AM382" i="104"/>
  <c r="AE398" i="104"/>
  <c r="AM414" i="104"/>
  <c r="AE396" i="104"/>
  <c r="AE418" i="104"/>
  <c r="AM426" i="104"/>
  <c r="AM351" i="104"/>
  <c r="AE417" i="104"/>
  <c r="AE420" i="104"/>
  <c r="AM431" i="104"/>
  <c r="AM443" i="104"/>
  <c r="AE321" i="104"/>
  <c r="AM397" i="104"/>
  <c r="AM435" i="104"/>
  <c r="AE450" i="104"/>
  <c r="AM458" i="104"/>
  <c r="AM380" i="104"/>
  <c r="AE425" i="104"/>
  <c r="AE497" i="104"/>
  <c r="AE498" i="104"/>
  <c r="AM502" i="104"/>
  <c r="AM480" i="104"/>
  <c r="AM488" i="104"/>
  <c r="AM452" i="104"/>
  <c r="AM460" i="104"/>
  <c r="AM470" i="104"/>
  <c r="AM478" i="104"/>
  <c r="AM486" i="104"/>
  <c r="AE494" i="104"/>
  <c r="AM496" i="104"/>
  <c r="AM497" i="104"/>
  <c r="AE524" i="104"/>
  <c r="AM532" i="104"/>
  <c r="AE540" i="104"/>
  <c r="AM548" i="104"/>
  <c r="AE556" i="104"/>
  <c r="AM564" i="104"/>
  <c r="AE572" i="104"/>
  <c r="AM492" i="104"/>
  <c r="AM567" i="104"/>
  <c r="AE558" i="104"/>
  <c r="AE514" i="104"/>
  <c r="AE522" i="104"/>
  <c r="AE530" i="104"/>
  <c r="AM554" i="104"/>
  <c r="AE562" i="104"/>
  <c r="AM485" i="104"/>
  <c r="AE502" i="104"/>
  <c r="AM555" i="104"/>
  <c r="AM469" i="104"/>
  <c r="AM550" i="104"/>
  <c r="AM280" i="104"/>
  <c r="AM275" i="104"/>
  <c r="AM262" i="104"/>
  <c r="AE288" i="104"/>
  <c r="AE303" i="104"/>
  <c r="AE309" i="104"/>
  <c r="AE325" i="104"/>
  <c r="AM333" i="104"/>
  <c r="AM361" i="104"/>
  <c r="AE335" i="104"/>
  <c r="AE352" i="104"/>
  <c r="AE362" i="104"/>
  <c r="AE405" i="104"/>
  <c r="AE422" i="104"/>
  <c r="AM396" i="104"/>
  <c r="AE441" i="104"/>
  <c r="AM481" i="104"/>
  <c r="AM450" i="104"/>
  <c r="AE501" i="104"/>
  <c r="AE480" i="104"/>
  <c r="AE452" i="104"/>
  <c r="AE470" i="104"/>
  <c r="AE496" i="104"/>
  <c r="AM524" i="104"/>
  <c r="AE548" i="104"/>
  <c r="AE492" i="104"/>
  <c r="AM558" i="104"/>
  <c r="AM522" i="104"/>
  <c r="AM530" i="104"/>
  <c r="AE518" i="104"/>
  <c r="AE550" i="104"/>
  <c r="AM260" i="104"/>
  <c r="AE268" i="104"/>
  <c r="AM269" i="104"/>
  <c r="AE266" i="104"/>
  <c r="AM272" i="104"/>
  <c r="AM273" i="104"/>
  <c r="AE296" i="104"/>
  <c r="AM299" i="104"/>
  <c r="AM300" i="104"/>
  <c r="AE270" i="104"/>
  <c r="AE289" i="104"/>
  <c r="AE279" i="104"/>
  <c r="AM287" i="104"/>
  <c r="AM291" i="104"/>
  <c r="AM292" i="104"/>
  <c r="AE285" i="104"/>
  <c r="AE277" i="104"/>
  <c r="AM344" i="104"/>
  <c r="AM316" i="104"/>
  <c r="AE295" i="104"/>
  <c r="AM320" i="104"/>
  <c r="AE329" i="104"/>
  <c r="AM337" i="104"/>
  <c r="AE293" i="104"/>
  <c r="AM345" i="104"/>
  <c r="AE355" i="104"/>
  <c r="AM357" i="104"/>
  <c r="AM373" i="104"/>
  <c r="AM308" i="104"/>
  <c r="AM336" i="104"/>
  <c r="AM347" i="104"/>
  <c r="AE378" i="104"/>
  <c r="AM394" i="104"/>
  <c r="AE402" i="104"/>
  <c r="AM410" i="104"/>
  <c r="AE421" i="104"/>
  <c r="AM424" i="104"/>
  <c r="AM425" i="104"/>
  <c r="AE384" i="104"/>
  <c r="AE428" i="104"/>
  <c r="AM358" i="104"/>
  <c r="AE374" i="104"/>
  <c r="AE390" i="104"/>
  <c r="AM406" i="104"/>
  <c r="AM416" i="104"/>
  <c r="AE363" i="104"/>
  <c r="AE388" i="104"/>
  <c r="AM404" i="104"/>
  <c r="AM439" i="104"/>
  <c r="AM440" i="104"/>
  <c r="AM405" i="104"/>
  <c r="AM454" i="104"/>
  <c r="AE462" i="104"/>
  <c r="AE440" i="104"/>
  <c r="AM448" i="104"/>
  <c r="AM456" i="104"/>
  <c r="AM464" i="104"/>
  <c r="AM466" i="104"/>
  <c r="AE482" i="104"/>
  <c r="AE490" i="104"/>
  <c r="AM506" i="104"/>
  <c r="AM514" i="104"/>
  <c r="AM453" i="104"/>
  <c r="AE468" i="104"/>
  <c r="AE500" i="104"/>
  <c r="AM445" i="104"/>
  <c r="AM457" i="104"/>
  <c r="AE472" i="104"/>
  <c r="AM484" i="104"/>
  <c r="AE504" i="104"/>
  <c r="AM508" i="104"/>
  <c r="AE512" i="104"/>
  <c r="AM516" i="104"/>
  <c r="AE520" i="104"/>
  <c r="AM528" i="104"/>
  <c r="AE536" i="104"/>
  <c r="AM544" i="104"/>
  <c r="AE552" i="104"/>
  <c r="AM560" i="104"/>
  <c r="AE568" i="104"/>
  <c r="AM476" i="104"/>
  <c r="AM543" i="104"/>
  <c r="AM559" i="104"/>
  <c r="AE570" i="104"/>
  <c r="AM538" i="104"/>
  <c r="AM546" i="104"/>
  <c r="AM571" i="104"/>
  <c r="AE542" i="104"/>
  <c r="AE566" i="104"/>
  <c r="AM523" i="104"/>
  <c r="AM547" i="104"/>
  <c r="AE506" i="104"/>
  <c r="AE534" i="104"/>
  <c r="AM218" i="104"/>
  <c r="AM233" i="104"/>
  <c r="AM230" i="104"/>
  <c r="AM222" i="104"/>
  <c r="AM235" i="104"/>
  <c r="AM247" i="104"/>
  <c r="AE230" i="104"/>
  <c r="AE243" i="104"/>
  <c r="AM243" i="104"/>
  <c r="AM254" i="104"/>
  <c r="AE245" i="104"/>
  <c r="AE222" i="104"/>
  <c r="AE223" i="104"/>
  <c r="AE247" i="104"/>
  <c r="AM226" i="104"/>
  <c r="AM255" i="104"/>
  <c r="AE218" i="104"/>
  <c r="AE235" i="104"/>
  <c r="AE231" i="104"/>
  <c r="AE219" i="104"/>
  <c r="AE224" i="104"/>
  <c r="AE239" i="104"/>
  <c r="AE253" i="104"/>
  <c r="AE248" i="104"/>
  <c r="AM251" i="104"/>
  <c r="AM239" i="104"/>
  <c r="AE226" i="104"/>
  <c r="AE251" i="104"/>
  <c r="AE256" i="104"/>
  <c r="AE220" i="104"/>
  <c r="AE227" i="104"/>
  <c r="AE236" i="104"/>
  <c r="AE237" i="104"/>
  <c r="AE241" i="104"/>
  <c r="AE255" i="104"/>
  <c r="AM249" i="104"/>
  <c r="AM234" i="104"/>
  <c r="AE249" i="104"/>
  <c r="AE238" i="104"/>
  <c r="AE250" i="104"/>
  <c r="AE242" i="104"/>
  <c r="AM228" i="104"/>
  <c r="AM241" i="104"/>
  <c r="AM223" i="104"/>
  <c r="AE221" i="104"/>
  <c r="AE229" i="104"/>
  <c r="AM236" i="104"/>
  <c r="AE244" i="104"/>
  <c r="AM245" i="104"/>
  <c r="AE234" i="104"/>
  <c r="AE252" i="104"/>
  <c r="AM238" i="104"/>
  <c r="AM250" i="104"/>
  <c r="AM242" i="104"/>
  <c r="AM248" i="104"/>
  <c r="AM253" i="104"/>
  <c r="AM256" i="104"/>
  <c r="AM246" i="104"/>
  <c r="AM231" i="104"/>
  <c r="AM221" i="104"/>
  <c r="AM229" i="104"/>
  <c r="AM237" i="104"/>
  <c r="AM244" i="104"/>
  <c r="AM252" i="104"/>
  <c r="AE232" i="104"/>
  <c r="AE246" i="104"/>
  <c r="AM220" i="104"/>
  <c r="AM219" i="104"/>
  <c r="AE225" i="104"/>
  <c r="AE240" i="104"/>
  <c r="AM224" i="104"/>
  <c r="AM227" i="104"/>
  <c r="AM225" i="104"/>
  <c r="AE228" i="104"/>
  <c r="AM240" i="104"/>
  <c r="AE233" i="104"/>
  <c r="AM232" i="104"/>
  <c r="AE254" i="104"/>
  <c r="AB84" i="104"/>
  <c r="X84" i="104"/>
  <c r="Y57" i="104"/>
  <c r="T84" i="104"/>
  <c r="AR7" i="103"/>
  <c r="AP7" i="103"/>
  <c r="CH17" i="103"/>
  <c r="BZ14" i="103"/>
  <c r="CG14" i="103"/>
  <c r="CJ14" i="103" s="1"/>
  <c r="BZ17" i="103"/>
  <c r="CD17" i="103" s="1"/>
  <c r="BY14" i="103"/>
  <c r="AO17" i="103"/>
  <c r="AK17" i="103"/>
  <c r="CG17" i="103"/>
  <c r="CJ17" i="103" s="1"/>
  <c r="AN14" i="103"/>
  <c r="CI14" i="103"/>
  <c r="CI17" i="103"/>
  <c r="BX17" i="103"/>
  <c r="CH14" i="103"/>
  <c r="BW17" i="103"/>
  <c r="CB17" i="103"/>
  <c r="BU17" i="103"/>
  <c r="AN17" i="103"/>
  <c r="AR17" i="103" s="1"/>
  <c r="AL17" i="103"/>
  <c r="AP17" i="103" s="1"/>
  <c r="BW14" i="103"/>
  <c r="BX14" i="103"/>
  <c r="CB14" i="103" s="1"/>
  <c r="BU14" i="103"/>
  <c r="AI14" i="103"/>
  <c r="Y5" i="103"/>
  <c r="BP15" i="103"/>
  <c r="AM14" i="103"/>
  <c r="AQ14" i="103" s="1"/>
  <c r="AL14" i="103"/>
  <c r="BM15" i="103"/>
  <c r="AK14" i="103"/>
  <c r="BR16" i="103"/>
  <c r="AO14" i="103"/>
  <c r="W16" i="103"/>
  <c r="AG13" i="103"/>
  <c r="Y13" i="103"/>
  <c r="AE16" i="103"/>
  <c r="AA16" i="103"/>
  <c r="BR15" i="103"/>
  <c r="AH15" i="103"/>
  <c r="Z15" i="103"/>
  <c r="AC13" i="103"/>
  <c r="AH16" i="103"/>
  <c r="Z16" i="103"/>
  <c r="AG15" i="103"/>
  <c r="Y15" i="103"/>
  <c r="BN16" i="103"/>
  <c r="BQ15" i="103"/>
  <c r="BL15" i="103"/>
  <c r="AD15" i="103"/>
  <c r="V15" i="103"/>
  <c r="U13" i="103"/>
  <c r="AD16" i="103"/>
  <c r="V16" i="103"/>
  <c r="AC15" i="103"/>
  <c r="U15" i="103"/>
  <c r="BT15" i="103"/>
  <c r="BN15" i="103"/>
  <c r="AG248" i="98"/>
  <c r="AG246" i="98"/>
  <c r="AJ246" i="98" s="1"/>
  <c r="AG251" i="98"/>
  <c r="AJ248" i="98"/>
  <c r="AL248" i="98"/>
  <c r="AQ248" i="98"/>
  <c r="AO246" i="98"/>
  <c r="AI246" i="98"/>
  <c r="AG185" i="98"/>
  <c r="AI185" i="98" s="1"/>
  <c r="AK251" i="98"/>
  <c r="AL251" i="98"/>
  <c r="AM251" i="98"/>
  <c r="AR251" i="98"/>
  <c r="AO251" i="98"/>
  <c r="AP251" i="98"/>
  <c r="AQ251" i="98"/>
  <c r="AI251" i="98"/>
  <c r="AS251" i="98"/>
  <c r="AN251" i="98"/>
  <c r="AJ251" i="98"/>
  <c r="AG183" i="98"/>
  <c r="AR183" i="98" s="1"/>
  <c r="AG181" i="98"/>
  <c r="AI181" i="98" s="1"/>
  <c r="AG187" i="98"/>
  <c r="AL187" i="98" s="1"/>
  <c r="AG191" i="98"/>
  <c r="AG189" i="98"/>
  <c r="AN189" i="98" s="1"/>
  <c r="AG238" i="98"/>
  <c r="AR238" i="98" s="1"/>
  <c r="AR248" i="98"/>
  <c r="AM248" i="98"/>
  <c r="AS248" i="98"/>
  <c r="AI248" i="98"/>
  <c r="AO248" i="98"/>
  <c r="AP248" i="98"/>
  <c r="AK248" i="98"/>
  <c r="AN248" i="98"/>
  <c r="AN238" i="98"/>
  <c r="AG241" i="98"/>
  <c r="AO241" i="98" s="1"/>
  <c r="AG237" i="98"/>
  <c r="AO237" i="98" s="1"/>
  <c r="AG247" i="98"/>
  <c r="AN247" i="98" s="1"/>
  <c r="AS238" i="98"/>
  <c r="AL246" i="98"/>
  <c r="AP246" i="98"/>
  <c r="AM246" i="98"/>
  <c r="AK246" i="98"/>
  <c r="AQ246" i="98"/>
  <c r="AN246" i="98"/>
  <c r="AS246" i="98"/>
  <c r="AG240" i="98"/>
  <c r="AJ240" i="98" s="1"/>
  <c r="AS237" i="98"/>
  <c r="AG239" i="98"/>
  <c r="AS239" i="98" s="1"/>
  <c r="AR240" i="98"/>
  <c r="AG242" i="98"/>
  <c r="AL242" i="98" s="1"/>
  <c r="AP237" i="98"/>
  <c r="AG244" i="98"/>
  <c r="AS244" i="98" s="1"/>
  <c r="AR246" i="98"/>
  <c r="AG249" i="98"/>
  <c r="AR249" i="98" s="1"/>
  <c r="AM239" i="98"/>
  <c r="AJ239" i="98"/>
  <c r="AO238" i="98"/>
  <c r="AM240" i="98"/>
  <c r="AM237" i="98"/>
  <c r="AG245" i="98"/>
  <c r="AO245" i="98" s="1"/>
  <c r="AG243" i="98"/>
  <c r="AS243" i="98" s="1"/>
  <c r="AQ239" i="98"/>
  <c r="AN239" i="98"/>
  <c r="AK239" i="98"/>
  <c r="AG250" i="98"/>
  <c r="AI250" i="98" s="1"/>
  <c r="AK191" i="98"/>
  <c r="AI191" i="98"/>
  <c r="AN191" i="98"/>
  <c r="AS191" i="98"/>
  <c r="AQ191" i="98"/>
  <c r="AR191" i="98"/>
  <c r="AJ191" i="98"/>
  <c r="AL191" i="98"/>
  <c r="AM191" i="98"/>
  <c r="AP191" i="98"/>
  <c r="AJ189" i="98"/>
  <c r="AK189" i="98"/>
  <c r="AO189" i="98"/>
  <c r="AS189" i="98"/>
  <c r="AL189" i="98"/>
  <c r="AO191" i="98"/>
  <c r="AG182" i="98"/>
  <c r="AL182" i="98" s="1"/>
  <c r="AJ183" i="98"/>
  <c r="AN183" i="98"/>
  <c r="AO183" i="98"/>
  <c r="AS183" i="98"/>
  <c r="AI183" i="98"/>
  <c r="AM183" i="98"/>
  <c r="AG186" i="98"/>
  <c r="AI186" i="98" s="1"/>
  <c r="AJ179" i="98"/>
  <c r="AN179" i="98"/>
  <c r="AR179" i="98"/>
  <c r="AK179" i="98"/>
  <c r="AO179" i="98"/>
  <c r="AS179" i="98"/>
  <c r="AL179" i="98"/>
  <c r="AP179" i="98"/>
  <c r="AQ179" i="98"/>
  <c r="AI179" i="98"/>
  <c r="AM179" i="98"/>
  <c r="AM182" i="98"/>
  <c r="AR182" i="98"/>
  <c r="AK185" i="98"/>
  <c r="AP185" i="98"/>
  <c r="AJ186" i="98"/>
  <c r="AQ182" i="98"/>
  <c r="AG178" i="98"/>
  <c r="AJ178" i="98" s="1"/>
  <c r="AG180" i="98"/>
  <c r="AM180" i="98" s="1"/>
  <c r="AK181" i="98"/>
  <c r="AP181" i="98"/>
  <c r="AQ186" i="98"/>
  <c r="AG184" i="98"/>
  <c r="AR184" i="98" s="1"/>
  <c r="AJ182" i="98"/>
  <c r="AR186" i="98"/>
  <c r="AM186" i="98"/>
  <c r="AS186" i="98"/>
  <c r="AG188" i="98"/>
  <c r="AL188" i="98" s="1"/>
  <c r="AG190" i="98"/>
  <c r="AG229" i="98"/>
  <c r="AN229" i="98" s="1"/>
  <c r="AG232" i="98"/>
  <c r="AN232" i="98" s="1"/>
  <c r="AG227" i="98"/>
  <c r="AL227" i="98" s="1"/>
  <c r="AG228" i="98"/>
  <c r="AI228" i="98" s="1"/>
  <c r="AP229" i="98"/>
  <c r="AG225" i="98"/>
  <c r="AN225" i="98" s="1"/>
  <c r="AG230" i="98"/>
  <c r="AQ230" i="98" s="1"/>
  <c r="AG231" i="98"/>
  <c r="AQ231" i="98" s="1"/>
  <c r="AG234" i="98"/>
  <c r="AP234" i="98" s="1"/>
  <c r="AG235" i="98"/>
  <c r="AJ235" i="98" s="1"/>
  <c r="AG226" i="98"/>
  <c r="AS226" i="98" s="1"/>
  <c r="AG233" i="98"/>
  <c r="AR233" i="98" s="1"/>
  <c r="BQ16" i="103"/>
  <c r="BM16" i="103"/>
  <c r="BT16" i="103"/>
  <c r="BP16" i="103"/>
  <c r="BL16" i="103"/>
  <c r="BS15" i="103"/>
  <c r="BO15" i="103"/>
  <c r="BS16" i="103"/>
  <c r="BO16" i="103"/>
  <c r="AB13" i="103"/>
  <c r="AE13" i="103"/>
  <c r="AA13" i="103"/>
  <c r="W13" i="103"/>
  <c r="AG16" i="103"/>
  <c r="AC16" i="103"/>
  <c r="Y16" i="103"/>
  <c r="U16" i="103"/>
  <c r="AF15" i="103"/>
  <c r="AB15" i="103"/>
  <c r="X15" i="103"/>
  <c r="AF13" i="103"/>
  <c r="X13" i="103"/>
  <c r="AH13" i="103"/>
  <c r="AD13" i="103"/>
  <c r="Z13" i="103"/>
  <c r="AF16" i="103"/>
  <c r="AB16" i="103"/>
  <c r="AE15" i="103"/>
  <c r="AA15" i="103"/>
  <c r="BQ13" i="103"/>
  <c r="BM13" i="103"/>
  <c r="BR13" i="103"/>
  <c r="BN13" i="103"/>
  <c r="BT13" i="103"/>
  <c r="BP13" i="103"/>
  <c r="BL13" i="103"/>
  <c r="BS13" i="103"/>
  <c r="BO13" i="103"/>
  <c r="CG13" i="103" s="1"/>
  <c r="BR12" i="103"/>
  <c r="BN12" i="103"/>
  <c r="AA12" i="103"/>
  <c r="AD10" i="103"/>
  <c r="AH12" i="103"/>
  <c r="Z12" i="103"/>
  <c r="BQ12" i="103"/>
  <c r="BM12" i="103"/>
  <c r="AD6" i="103"/>
  <c r="AE12" i="103"/>
  <c r="W12" i="103"/>
  <c r="BT12" i="103"/>
  <c r="BP12" i="103"/>
  <c r="BL12" i="103"/>
  <c r="AD12" i="103"/>
  <c r="V12" i="103"/>
  <c r="BS12" i="103"/>
  <c r="BO12" i="103"/>
  <c r="AD9" i="103"/>
  <c r="AG12" i="103"/>
  <c r="AC12" i="103"/>
  <c r="Y12" i="103"/>
  <c r="U12" i="103"/>
  <c r="AD8" i="103"/>
  <c r="AF12" i="103"/>
  <c r="AB12" i="103"/>
  <c r="Y6" i="103"/>
  <c r="Y8" i="103"/>
  <c r="AG5" i="103"/>
  <c r="Y10" i="103"/>
  <c r="Y9" i="103"/>
  <c r="W138" i="104"/>
  <c r="AA110" i="104"/>
  <c r="AA107" i="104"/>
  <c r="T88" i="104"/>
  <c r="T80" i="104"/>
  <c r="W81" i="104"/>
  <c r="X181" i="104"/>
  <c r="AA178" i="104"/>
  <c r="W167" i="104"/>
  <c r="AD151" i="104"/>
  <c r="AD98" i="104"/>
  <c r="W91" i="104"/>
  <c r="AD88" i="104"/>
  <c r="AA65" i="104"/>
  <c r="W191" i="104"/>
  <c r="Z88" i="104"/>
  <c r="W86" i="104"/>
  <c r="AA84" i="104"/>
  <c r="AF172" i="98"/>
  <c r="AE172" i="98"/>
  <c r="AE171" i="98"/>
  <c r="AA172" i="98"/>
  <c r="Y172" i="98"/>
  <c r="AA171" i="98"/>
  <c r="AC172" i="98"/>
  <c r="X172" i="98"/>
  <c r="AB172" i="98"/>
  <c r="W172" i="98"/>
  <c r="Z171" i="98"/>
  <c r="AC171" i="98"/>
  <c r="Y171" i="98"/>
  <c r="AD172" i="98"/>
  <c r="Z172" i="98"/>
  <c r="AD171" i="98"/>
  <c r="AF171" i="98"/>
  <c r="AB171" i="98"/>
  <c r="X171" i="98"/>
  <c r="V171" i="98"/>
  <c r="AE170" i="98"/>
  <c r="AD170" i="98"/>
  <c r="Z170" i="98"/>
  <c r="AC170" i="98"/>
  <c r="Y170" i="98"/>
  <c r="AA170" i="98"/>
  <c r="AF170" i="98"/>
  <c r="AB170" i="98"/>
  <c r="X170" i="98"/>
  <c r="V170" i="98"/>
  <c r="AF154" i="98"/>
  <c r="AE154" i="98"/>
  <c r="AD154" i="98"/>
  <c r="AB154" i="98"/>
  <c r="AC154" i="98"/>
  <c r="Y154" i="98"/>
  <c r="X154" i="98"/>
  <c r="AA154" i="98"/>
  <c r="W154" i="98"/>
  <c r="Z154" i="98"/>
  <c r="AF133" i="98"/>
  <c r="AE133" i="98"/>
  <c r="AA133" i="98"/>
  <c r="AD133" i="98"/>
  <c r="Z133" i="98"/>
  <c r="AB133" i="98"/>
  <c r="AC133" i="98"/>
  <c r="Y133" i="98"/>
  <c r="X133" i="98"/>
  <c r="V133" i="98"/>
  <c r="AE131" i="98"/>
  <c r="AA131" i="98"/>
  <c r="AD131" i="98"/>
  <c r="Z131" i="98"/>
  <c r="AC131" i="98"/>
  <c r="Y131" i="98"/>
  <c r="AF131" i="98"/>
  <c r="AB131" i="98"/>
  <c r="X131" i="98"/>
  <c r="V131" i="98"/>
  <c r="AC129" i="98"/>
  <c r="AF129" i="98"/>
  <c r="AA129" i="98"/>
  <c r="AE129" i="98"/>
  <c r="Z129" i="98"/>
  <c r="AD129" i="98"/>
  <c r="Y129" i="98"/>
  <c r="AB129" i="98"/>
  <c r="X129" i="98"/>
  <c r="V129" i="98"/>
  <c r="AA142" i="98"/>
  <c r="AF197" i="98"/>
  <c r="AE149" i="98"/>
  <c r="AF163" i="98"/>
  <c r="AB149" i="98"/>
  <c r="AC206" i="98"/>
  <c r="AB163" i="98"/>
  <c r="AF145" i="98"/>
  <c r="AF142" i="98"/>
  <c r="AC173" i="98"/>
  <c r="AB145" i="98"/>
  <c r="AE142" i="98"/>
  <c r="AC157" i="98"/>
  <c r="V149" i="98"/>
  <c r="AE220" i="98"/>
  <c r="AA206" i="98"/>
  <c r="AA163" i="98"/>
  <c r="AC220" i="98"/>
  <c r="AE168" i="98"/>
  <c r="AD145" i="98"/>
  <c r="AD130" i="98"/>
  <c r="AD208" i="98"/>
  <c r="Y201" i="98"/>
  <c r="AA201" i="98"/>
  <c r="W220" i="98"/>
  <c r="Y206" i="98"/>
  <c r="AC197" i="98"/>
  <c r="V197" i="98"/>
  <c r="AD197" i="98"/>
  <c r="W216" i="98"/>
  <c r="AA215" i="98"/>
  <c r="AD206" i="98"/>
  <c r="V206" i="98"/>
  <c r="W218" i="98"/>
  <c r="V218" i="98"/>
  <c r="AC218" i="98"/>
  <c r="AF218" i="98"/>
  <c r="W221" i="98"/>
  <c r="V221" i="98"/>
  <c r="Z221" i="98"/>
  <c r="AD221" i="98"/>
  <c r="W194" i="98"/>
  <c r="Y194" i="98"/>
  <c r="Y212" i="98"/>
  <c r="AC212" i="98"/>
  <c r="V210" i="98"/>
  <c r="AC210" i="98"/>
  <c r="X204" i="98"/>
  <c r="W204" i="98"/>
  <c r="AC169" i="98"/>
  <c r="AF169" i="98"/>
  <c r="Y208" i="98"/>
  <c r="AB162" i="98"/>
  <c r="AF162" i="98"/>
  <c r="W142" i="98"/>
  <c r="X142" i="98"/>
  <c r="AC142" i="98"/>
  <c r="Z142" i="98"/>
  <c r="AD142" i="98"/>
  <c r="AE216" i="98"/>
  <c r="AE206" i="98"/>
  <c r="Z206" i="98"/>
  <c r="Y122" i="98"/>
  <c r="V122" i="98"/>
  <c r="AC122" i="98"/>
  <c r="Y145" i="98"/>
  <c r="AC120" i="98"/>
  <c r="AE163" i="98"/>
  <c r="AD149" i="98"/>
  <c r="AC221" i="98"/>
  <c r="W207" i="98"/>
  <c r="Y207" i="98"/>
  <c r="V165" i="98"/>
  <c r="X165" i="98"/>
  <c r="AC165" i="98"/>
  <c r="Y165" i="98"/>
  <c r="AE165" i="98"/>
  <c r="AA165" i="98"/>
  <c r="AF165" i="98"/>
  <c r="W198" i="98"/>
  <c r="AC198" i="98"/>
  <c r="Y175" i="98"/>
  <c r="AA175" i="98"/>
  <c r="AC175" i="98"/>
  <c r="W206" i="98"/>
  <c r="X173" i="98"/>
  <c r="AB168" i="98"/>
  <c r="Y157" i="98"/>
  <c r="Y147" i="98"/>
  <c r="AC145" i="98"/>
  <c r="X145" i="98"/>
  <c r="Y142" i="98"/>
  <c r="AE136" i="98"/>
  <c r="AF130" i="98"/>
  <c r="Z122" i="98"/>
  <c r="AF120" i="98"/>
  <c r="AC216" i="98"/>
  <c r="AA208" i="98"/>
  <c r="AE201" i="98"/>
  <c r="AE157" i="98"/>
  <c r="Z149" i="98"/>
  <c r="AE145" i="98"/>
  <c r="Z145" i="98"/>
  <c r="AC143" i="98"/>
  <c r="W200" i="98"/>
  <c r="Y200" i="98"/>
  <c r="AB218" i="98"/>
  <c r="AE204" i="98"/>
  <c r="X128" i="98"/>
  <c r="W128" i="98"/>
  <c r="Y128" i="98"/>
  <c r="AE128" i="98"/>
  <c r="AE218" i="98"/>
  <c r="Z218" i="98"/>
  <c r="AC204" i="98"/>
  <c r="W197" i="98"/>
  <c r="Z197" i="98"/>
  <c r="AE197" i="98"/>
  <c r="X123" i="98"/>
  <c r="Y123" i="98"/>
  <c r="AD123" i="98"/>
  <c r="W158" i="98"/>
  <c r="X158" i="98"/>
  <c r="AA158" i="98"/>
  <c r="AC158" i="98"/>
  <c r="W146" i="98"/>
  <c r="V146" i="98"/>
  <c r="AB146" i="98"/>
  <c r="AF146" i="98"/>
  <c r="X146" i="98"/>
  <c r="AC146" i="98"/>
  <c r="Y146" i="98"/>
  <c r="AD146" i="98"/>
  <c r="Z146" i="98"/>
  <c r="V125" i="98"/>
  <c r="AC125" i="98"/>
  <c r="Y221" i="98"/>
  <c r="W150" i="98"/>
  <c r="V150" i="98"/>
  <c r="AC150" i="98"/>
  <c r="AD150" i="98"/>
  <c r="AF221" i="98"/>
  <c r="AB221" i="98"/>
  <c r="X221" i="98"/>
  <c r="AE221" i="98"/>
  <c r="AA221" i="98"/>
  <c r="AD218" i="98"/>
  <c r="Y218" i="98"/>
  <c r="Z204" i="98"/>
  <c r="Y202" i="98"/>
  <c r="AC200" i="98"/>
  <c r="AB197" i="98"/>
  <c r="W196" i="98"/>
  <c r="AC196" i="98"/>
  <c r="X175" i="98"/>
  <c r="W175" i="98"/>
  <c r="AE175" i="98"/>
  <c r="W173" i="98"/>
  <c r="Z173" i="98"/>
  <c r="AF158" i="98"/>
  <c r="W152" i="98"/>
  <c r="V152" i="98"/>
  <c r="Y152" i="98"/>
  <c r="AC152" i="98"/>
  <c r="AE146" i="98"/>
  <c r="W138" i="98"/>
  <c r="Z138" i="98"/>
  <c r="AC138" i="98"/>
  <c r="AE138" i="98"/>
  <c r="X137" i="98"/>
  <c r="W137" i="98"/>
  <c r="AE137" i="98"/>
  <c r="Y137" i="98"/>
  <c r="AA137" i="98"/>
  <c r="V134" i="98"/>
  <c r="Z134" i="98"/>
  <c r="AD134" i="98"/>
  <c r="X132" i="98"/>
  <c r="W132" i="98"/>
  <c r="AC132" i="98"/>
  <c r="Y132" i="98"/>
  <c r="AD132" i="98"/>
  <c r="Z132" i="98"/>
  <c r="AE132" i="98"/>
  <c r="AA169" i="98"/>
  <c r="Y168" i="98"/>
  <c r="W165" i="98"/>
  <c r="W163" i="98"/>
  <c r="AA162" i="98"/>
  <c r="W157" i="98"/>
  <c r="Z148" i="98"/>
  <c r="V145" i="98"/>
  <c r="V142" i="98"/>
  <c r="AC136" i="98"/>
  <c r="Z130" i="98"/>
  <c r="AB120" i="98"/>
  <c r="AF149" i="98"/>
  <c r="AA149" i="98"/>
  <c r="AA136" i="98"/>
  <c r="Y130" i="98"/>
  <c r="AA120" i="98"/>
  <c r="AF223" i="98"/>
  <c r="AB223" i="98"/>
  <c r="X223" i="98"/>
  <c r="Z220" i="98"/>
  <c r="X218" i="98"/>
  <c r="AA216" i="98"/>
  <c r="AE215" i="98"/>
  <c r="Z215" i="98"/>
  <c r="Y210" i="98"/>
  <c r="AC208" i="98"/>
  <c r="V208" i="98"/>
  <c r="Y205" i="98"/>
  <c r="AC205" i="98"/>
  <c r="AC223" i="98"/>
  <c r="AE223" i="98"/>
  <c r="AA223" i="98"/>
  <c r="W223" i="98"/>
  <c r="AD215" i="98"/>
  <c r="Y215" i="98"/>
  <c r="Y223" i="98"/>
  <c r="W161" i="98"/>
  <c r="V161" i="98"/>
  <c r="AA161" i="98"/>
  <c r="AE161" i="98"/>
  <c r="X161" i="98"/>
  <c r="AB161" i="98"/>
  <c r="AF161" i="98"/>
  <c r="Y161" i="98"/>
  <c r="AC161" i="98"/>
  <c r="Z161" i="98"/>
  <c r="AD161" i="98"/>
  <c r="AD223" i="98"/>
  <c r="Z223" i="98"/>
  <c r="AC219" i="98"/>
  <c r="AC215" i="98"/>
  <c r="V215" i="98"/>
  <c r="AE208" i="98"/>
  <c r="Z208" i="98"/>
  <c r="V202" i="98"/>
  <c r="Z202" i="98"/>
  <c r="AD202" i="98"/>
  <c r="W202" i="98"/>
  <c r="AA202" i="98"/>
  <c r="AE202" i="98"/>
  <c r="X202" i="98"/>
  <c r="AB202" i="98"/>
  <c r="AF202" i="98"/>
  <c r="X164" i="98"/>
  <c r="AA164" i="98"/>
  <c r="AF164" i="98"/>
  <c r="AC203" i="98"/>
  <c r="W201" i="98"/>
  <c r="Y198" i="98"/>
  <c r="X197" i="98"/>
  <c r="AC194" i="98"/>
  <c r="V166" i="98"/>
  <c r="W166" i="98"/>
  <c r="AC166" i="98"/>
  <c r="Y166" i="98"/>
  <c r="AE166" i="98"/>
  <c r="AA166" i="98"/>
  <c r="AF166" i="98"/>
  <c r="V159" i="98"/>
  <c r="Y159" i="98"/>
  <c r="AC159" i="98"/>
  <c r="AF159" i="98"/>
  <c r="W155" i="98"/>
  <c r="V155" i="98"/>
  <c r="AC155" i="98"/>
  <c r="Y155" i="98"/>
  <c r="AD155" i="98"/>
  <c r="Z155" i="98"/>
  <c r="AF155" i="98"/>
  <c r="AB155" i="98"/>
  <c r="AC207" i="98"/>
  <c r="AC201" i="98"/>
  <c r="Z176" i="98"/>
  <c r="AE176" i="98"/>
  <c r="X167" i="98"/>
  <c r="AA167" i="98"/>
  <c r="AC167" i="98"/>
  <c r="Z174" i="98"/>
  <c r="AF173" i="98"/>
  <c r="AB173" i="98"/>
  <c r="V173" i="98"/>
  <c r="X169" i="98"/>
  <c r="AC168" i="98"/>
  <c r="W168" i="98"/>
  <c r="AB158" i="98"/>
  <c r="V158" i="98"/>
  <c r="Z158" i="98"/>
  <c r="AD158" i="98"/>
  <c r="X126" i="98"/>
  <c r="W126" i="98"/>
  <c r="Y126" i="98"/>
  <c r="AC126" i="98"/>
  <c r="AD173" i="98"/>
  <c r="Y173" i="98"/>
  <c r="AF168" i="98"/>
  <c r="AA168" i="98"/>
  <c r="Y163" i="98"/>
  <c r="AE158" i="98"/>
  <c r="Y158" i="98"/>
  <c r="W148" i="98"/>
  <c r="V148" i="98"/>
  <c r="AB148" i="98"/>
  <c r="AF148" i="98"/>
  <c r="X148" i="98"/>
  <c r="AC148" i="98"/>
  <c r="Y148" i="98"/>
  <c r="AD148" i="98"/>
  <c r="X120" i="98"/>
  <c r="AA157" i="98"/>
  <c r="Z152" i="98"/>
  <c r="Z150" i="98"/>
  <c r="AC149" i="98"/>
  <c r="Y149" i="98"/>
  <c r="W136" i="98"/>
  <c r="V132" i="98"/>
  <c r="AC128" i="98"/>
  <c r="AC127" i="98"/>
  <c r="Y125" i="98"/>
  <c r="AC123" i="98"/>
  <c r="Y150" i="98"/>
  <c r="X149" i="98"/>
  <c r="Z123" i="98"/>
  <c r="V199" i="98"/>
  <c r="Z199" i="98"/>
  <c r="AD199" i="98"/>
  <c r="X199" i="98"/>
  <c r="AB199" i="98"/>
  <c r="AF199" i="98"/>
  <c r="X195" i="98"/>
  <c r="AB195" i="98"/>
  <c r="AF195" i="98"/>
  <c r="V195" i="98"/>
  <c r="Z195" i="98"/>
  <c r="AD195" i="98"/>
  <c r="W119" i="98"/>
  <c r="AC119" i="98"/>
  <c r="X119" i="98"/>
  <c r="AF119" i="98"/>
  <c r="AA119" i="98"/>
  <c r="AB119" i="98"/>
  <c r="AA220" i="98"/>
  <c r="V220" i="98"/>
  <c r="AA218" i="98"/>
  <c r="AD216" i="98"/>
  <c r="Z216" i="98"/>
  <c r="V216" i="98"/>
  <c r="W215" i="98"/>
  <c r="AF210" i="98"/>
  <c r="X210" i="98"/>
  <c r="W208" i="98"/>
  <c r="AD207" i="98"/>
  <c r="V207" i="98"/>
  <c r="AA204" i="98"/>
  <c r="V204" i="98"/>
  <c r="AE200" i="98"/>
  <c r="AA199" i="98"/>
  <c r="AE198" i="98"/>
  <c r="AE196" i="98"/>
  <c r="AA195" i="98"/>
  <c r="AE194" i="98"/>
  <c r="Y216" i="98"/>
  <c r="AC213" i="98"/>
  <c r="V200" i="98"/>
  <c r="Z200" i="98"/>
  <c r="AD200" i="98"/>
  <c r="X200" i="98"/>
  <c r="AB200" i="98"/>
  <c r="AF200" i="98"/>
  <c r="Y199" i="98"/>
  <c r="V198" i="98"/>
  <c r="Z198" i="98"/>
  <c r="AD198" i="98"/>
  <c r="X198" i="98"/>
  <c r="AB198" i="98"/>
  <c r="AF198" i="98"/>
  <c r="X196" i="98"/>
  <c r="AB196" i="98"/>
  <c r="AF196" i="98"/>
  <c r="V196" i="98"/>
  <c r="Z196" i="98"/>
  <c r="AD196" i="98"/>
  <c r="Y195" i="98"/>
  <c r="X194" i="98"/>
  <c r="AB194" i="98"/>
  <c r="AF194" i="98"/>
  <c r="V194" i="98"/>
  <c r="Z194" i="98"/>
  <c r="AD194" i="98"/>
  <c r="X176" i="98"/>
  <c r="V176" i="98"/>
  <c r="AA176" i="98"/>
  <c r="W176" i="98"/>
  <c r="AC176" i="98"/>
  <c r="Y176" i="98"/>
  <c r="AD176" i="98"/>
  <c r="V153" i="98"/>
  <c r="Z153" i="98"/>
  <c r="AC153" i="98"/>
  <c r="AD153" i="98"/>
  <c r="Y139" i="98"/>
  <c r="AC139" i="98"/>
  <c r="AC199" i="98"/>
  <c r="AD220" i="98"/>
  <c r="Y220" i="98"/>
  <c r="AF216" i="98"/>
  <c r="AB216" i="98"/>
  <c r="AB210" i="98"/>
  <c r="Z207" i="98"/>
  <c r="AD204" i="98"/>
  <c r="Y204" i="98"/>
  <c r="V201" i="98"/>
  <c r="Z201" i="98"/>
  <c r="AD201" i="98"/>
  <c r="X201" i="98"/>
  <c r="AB201" i="98"/>
  <c r="AF201" i="98"/>
  <c r="AA200" i="98"/>
  <c r="AE199" i="98"/>
  <c r="W199" i="98"/>
  <c r="AA198" i="98"/>
  <c r="AA196" i="98"/>
  <c r="AE195" i="98"/>
  <c r="W195" i="98"/>
  <c r="AA194" i="98"/>
  <c r="AA197" i="98"/>
  <c r="AD175" i="98"/>
  <c r="Z175" i="98"/>
  <c r="V175" i="98"/>
  <c r="V169" i="98"/>
  <c r="W169" i="98"/>
  <c r="AB169" i="98"/>
  <c r="Y169" i="98"/>
  <c r="AE169" i="98"/>
  <c r="V167" i="98"/>
  <c r="Y167" i="98"/>
  <c r="AE167" i="98"/>
  <c r="W167" i="98"/>
  <c r="AB167" i="98"/>
  <c r="V147" i="98"/>
  <c r="Z147" i="98"/>
  <c r="AD147" i="98"/>
  <c r="W147" i="98"/>
  <c r="AA147" i="98"/>
  <c r="AE147" i="98"/>
  <c r="X147" i="98"/>
  <c r="AB147" i="98"/>
  <c r="AF147" i="98"/>
  <c r="V164" i="98"/>
  <c r="Y164" i="98"/>
  <c r="AE164" i="98"/>
  <c r="W164" i="98"/>
  <c r="AB164" i="98"/>
  <c r="W151" i="98"/>
  <c r="V151" i="98"/>
  <c r="AD151" i="98"/>
  <c r="Y151" i="98"/>
  <c r="Z151" i="98"/>
  <c r="AF175" i="98"/>
  <c r="AB175" i="98"/>
  <c r="AC164" i="98"/>
  <c r="AA144" i="98"/>
  <c r="AF144" i="98"/>
  <c r="AA173" i="98"/>
  <c r="X168" i="98"/>
  <c r="X166" i="98"/>
  <c r="W162" i="98"/>
  <c r="AD159" i="98"/>
  <c r="X159" i="98"/>
  <c r="AD157" i="98"/>
  <c r="Z157" i="98"/>
  <c r="V157" i="98"/>
  <c r="X155" i="98"/>
  <c r="AA148" i="98"/>
  <c r="AA146" i="98"/>
  <c r="AA145" i="98"/>
  <c r="V143" i="98"/>
  <c r="AB143" i="98"/>
  <c r="X143" i="98"/>
  <c r="AF143" i="98"/>
  <c r="X138" i="98"/>
  <c r="V138" i="98"/>
  <c r="AA138" i="98"/>
  <c r="Y138" i="98"/>
  <c r="AD138" i="98"/>
  <c r="AC163" i="98"/>
  <c r="X163" i="98"/>
  <c r="Z159" i="98"/>
  <c r="AF157" i="98"/>
  <c r="AB157" i="98"/>
  <c r="V135" i="98"/>
  <c r="W135" i="98"/>
  <c r="AC135" i="98"/>
  <c r="Y135" i="98"/>
  <c r="AD135" i="98"/>
  <c r="Z135" i="98"/>
  <c r="AE135" i="98"/>
  <c r="AE134" i="98"/>
  <c r="X134" i="98"/>
  <c r="W134" i="98"/>
  <c r="AC134" i="98"/>
  <c r="Y134" i="98"/>
  <c r="X127" i="98"/>
  <c r="W127" i="98"/>
  <c r="AE127" i="98"/>
  <c r="Y127" i="98"/>
  <c r="Y136" i="98"/>
  <c r="AA134" i="98"/>
  <c r="AA128" i="98"/>
  <c r="AA126" i="98"/>
  <c r="V217" i="98"/>
  <c r="Z217" i="98"/>
  <c r="AD217" i="98"/>
  <c r="W217" i="98"/>
  <c r="AA217" i="98"/>
  <c r="AE217" i="98"/>
  <c r="X217" i="98"/>
  <c r="AB217" i="98"/>
  <c r="AF217" i="98"/>
  <c r="V214" i="98"/>
  <c r="Z214" i="98"/>
  <c r="AD214" i="98"/>
  <c r="W214" i="98"/>
  <c r="AA214" i="98"/>
  <c r="AE214" i="98"/>
  <c r="X214" i="98"/>
  <c r="AB214" i="98"/>
  <c r="AF214" i="98"/>
  <c r="V211" i="98"/>
  <c r="Z211" i="98"/>
  <c r="AD211" i="98"/>
  <c r="W211" i="98"/>
  <c r="AA211" i="98"/>
  <c r="AE211" i="98"/>
  <c r="X211" i="98"/>
  <c r="AB211" i="98"/>
  <c r="AF211" i="98"/>
  <c r="V219" i="98"/>
  <c r="Z219" i="98"/>
  <c r="AD219" i="98"/>
  <c r="W219" i="98"/>
  <c r="AA219" i="98"/>
  <c r="AE219" i="98"/>
  <c r="X219" i="98"/>
  <c r="AB219" i="98"/>
  <c r="AF219" i="98"/>
  <c r="V213" i="98"/>
  <c r="Z213" i="98"/>
  <c r="AD213" i="98"/>
  <c r="W213" i="98"/>
  <c r="AA213" i="98"/>
  <c r="AE213" i="98"/>
  <c r="X213" i="98"/>
  <c r="AB213" i="98"/>
  <c r="AF213" i="98"/>
  <c r="AC211" i="98"/>
  <c r="V222" i="98"/>
  <c r="Z222" i="98"/>
  <c r="AD222" i="98"/>
  <c r="W222" i="98"/>
  <c r="AA222" i="98"/>
  <c r="AE222" i="98"/>
  <c r="X222" i="98"/>
  <c r="AB222" i="98"/>
  <c r="AF222" i="98"/>
  <c r="Y222" i="98"/>
  <c r="AC217" i="98"/>
  <c r="AC214" i="98"/>
  <c r="V212" i="98"/>
  <c r="Z212" i="98"/>
  <c r="AD212" i="98"/>
  <c r="W212" i="98"/>
  <c r="AA212" i="98"/>
  <c r="AE212" i="98"/>
  <c r="X212" i="98"/>
  <c r="AB212" i="98"/>
  <c r="AF212" i="98"/>
  <c r="Y211" i="98"/>
  <c r="V205" i="98"/>
  <c r="Z205" i="98"/>
  <c r="AD205" i="98"/>
  <c r="W205" i="98"/>
  <c r="AA205" i="98"/>
  <c r="AE205" i="98"/>
  <c r="X205" i="98"/>
  <c r="AB205" i="98"/>
  <c r="AF205" i="98"/>
  <c r="V203" i="98"/>
  <c r="Z203" i="98"/>
  <c r="AD203" i="98"/>
  <c r="W203" i="98"/>
  <c r="AA203" i="98"/>
  <c r="AE203" i="98"/>
  <c r="X203" i="98"/>
  <c r="AB203" i="98"/>
  <c r="AF203" i="98"/>
  <c r="W193" i="98"/>
  <c r="AA193" i="98"/>
  <c r="AE193" i="98"/>
  <c r="X193" i="98"/>
  <c r="AB193" i="98"/>
  <c r="AF193" i="98"/>
  <c r="AE210" i="98"/>
  <c r="AA210" i="98"/>
  <c r="W210" i="98"/>
  <c r="Z193" i="98"/>
  <c r="AC193" i="98"/>
  <c r="AF220" i="98"/>
  <c r="AB220" i="98"/>
  <c r="AF215" i="98"/>
  <c r="AB215" i="98"/>
  <c r="AD210" i="98"/>
  <c r="Z210" i="98"/>
  <c r="AF208" i="98"/>
  <c r="AB208" i="98"/>
  <c r="AF207" i="98"/>
  <c r="AB207" i="98"/>
  <c r="X207" i="98"/>
  <c r="Y193" i="98"/>
  <c r="AE207" i="98"/>
  <c r="AA207" i="98"/>
  <c r="AF206" i="98"/>
  <c r="AB206" i="98"/>
  <c r="AF204" i="98"/>
  <c r="AB204" i="98"/>
  <c r="AD193" i="98"/>
  <c r="V193" i="98"/>
  <c r="W174" i="98"/>
  <c r="AA174" i="98"/>
  <c r="AE174" i="98"/>
  <c r="V174" i="98"/>
  <c r="AB174" i="98"/>
  <c r="X174" i="98"/>
  <c r="AC174" i="98"/>
  <c r="Y174" i="98"/>
  <c r="AD174" i="98"/>
  <c r="AF176" i="98"/>
  <c r="AB176" i="98"/>
  <c r="V156" i="98"/>
  <c r="Z156" i="98"/>
  <c r="AD156" i="98"/>
  <c r="W156" i="98"/>
  <c r="AA156" i="98"/>
  <c r="AE156" i="98"/>
  <c r="X156" i="98"/>
  <c r="AB156" i="98"/>
  <c r="AF156" i="98"/>
  <c r="Y156" i="98"/>
  <c r="AC156" i="98"/>
  <c r="V162" i="98"/>
  <c r="Z162" i="98"/>
  <c r="AD162" i="98"/>
  <c r="AD169" i="98"/>
  <c r="Z169" i="98"/>
  <c r="AD168" i="98"/>
  <c r="Z168" i="98"/>
  <c r="AD167" i="98"/>
  <c r="Z167" i="98"/>
  <c r="AD166" i="98"/>
  <c r="Z166" i="98"/>
  <c r="AD165" i="98"/>
  <c r="Z165" i="98"/>
  <c r="AD164" i="98"/>
  <c r="Z164" i="98"/>
  <c r="AD163" i="98"/>
  <c r="Z163" i="98"/>
  <c r="AE162" i="98"/>
  <c r="Y162" i="98"/>
  <c r="AB159" i="98"/>
  <c r="AC162" i="98"/>
  <c r="X162" i="98"/>
  <c r="W159" i="98"/>
  <c r="AA159" i="98"/>
  <c r="AE159" i="98"/>
  <c r="W153" i="98"/>
  <c r="AA153" i="98"/>
  <c r="AE153" i="98"/>
  <c r="X153" i="98"/>
  <c r="AB153" i="98"/>
  <c r="AF153" i="98"/>
  <c r="AE155" i="98"/>
  <c r="AA155" i="98"/>
  <c r="Y153" i="98"/>
  <c r="V144" i="98"/>
  <c r="Z144" i="98"/>
  <c r="AD144" i="98"/>
  <c r="W144" i="98"/>
  <c r="AB144" i="98"/>
  <c r="X144" i="98"/>
  <c r="AC144" i="98"/>
  <c r="Y144" i="98"/>
  <c r="AE144" i="98"/>
  <c r="V140" i="98"/>
  <c r="Z140" i="98"/>
  <c r="AD140" i="98"/>
  <c r="W140" i="98"/>
  <c r="AA140" i="98"/>
  <c r="AE140" i="98"/>
  <c r="X140" i="98"/>
  <c r="AB140" i="98"/>
  <c r="AF140" i="98"/>
  <c r="AF152" i="98"/>
  <c r="AB152" i="98"/>
  <c r="X152" i="98"/>
  <c r="AF151" i="98"/>
  <c r="AB151" i="98"/>
  <c r="X151" i="98"/>
  <c r="AF150" i="98"/>
  <c r="AB150" i="98"/>
  <c r="X150" i="98"/>
  <c r="AE152" i="98"/>
  <c r="AA152" i="98"/>
  <c r="AE151" i="98"/>
  <c r="AA151" i="98"/>
  <c r="AE150" i="98"/>
  <c r="AA150" i="98"/>
  <c r="AC140" i="98"/>
  <c r="V139" i="98"/>
  <c r="Z139" i="98"/>
  <c r="AD139" i="98"/>
  <c r="W139" i="98"/>
  <c r="AA139" i="98"/>
  <c r="AE139" i="98"/>
  <c r="X139" i="98"/>
  <c r="AB139" i="98"/>
  <c r="AF139" i="98"/>
  <c r="AE143" i="98"/>
  <c r="AA143" i="98"/>
  <c r="W143" i="98"/>
  <c r="AD143" i="98"/>
  <c r="Z143" i="98"/>
  <c r="AF138" i="98"/>
  <c r="AB138" i="98"/>
  <c r="AD137" i="98"/>
  <c r="Z137" i="98"/>
  <c r="V137" i="98"/>
  <c r="AD136" i="98"/>
  <c r="Z136" i="98"/>
  <c r="V136" i="98"/>
  <c r="AF137" i="98"/>
  <c r="AB137" i="98"/>
  <c r="AF136" i="98"/>
  <c r="AB136" i="98"/>
  <c r="AF135" i="98"/>
  <c r="AB135" i="98"/>
  <c r="X135" i="98"/>
  <c r="V124" i="98"/>
  <c r="Z124" i="98"/>
  <c r="AD124" i="98"/>
  <c r="W124" i="98"/>
  <c r="AA124" i="98"/>
  <c r="AE124" i="98"/>
  <c r="X124" i="98"/>
  <c r="AB124" i="98"/>
  <c r="AF124" i="98"/>
  <c r="Y124" i="98"/>
  <c r="AC124" i="98"/>
  <c r="AC130" i="98"/>
  <c r="X130" i="98"/>
  <c r="AF134" i="98"/>
  <c r="AB134" i="98"/>
  <c r="AF132" i="98"/>
  <c r="AB132" i="98"/>
  <c r="AB130" i="98"/>
  <c r="W130" i="98"/>
  <c r="AA130" i="98"/>
  <c r="AE130" i="98"/>
  <c r="AD128" i="98"/>
  <c r="Z128" i="98"/>
  <c r="V128" i="98"/>
  <c r="AD127" i="98"/>
  <c r="Z127" i="98"/>
  <c r="V127" i="98"/>
  <c r="AD126" i="98"/>
  <c r="Z126" i="98"/>
  <c r="V126" i="98"/>
  <c r="AD125" i="98"/>
  <c r="W125" i="98"/>
  <c r="AA125" i="98"/>
  <c r="AE125" i="98"/>
  <c r="X125" i="98"/>
  <c r="AB125" i="98"/>
  <c r="AF125" i="98"/>
  <c r="V121" i="98"/>
  <c r="Z121" i="98"/>
  <c r="AD121" i="98"/>
  <c r="Y121" i="98"/>
  <c r="AE121" i="98"/>
  <c r="W121" i="98"/>
  <c r="AC121" i="98"/>
  <c r="X121" i="98"/>
  <c r="AF121" i="98"/>
  <c r="AA121" i="98"/>
  <c r="AB121" i="98"/>
  <c r="AF128" i="98"/>
  <c r="AB128" i="98"/>
  <c r="AF127" i="98"/>
  <c r="AB127" i="98"/>
  <c r="AF126" i="98"/>
  <c r="AB126" i="98"/>
  <c r="Z125" i="98"/>
  <c r="AF123" i="98"/>
  <c r="AB123" i="98"/>
  <c r="W123" i="98"/>
  <c r="W122" i="98"/>
  <c r="AA122" i="98"/>
  <c r="AE122" i="98"/>
  <c r="X122" i="98"/>
  <c r="AB122" i="98"/>
  <c r="AF122" i="98"/>
  <c r="AE123" i="98"/>
  <c r="AA123" i="98"/>
  <c r="V123" i="98"/>
  <c r="V120" i="98"/>
  <c r="Z120" i="98"/>
  <c r="AD120" i="98"/>
  <c r="V119" i="98"/>
  <c r="Z119" i="98"/>
  <c r="AD119" i="98"/>
  <c r="AE120" i="98"/>
  <c r="Y120" i="98"/>
  <c r="AE119" i="98"/>
  <c r="Y119" i="98"/>
  <c r="BQ8" i="103"/>
  <c r="BQ6" i="103"/>
  <c r="BQ9" i="103"/>
  <c r="BQ5" i="103"/>
  <c r="BQ10" i="103"/>
  <c r="X5" i="103"/>
  <c r="AA8" i="103"/>
  <c r="W10" i="103"/>
  <c r="V8" i="103"/>
  <c r="AB9" i="103"/>
  <c r="AC5" i="103"/>
  <c r="AA9" i="103"/>
  <c r="AG10" i="103"/>
  <c r="AF8" i="103"/>
  <c r="AF10" i="103"/>
  <c r="V10" i="103"/>
  <c r="AB10" i="103"/>
  <c r="AG9" i="103"/>
  <c r="W9" i="103"/>
  <c r="AH5" i="103"/>
  <c r="AA10" i="103"/>
  <c r="AF9" i="103"/>
  <c r="V9" i="103"/>
  <c r="U5" i="103"/>
  <c r="Z5" i="103"/>
  <c r="AE5" i="103"/>
  <c r="AE10" i="103"/>
  <c r="Z10" i="103"/>
  <c r="U10" i="103"/>
  <c r="AE9" i="103"/>
  <c r="Z9" i="103"/>
  <c r="U9" i="103"/>
  <c r="AE8" i="103"/>
  <c r="Z8" i="103"/>
  <c r="U8" i="103"/>
  <c r="AE6" i="103"/>
  <c r="Z6" i="103"/>
  <c r="U6" i="103"/>
  <c r="AA6" i="103"/>
  <c r="V5" i="103"/>
  <c r="AA5" i="103"/>
  <c r="AF5" i="103"/>
  <c r="AH10" i="103"/>
  <c r="AC10" i="103"/>
  <c r="AH9" i="103"/>
  <c r="AC9" i="103"/>
  <c r="AH8" i="103"/>
  <c r="AC8" i="103"/>
  <c r="X8" i="103"/>
  <c r="AH6" i="103"/>
  <c r="AC6" i="103"/>
  <c r="X6" i="103"/>
  <c r="AF6" i="103"/>
  <c r="V6" i="103"/>
  <c r="W5" i="103"/>
  <c r="AB5" i="103"/>
  <c r="AG8" i="103"/>
  <c r="AB8" i="103"/>
  <c r="AG6" i="103"/>
  <c r="AB6" i="103"/>
  <c r="BN6" i="103"/>
  <c r="BP5" i="103"/>
  <c r="BL10" i="103"/>
  <c r="BK6" i="103"/>
  <c r="BO10" i="103"/>
  <c r="BN8" i="103"/>
  <c r="BT6" i="103"/>
  <c r="BT10" i="103"/>
  <c r="BK10" i="103"/>
  <c r="BS6" i="103"/>
  <c r="BL5" i="103"/>
  <c r="BP10" i="103"/>
  <c r="BS8" i="103"/>
  <c r="BO6" i="103"/>
  <c r="BM9" i="103"/>
  <c r="BM5" i="103"/>
  <c r="BL9" i="103"/>
  <c r="BM8" i="103"/>
  <c r="BN5" i="103"/>
  <c r="BS5" i="103"/>
  <c r="BS10" i="103"/>
  <c r="BN10" i="103"/>
  <c r="BT9" i="103"/>
  <c r="BO9" i="103"/>
  <c r="BK9" i="103"/>
  <c r="BP8" i="103"/>
  <c r="BL8" i="103"/>
  <c r="BR6" i="103"/>
  <c r="BM6" i="103"/>
  <c r="BR9" i="103"/>
  <c r="BR5" i="103"/>
  <c r="BP9" i="103"/>
  <c r="BR8" i="103"/>
  <c r="BK5" i="103"/>
  <c r="BO5" i="103"/>
  <c r="BR10" i="103"/>
  <c r="BS9" i="103"/>
  <c r="BT8" i="103"/>
  <c r="BO8" i="103"/>
  <c r="BP6" i="103"/>
  <c r="V199" i="104"/>
  <c r="AA185" i="104"/>
  <c r="AA169" i="104"/>
  <c r="W98" i="104"/>
  <c r="AC89" i="104"/>
  <c r="X88" i="104"/>
  <c r="W84" i="104"/>
  <c r="Y81" i="104"/>
  <c r="X76" i="104"/>
  <c r="AC73" i="104"/>
  <c r="W70" i="104"/>
  <c r="AA67" i="104"/>
  <c r="T59" i="104"/>
  <c r="W57" i="104"/>
  <c r="T175" i="104"/>
  <c r="AD146" i="104"/>
  <c r="T136" i="104"/>
  <c r="Y133" i="104"/>
  <c r="Z146" i="104"/>
  <c r="X146" i="104"/>
  <c r="X203" i="104"/>
  <c r="U156" i="104"/>
  <c r="T146" i="104"/>
  <c r="W131" i="104"/>
  <c r="AD128" i="104"/>
  <c r="W102" i="104"/>
  <c r="AB163" i="104"/>
  <c r="U207" i="104"/>
  <c r="Z204" i="104"/>
  <c r="X202" i="104"/>
  <c r="W163" i="104"/>
  <c r="Z150" i="104"/>
  <c r="W107" i="104"/>
  <c r="AB98" i="104"/>
  <c r="T202" i="104"/>
  <c r="AD199" i="104"/>
  <c r="X177" i="104"/>
  <c r="AB175" i="104"/>
  <c r="AA173" i="104"/>
  <c r="AB167" i="104"/>
  <c r="X164" i="104"/>
  <c r="T163" i="104"/>
  <c r="X160" i="104"/>
  <c r="AA157" i="104"/>
  <c r="Z136" i="104"/>
  <c r="AD134" i="104"/>
  <c r="AB132" i="104"/>
  <c r="AD118" i="104"/>
  <c r="Y115" i="104"/>
  <c r="X98" i="104"/>
  <c r="AB80" i="104"/>
  <c r="X157" i="104"/>
  <c r="AB211" i="104"/>
  <c r="AD138" i="104"/>
  <c r="AA134" i="104"/>
  <c r="Z132" i="104"/>
  <c r="AD104" i="104"/>
  <c r="Y211" i="104"/>
  <c r="AA199" i="104"/>
  <c r="W157" i="104"/>
  <c r="AB138" i="104"/>
  <c r="Y134" i="104"/>
  <c r="W132" i="104"/>
  <c r="AD114" i="104"/>
  <c r="X104" i="104"/>
  <c r="AD102" i="104"/>
  <c r="AA80" i="104"/>
  <c r="T211" i="104"/>
  <c r="X199" i="104"/>
  <c r="AC197" i="104"/>
  <c r="AA163" i="104"/>
  <c r="W162" i="104"/>
  <c r="AB157" i="104"/>
  <c r="T157" i="104"/>
  <c r="Y139" i="104"/>
  <c r="Z138" i="104"/>
  <c r="AD136" i="104"/>
  <c r="V134" i="104"/>
  <c r="AD132" i="104"/>
  <c r="T132" i="104"/>
  <c r="Z130" i="104"/>
  <c r="X114" i="104"/>
  <c r="V104" i="104"/>
  <c r="AB102" i="104"/>
  <c r="AA98" i="104"/>
  <c r="W80" i="104"/>
  <c r="X204" i="104"/>
  <c r="AB206" i="104"/>
  <c r="AD204" i="104"/>
  <c r="V204" i="104"/>
  <c r="W189" i="104"/>
  <c r="AD157" i="104"/>
  <c r="Z157" i="104"/>
  <c r="V157" i="104"/>
  <c r="AC156" i="104"/>
  <c r="AD150" i="104"/>
  <c r="X150" i="104"/>
  <c r="AB146" i="104"/>
  <c r="W146" i="104"/>
  <c r="AB136" i="104"/>
  <c r="W136" i="104"/>
  <c r="AB124" i="104"/>
  <c r="X110" i="104"/>
  <c r="Z102" i="104"/>
  <c r="Y92" i="104"/>
  <c r="AD84" i="104"/>
  <c r="Z84" i="104"/>
  <c r="V84" i="104"/>
  <c r="AB76" i="104"/>
  <c r="AA66" i="104"/>
  <c r="AA61" i="104"/>
  <c r="AD59" i="104"/>
  <c r="AC189" i="104"/>
  <c r="AA189" i="104"/>
  <c r="Y150" i="104"/>
  <c r="X136" i="104"/>
  <c r="Z110" i="104"/>
  <c r="AA92" i="104"/>
  <c r="AC207" i="104"/>
  <c r="X206" i="104"/>
  <c r="AA204" i="104"/>
  <c r="T204" i="104"/>
  <c r="AB202" i="104"/>
  <c r="Z199" i="104"/>
  <c r="AA191" i="104"/>
  <c r="U189" i="104"/>
  <c r="W174" i="104"/>
  <c r="AA160" i="104"/>
  <c r="AC157" i="104"/>
  <c r="Y157" i="104"/>
  <c r="Y156" i="104"/>
  <c r="AC150" i="104"/>
  <c r="T150" i="104"/>
  <c r="AA146" i="104"/>
  <c r="V146" i="104"/>
  <c r="AA136" i="104"/>
  <c r="V136" i="104"/>
  <c r="X132" i="104"/>
  <c r="AC131" i="104"/>
  <c r="AA124" i="104"/>
  <c r="X120" i="104"/>
  <c r="U113" i="104"/>
  <c r="AD110" i="104"/>
  <c r="V110" i="104"/>
  <c r="AA108" i="104"/>
  <c r="AA104" i="104"/>
  <c r="X102" i="104"/>
  <c r="AA100" i="104"/>
  <c r="W92" i="104"/>
  <c r="AC84" i="104"/>
  <c r="Y84" i="104"/>
  <c r="X80" i="104"/>
  <c r="Z76" i="104"/>
  <c r="Y66" i="104"/>
  <c r="AA62" i="104"/>
  <c r="X61" i="104"/>
  <c r="X59" i="104"/>
  <c r="AA57" i="104"/>
  <c r="V161" i="104"/>
  <c r="X161" i="104"/>
  <c r="AC161" i="104"/>
  <c r="V215" i="104"/>
  <c r="AC215" i="104"/>
  <c r="V212" i="104"/>
  <c r="U212" i="104"/>
  <c r="W212" i="104"/>
  <c r="AA212" i="104"/>
  <c r="T201" i="104"/>
  <c r="AA201" i="104"/>
  <c r="V176" i="104"/>
  <c r="T176" i="104"/>
  <c r="AB176" i="104"/>
  <c r="W176" i="104"/>
  <c r="AC176" i="104"/>
  <c r="X176" i="104"/>
  <c r="W172" i="104"/>
  <c r="X172" i="104"/>
  <c r="AC172" i="104"/>
  <c r="U143" i="104"/>
  <c r="AA143" i="104"/>
  <c r="V143" i="104"/>
  <c r="AD143" i="104"/>
  <c r="Y143" i="104"/>
  <c r="Y112" i="104"/>
  <c r="AD112" i="104"/>
  <c r="U208" i="104"/>
  <c r="AB208" i="104"/>
  <c r="U210" i="104"/>
  <c r="T210" i="104"/>
  <c r="AB210" i="104"/>
  <c r="AA179" i="104"/>
  <c r="X179" i="104"/>
  <c r="U171" i="104"/>
  <c r="W171" i="104"/>
  <c r="AA171" i="104"/>
  <c r="T145" i="104"/>
  <c r="AB145" i="104"/>
  <c r="U145" i="104"/>
  <c r="AD145" i="104"/>
  <c r="Y145" i="104"/>
  <c r="U187" i="104"/>
  <c r="T187" i="104"/>
  <c r="X187" i="104"/>
  <c r="AB187" i="104"/>
  <c r="W152" i="104"/>
  <c r="AB152" i="104"/>
  <c r="AD152" i="104"/>
  <c r="T205" i="104"/>
  <c r="AA205" i="104"/>
  <c r="T193" i="104"/>
  <c r="W193" i="104"/>
  <c r="AA193" i="104"/>
  <c r="V188" i="104"/>
  <c r="AC188" i="104"/>
  <c r="U177" i="104"/>
  <c r="T177" i="104"/>
  <c r="Z177" i="104"/>
  <c r="V177" i="104"/>
  <c r="AA177" i="104"/>
  <c r="W177" i="104"/>
  <c r="AB177" i="104"/>
  <c r="V153" i="104"/>
  <c r="T153" i="104"/>
  <c r="AB153" i="104"/>
  <c r="U153" i="104"/>
  <c r="AD153" i="104"/>
  <c r="Y153" i="104"/>
  <c r="AA209" i="104"/>
  <c r="T206" i="104"/>
  <c r="T160" i="104"/>
  <c r="AA156" i="104"/>
  <c r="T156" i="104"/>
  <c r="Z142" i="104"/>
  <c r="Z134" i="104"/>
  <c r="U134" i="104"/>
  <c r="U131" i="104"/>
  <c r="W130" i="104"/>
  <c r="U121" i="104"/>
  <c r="W120" i="104"/>
  <c r="W114" i="104"/>
  <c r="AD108" i="104"/>
  <c r="Z108" i="104"/>
  <c r="V108" i="104"/>
  <c r="Z104" i="104"/>
  <c r="T104" i="104"/>
  <c r="T102" i="104"/>
  <c r="V98" i="104"/>
  <c r="AA97" i="104"/>
  <c r="X96" i="104"/>
  <c r="W93" i="104"/>
  <c r="AA89" i="104"/>
  <c r="AA73" i="104"/>
  <c r="AA71" i="104"/>
  <c r="X67" i="104"/>
  <c r="W66" i="104"/>
  <c r="Y62" i="104"/>
  <c r="W61" i="104"/>
  <c r="AA96" i="104"/>
  <c r="AA175" i="104"/>
  <c r="AC108" i="104"/>
  <c r="Y108" i="104"/>
  <c r="U108" i="104"/>
  <c r="Y97" i="104"/>
  <c r="W96" i="104"/>
  <c r="AD94" i="104"/>
  <c r="X90" i="104"/>
  <c r="Y89" i="104"/>
  <c r="AA81" i="104"/>
  <c r="U73" i="104"/>
  <c r="Z71" i="104"/>
  <c r="AD67" i="104"/>
  <c r="W67" i="104"/>
  <c r="AC66" i="104"/>
  <c r="U66" i="104"/>
  <c r="W62" i="104"/>
  <c r="AB61" i="104"/>
  <c r="T61" i="104"/>
  <c r="Z59" i="104"/>
  <c r="W58" i="104"/>
  <c r="W108" i="104"/>
  <c r="X211" i="104"/>
  <c r="X207" i="104"/>
  <c r="AA206" i="104"/>
  <c r="AB204" i="104"/>
  <c r="W204" i="104"/>
  <c r="AC203" i="104"/>
  <c r="AA202" i="104"/>
  <c r="AD191" i="104"/>
  <c r="Y189" i="104"/>
  <c r="AC181" i="104"/>
  <c r="W175" i="104"/>
  <c r="AA167" i="104"/>
  <c r="AC164" i="104"/>
  <c r="Y160" i="104"/>
  <c r="X156" i="104"/>
  <c r="AB150" i="104"/>
  <c r="U150" i="104"/>
  <c r="AC146" i="104"/>
  <c r="Y146" i="104"/>
  <c r="X138" i="104"/>
  <c r="AC134" i="104"/>
  <c r="AA133" i="104"/>
  <c r="AA132" i="104"/>
  <c r="V132" i="104"/>
  <c r="AA131" i="104"/>
  <c r="AD120" i="104"/>
  <c r="AA114" i="104"/>
  <c r="AB110" i="104"/>
  <c r="W110" i="104"/>
  <c r="AB108" i="104"/>
  <c r="X108" i="104"/>
  <c r="AB104" i="104"/>
  <c r="W104" i="104"/>
  <c r="W97" i="104"/>
  <c r="AB96" i="104"/>
  <c r="T96" i="104"/>
  <c r="V94" i="104"/>
  <c r="U89" i="104"/>
  <c r="T71" i="104"/>
  <c r="AB67" i="104"/>
  <c r="V67" i="104"/>
  <c r="W64" i="104"/>
  <c r="X197" i="104"/>
  <c r="Y184" i="104"/>
  <c r="AA147" i="104"/>
  <c r="AB116" i="104"/>
  <c r="V105" i="104"/>
  <c r="U105" i="104"/>
  <c r="Y105" i="104"/>
  <c r="AA105" i="104"/>
  <c r="AA208" i="104"/>
  <c r="W208" i="104"/>
  <c r="Y200" i="104"/>
  <c r="T199" i="104"/>
  <c r="AB197" i="104"/>
  <c r="W197" i="104"/>
  <c r="Z194" i="104"/>
  <c r="AB191" i="104"/>
  <c r="T191" i="104"/>
  <c r="AA190" i="104"/>
  <c r="X184" i="104"/>
  <c r="AB181" i="104"/>
  <c r="AM181" i="104" s="1"/>
  <c r="W181" i="104"/>
  <c r="X173" i="104"/>
  <c r="AB171" i="104"/>
  <c r="T171" i="104"/>
  <c r="W169" i="104"/>
  <c r="T167" i="104"/>
  <c r="AB161" i="104"/>
  <c r="W161" i="104"/>
  <c r="W151" i="104"/>
  <c r="X149" i="104"/>
  <c r="Z147" i="104"/>
  <c r="X142" i="104"/>
  <c r="T134" i="104"/>
  <c r="X134" i="104"/>
  <c r="AB134" i="104"/>
  <c r="X124" i="104"/>
  <c r="AA118" i="104"/>
  <c r="AA117" i="104"/>
  <c r="AA116" i="104"/>
  <c r="AA200" i="104"/>
  <c r="AD194" i="104"/>
  <c r="Y149" i="104"/>
  <c r="Z126" i="104"/>
  <c r="AA126" i="104"/>
  <c r="AD208" i="104"/>
  <c r="Z208" i="104"/>
  <c r="V208" i="104"/>
  <c r="X200" i="104"/>
  <c r="AA197" i="104"/>
  <c r="V197" i="104"/>
  <c r="Y194" i="104"/>
  <c r="W190" i="104"/>
  <c r="AC184" i="104"/>
  <c r="W184" i="104"/>
  <c r="AA183" i="104"/>
  <c r="AA181" i="104"/>
  <c r="U181" i="104"/>
  <c r="W173" i="104"/>
  <c r="AA161" i="104"/>
  <c r="U161" i="104"/>
  <c r="V151" i="104"/>
  <c r="AC149" i="104"/>
  <c r="U149" i="104"/>
  <c r="W147" i="104"/>
  <c r="AD142" i="104"/>
  <c r="V142" i="104"/>
  <c r="Z140" i="104"/>
  <c r="U139" i="104"/>
  <c r="AA139" i="104"/>
  <c r="V138" i="104"/>
  <c r="AA138" i="104"/>
  <c r="V130" i="104"/>
  <c r="AD130" i="104"/>
  <c r="AA127" i="104"/>
  <c r="V118" i="104"/>
  <c r="X116" i="104"/>
  <c r="T112" i="104"/>
  <c r="U112" i="104"/>
  <c r="Z112" i="104"/>
  <c r="V112" i="104"/>
  <c r="AA112" i="104"/>
  <c r="W112" i="104"/>
  <c r="AC112" i="104"/>
  <c r="U78" i="104"/>
  <c r="T78" i="104"/>
  <c r="AA78" i="104"/>
  <c r="W78" i="104"/>
  <c r="AB78" i="104"/>
  <c r="X78" i="104"/>
  <c r="AC78" i="104"/>
  <c r="T65" i="104"/>
  <c r="X65" i="104"/>
  <c r="AB65" i="104"/>
  <c r="U65" i="104"/>
  <c r="Y65" i="104"/>
  <c r="AC65" i="104"/>
  <c r="V65" i="104"/>
  <c r="Z65" i="104"/>
  <c r="AD65" i="104"/>
  <c r="U63" i="104"/>
  <c r="V63" i="104"/>
  <c r="X63" i="104"/>
  <c r="AA63" i="104"/>
  <c r="X208" i="104"/>
  <c r="AD190" i="104"/>
  <c r="Y212" i="104"/>
  <c r="AC211" i="104"/>
  <c r="W211" i="104"/>
  <c r="X210" i="104"/>
  <c r="AC208" i="104"/>
  <c r="Y208" i="104"/>
  <c r="T208" i="104"/>
  <c r="AA207" i="104"/>
  <c r="W202" i="104"/>
  <c r="T200" i="104"/>
  <c r="AB199" i="104"/>
  <c r="AD197" i="104"/>
  <c r="Z197" i="104"/>
  <c r="T197" i="104"/>
  <c r="AA187" i="104"/>
  <c r="AB184" i="104"/>
  <c r="Y181" i="104"/>
  <c r="T181" i="104"/>
  <c r="AC177" i="104"/>
  <c r="Y177" i="104"/>
  <c r="AA176" i="104"/>
  <c r="U176" i="104"/>
  <c r="AB173" i="104"/>
  <c r="X171" i="104"/>
  <c r="X167" i="104"/>
  <c r="X163" i="104"/>
  <c r="Y161" i="104"/>
  <c r="T161" i="104"/>
  <c r="AC160" i="104"/>
  <c r="U160" i="104"/>
  <c r="AA158" i="104"/>
  <c r="AA155" i="104"/>
  <c r="AA149" i="104"/>
  <c r="AD147" i="104"/>
  <c r="V147" i="104"/>
  <c r="AA142" i="104"/>
  <c r="U124" i="104"/>
  <c r="W124" i="104"/>
  <c r="AD124" i="104"/>
  <c r="W119" i="104"/>
  <c r="AA119" i="104"/>
  <c r="U117" i="104"/>
  <c r="AD117" i="104"/>
  <c r="T116" i="104"/>
  <c r="AC105" i="104"/>
  <c r="T86" i="104"/>
  <c r="X86" i="104"/>
  <c r="AB86" i="104"/>
  <c r="U86" i="104"/>
  <c r="Y86" i="104"/>
  <c r="AC86" i="104"/>
  <c r="V86" i="104"/>
  <c r="Z86" i="104"/>
  <c r="AD86" i="104"/>
  <c r="AB114" i="104"/>
  <c r="V114" i="104"/>
  <c r="Z98" i="104"/>
  <c r="T98" i="104"/>
  <c r="AC97" i="104"/>
  <c r="U97" i="104"/>
  <c r="AD96" i="104"/>
  <c r="Z96" i="104"/>
  <c r="V96" i="104"/>
  <c r="AA95" i="104"/>
  <c r="AA94" i="104"/>
  <c r="AC92" i="104"/>
  <c r="U92" i="104"/>
  <c r="AB88" i="104"/>
  <c r="W88" i="104"/>
  <c r="AC81" i="104"/>
  <c r="U81" i="104"/>
  <c r="AD80" i="104"/>
  <c r="Z80" i="104"/>
  <c r="V80" i="104"/>
  <c r="AD76" i="104"/>
  <c r="V76" i="104"/>
  <c r="Y73" i="104"/>
  <c r="X72" i="104"/>
  <c r="AD71" i="104"/>
  <c r="X71" i="104"/>
  <c r="Z67" i="104"/>
  <c r="T67" i="104"/>
  <c r="AC62" i="104"/>
  <c r="U62" i="104"/>
  <c r="AD61" i="104"/>
  <c r="Z61" i="104"/>
  <c r="V61" i="104"/>
  <c r="AB59" i="104"/>
  <c r="W59" i="104"/>
  <c r="AC57" i="104"/>
  <c r="U57" i="104"/>
  <c r="AC96" i="104"/>
  <c r="Y96" i="104"/>
  <c r="X94" i="104"/>
  <c r="AA93" i="104"/>
  <c r="AA88" i="104"/>
  <c r="V88" i="104"/>
  <c r="AC80" i="104"/>
  <c r="Y80" i="104"/>
  <c r="W73" i="104"/>
  <c r="AB71" i="104"/>
  <c r="W71" i="104"/>
  <c r="AA70" i="104"/>
  <c r="AC61" i="104"/>
  <c r="Y61" i="104"/>
  <c r="AA59" i="104"/>
  <c r="V59" i="104"/>
  <c r="AA58" i="104"/>
  <c r="X215" i="104"/>
  <c r="W201" i="104"/>
  <c r="AC196" i="104"/>
  <c r="W185" i="104"/>
  <c r="V168" i="104"/>
  <c r="T168" i="104"/>
  <c r="Y168" i="104"/>
  <c r="U168" i="104"/>
  <c r="AA168" i="104"/>
  <c r="U159" i="104"/>
  <c r="W159" i="104"/>
  <c r="X159" i="104"/>
  <c r="V125" i="104"/>
  <c r="U125" i="104"/>
  <c r="AC125" i="104"/>
  <c r="W125" i="104"/>
  <c r="Y125" i="104"/>
  <c r="AA125" i="104"/>
  <c r="AB215" i="104"/>
  <c r="W215" i="104"/>
  <c r="AB214" i="104"/>
  <c r="AA213" i="104"/>
  <c r="AB212" i="104"/>
  <c r="X212" i="104"/>
  <c r="T212" i="104"/>
  <c r="Y207" i="104"/>
  <c r="T207" i="104"/>
  <c r="AB203" i="104"/>
  <c r="W203" i="104"/>
  <c r="AD201" i="104"/>
  <c r="Z201" i="104"/>
  <c r="V201" i="104"/>
  <c r="AB196" i="104"/>
  <c r="W196" i="104"/>
  <c r="AD193" i="104"/>
  <c r="Z193" i="104"/>
  <c r="V193" i="104"/>
  <c r="AB189" i="104"/>
  <c r="X189" i="104"/>
  <c r="T189" i="104"/>
  <c r="AB188" i="104"/>
  <c r="W188" i="104"/>
  <c r="W187" i="104"/>
  <c r="AD185" i="104"/>
  <c r="Z185" i="104"/>
  <c r="V185" i="104"/>
  <c r="V184" i="104"/>
  <c r="U184" i="104"/>
  <c r="AA184" i="104"/>
  <c r="U183" i="104"/>
  <c r="T183" i="104"/>
  <c r="AB183" i="104"/>
  <c r="W183" i="104"/>
  <c r="Y180" i="104"/>
  <c r="U173" i="104"/>
  <c r="Y173" i="104"/>
  <c r="AC173" i="104"/>
  <c r="V173" i="104"/>
  <c r="Z173" i="104"/>
  <c r="AD173" i="104"/>
  <c r="AD169" i="104"/>
  <c r="AB168" i="104"/>
  <c r="AB159" i="104"/>
  <c r="T152" i="104"/>
  <c r="Z152" i="104"/>
  <c r="V152" i="104"/>
  <c r="AA152" i="104"/>
  <c r="AC180" i="104"/>
  <c r="AC168" i="104"/>
  <c r="U137" i="104"/>
  <c r="AC137" i="104"/>
  <c r="W137" i="104"/>
  <c r="Y137" i="104"/>
  <c r="AA215" i="104"/>
  <c r="U215" i="104"/>
  <c r="X214" i="104"/>
  <c r="AA203" i="104"/>
  <c r="U203" i="104"/>
  <c r="AC201" i="104"/>
  <c r="Y201" i="104"/>
  <c r="U201" i="104"/>
  <c r="AA196" i="104"/>
  <c r="U196" i="104"/>
  <c r="AC193" i="104"/>
  <c r="Y193" i="104"/>
  <c r="U193" i="104"/>
  <c r="AA188" i="104"/>
  <c r="U188" i="104"/>
  <c r="AC185" i="104"/>
  <c r="Y185" i="104"/>
  <c r="U185" i="104"/>
  <c r="V172" i="104"/>
  <c r="T172" i="104"/>
  <c r="Y172" i="104"/>
  <c r="U172" i="104"/>
  <c r="AA172" i="104"/>
  <c r="T169" i="104"/>
  <c r="X169" i="104"/>
  <c r="AB169" i="104"/>
  <c r="U169" i="104"/>
  <c r="Y169" i="104"/>
  <c r="AC169" i="104"/>
  <c r="X168" i="104"/>
  <c r="V164" i="104"/>
  <c r="T164" i="104"/>
  <c r="Y164" i="104"/>
  <c r="U164" i="104"/>
  <c r="AA164" i="104"/>
  <c r="AA159" i="104"/>
  <c r="U155" i="104"/>
  <c r="W155" i="104"/>
  <c r="X155" i="104"/>
  <c r="W140" i="104"/>
  <c r="AB140" i="104"/>
  <c r="V140" i="104"/>
  <c r="AD140" i="104"/>
  <c r="X140" i="104"/>
  <c r="T126" i="104"/>
  <c r="X126" i="104"/>
  <c r="AB126" i="104"/>
  <c r="U126" i="104"/>
  <c r="Y126" i="104"/>
  <c r="AC126" i="104"/>
  <c r="V126" i="104"/>
  <c r="AD126" i="104"/>
  <c r="W126" i="104"/>
  <c r="V77" i="104"/>
  <c r="U77" i="104"/>
  <c r="AC77" i="104"/>
  <c r="W77" i="104"/>
  <c r="Y77" i="104"/>
  <c r="AA77" i="104"/>
  <c r="X196" i="104"/>
  <c r="X188" i="104"/>
  <c r="V180" i="104"/>
  <c r="U180" i="104"/>
  <c r="AA180" i="104"/>
  <c r="W180" i="104"/>
  <c r="AB180" i="104"/>
  <c r="V129" i="104"/>
  <c r="W129" i="104"/>
  <c r="Y129" i="104"/>
  <c r="U129" i="104"/>
  <c r="AA129" i="104"/>
  <c r="Y215" i="104"/>
  <c r="T215" i="104"/>
  <c r="T214" i="104"/>
  <c r="AD212" i="104"/>
  <c r="Z212" i="104"/>
  <c r="AA211" i="104"/>
  <c r="U211" i="104"/>
  <c r="AB207" i="104"/>
  <c r="W207" i="104"/>
  <c r="AC204" i="104"/>
  <c r="Y204" i="104"/>
  <c r="Y203" i="104"/>
  <c r="T203" i="104"/>
  <c r="AB201" i="104"/>
  <c r="X201" i="104"/>
  <c r="AC200" i="104"/>
  <c r="Y197" i="104"/>
  <c r="Y196" i="104"/>
  <c r="AB193" i="104"/>
  <c r="X193" i="104"/>
  <c r="AD189" i="104"/>
  <c r="Z189" i="104"/>
  <c r="Y188" i="104"/>
  <c r="T188" i="104"/>
  <c r="AB185" i="104"/>
  <c r="X185" i="104"/>
  <c r="T180" i="104"/>
  <c r="U179" i="104"/>
  <c r="T179" i="104"/>
  <c r="AB179" i="104"/>
  <c r="W179" i="104"/>
  <c r="AB172" i="104"/>
  <c r="Z169" i="104"/>
  <c r="W168" i="104"/>
  <c r="AB164" i="104"/>
  <c r="T159" i="104"/>
  <c r="AB155" i="104"/>
  <c r="X152" i="104"/>
  <c r="AA140" i="104"/>
  <c r="AA137" i="104"/>
  <c r="AC129" i="104"/>
  <c r="U128" i="104"/>
  <c r="T128" i="104"/>
  <c r="Z128" i="104"/>
  <c r="V128" i="104"/>
  <c r="AA128" i="104"/>
  <c r="X128" i="104"/>
  <c r="AB128" i="104"/>
  <c r="U106" i="104"/>
  <c r="T106" i="104"/>
  <c r="Z106" i="104"/>
  <c r="W106" i="104"/>
  <c r="AB106" i="104"/>
  <c r="V106" i="104"/>
  <c r="X106" i="104"/>
  <c r="AA106" i="104"/>
  <c r="AD106" i="104"/>
  <c r="V145" i="104"/>
  <c r="W145" i="104"/>
  <c r="AA145" i="104"/>
  <c r="U142" i="104"/>
  <c r="Y142" i="104"/>
  <c r="AC142" i="104"/>
  <c r="V121" i="104"/>
  <c r="W121" i="104"/>
  <c r="Y121" i="104"/>
  <c r="T118" i="104"/>
  <c r="X118" i="104"/>
  <c r="AB118" i="104"/>
  <c r="U118" i="104"/>
  <c r="Y118" i="104"/>
  <c r="AC118" i="104"/>
  <c r="T115" i="104"/>
  <c r="AB115" i="104"/>
  <c r="W115" i="104"/>
  <c r="AC115" i="104"/>
  <c r="Y113" i="104"/>
  <c r="AA113" i="104"/>
  <c r="T69" i="104"/>
  <c r="X69" i="104"/>
  <c r="AB69" i="104"/>
  <c r="U69" i="104"/>
  <c r="Y69" i="104"/>
  <c r="AC69" i="104"/>
  <c r="V69" i="104"/>
  <c r="Z69" i="104"/>
  <c r="AD69" i="104"/>
  <c r="AA69" i="104"/>
  <c r="AD181" i="104"/>
  <c r="Z181" i="104"/>
  <c r="X175" i="104"/>
  <c r="AD161" i="104"/>
  <c r="Z161" i="104"/>
  <c r="AB160" i="104"/>
  <c r="W160" i="104"/>
  <c r="AB156" i="104"/>
  <c r="W156" i="104"/>
  <c r="AC153" i="104"/>
  <c r="X153" i="104"/>
  <c r="AA150" i="104"/>
  <c r="W150" i="104"/>
  <c r="V149" i="104"/>
  <c r="W149" i="104"/>
  <c r="AB149" i="104"/>
  <c r="AC145" i="104"/>
  <c r="X145" i="104"/>
  <c r="W143" i="104"/>
  <c r="AC143" i="104"/>
  <c r="AB142" i="104"/>
  <c r="W142" i="104"/>
  <c r="U138" i="104"/>
  <c r="Y138" i="104"/>
  <c r="AC138" i="104"/>
  <c r="T130" i="104"/>
  <c r="X130" i="104"/>
  <c r="AB130" i="104"/>
  <c r="U130" i="104"/>
  <c r="Y130" i="104"/>
  <c r="AC130" i="104"/>
  <c r="AC121" i="104"/>
  <c r="U120" i="104"/>
  <c r="T120" i="104"/>
  <c r="Z120" i="104"/>
  <c r="V120" i="104"/>
  <c r="AA120" i="104"/>
  <c r="Z118" i="104"/>
  <c r="U116" i="104"/>
  <c r="Y116" i="104"/>
  <c r="AC116" i="104"/>
  <c r="V116" i="104"/>
  <c r="Z116" i="104"/>
  <c r="AD116" i="104"/>
  <c r="U109" i="104"/>
  <c r="AC109" i="104"/>
  <c r="Y109" i="104"/>
  <c r="AA109" i="104"/>
  <c r="U82" i="104"/>
  <c r="T82" i="104"/>
  <c r="Z82" i="104"/>
  <c r="AD82" i="104"/>
  <c r="V82" i="104"/>
  <c r="AA82" i="104"/>
  <c r="W82" i="104"/>
  <c r="AB82" i="104"/>
  <c r="X82" i="104"/>
  <c r="AC82" i="104"/>
  <c r="T74" i="104"/>
  <c r="X74" i="104"/>
  <c r="AB74" i="104"/>
  <c r="U74" i="104"/>
  <c r="Y74" i="104"/>
  <c r="AC74" i="104"/>
  <c r="V74" i="104"/>
  <c r="Z74" i="104"/>
  <c r="AD74" i="104"/>
  <c r="W74" i="104"/>
  <c r="AA74" i="104"/>
  <c r="Z124" i="104"/>
  <c r="T124" i="104"/>
  <c r="V117" i="104"/>
  <c r="Z114" i="104"/>
  <c r="T114" i="104"/>
  <c r="AB112" i="104"/>
  <c r="X112" i="104"/>
  <c r="T110" i="104"/>
  <c r="U90" i="104"/>
  <c r="T90" i="104"/>
  <c r="Z90" i="104"/>
  <c r="V90" i="104"/>
  <c r="AA90" i="104"/>
  <c r="W90" i="104"/>
  <c r="AB90" i="104"/>
  <c r="V101" i="104"/>
  <c r="U101" i="104"/>
  <c r="AC101" i="104"/>
  <c r="W101" i="104"/>
  <c r="Y101" i="104"/>
  <c r="T100" i="104"/>
  <c r="X100" i="104"/>
  <c r="AB100" i="104"/>
  <c r="U100" i="104"/>
  <c r="Y100" i="104"/>
  <c r="AC100" i="104"/>
  <c r="V100" i="104"/>
  <c r="Z100" i="104"/>
  <c r="AD100" i="104"/>
  <c r="W79" i="104"/>
  <c r="AA79" i="104"/>
  <c r="W105" i="104"/>
  <c r="AC104" i="104"/>
  <c r="Y104" i="104"/>
  <c r="AA102" i="104"/>
  <c r="V102" i="104"/>
  <c r="Z94" i="104"/>
  <c r="T94" i="104"/>
  <c r="AC93" i="104"/>
  <c r="U93" i="104"/>
  <c r="AB92" i="104"/>
  <c r="X92" i="104"/>
  <c r="T92" i="104"/>
  <c r="W89" i="104"/>
  <c r="AC88" i="104"/>
  <c r="Y88" i="104"/>
  <c r="AD78" i="104"/>
  <c r="Z78" i="104"/>
  <c r="V78" i="104"/>
  <c r="AC76" i="104"/>
  <c r="Y76" i="104"/>
  <c r="T76" i="104"/>
  <c r="V71" i="104"/>
  <c r="AC70" i="104"/>
  <c r="U70" i="104"/>
  <c r="Z63" i="104"/>
  <c r="T63" i="104"/>
  <c r="AC58" i="104"/>
  <c r="U58" i="104"/>
  <c r="AB57" i="104"/>
  <c r="X57" i="104"/>
  <c r="T57" i="104"/>
  <c r="AB94" i="104"/>
  <c r="W94" i="104"/>
  <c r="Y93" i="104"/>
  <c r="AD92" i="104"/>
  <c r="Z92" i="104"/>
  <c r="AA76" i="104"/>
  <c r="W76" i="104"/>
  <c r="AB63" i="104"/>
  <c r="W63" i="104"/>
  <c r="Y58" i="104"/>
  <c r="AD57" i="104"/>
  <c r="Z57" i="104"/>
  <c r="AD195" i="104"/>
  <c r="V192" i="104"/>
  <c r="Z192" i="104"/>
  <c r="AD192" i="104"/>
  <c r="AA214" i="104"/>
  <c r="V213" i="104"/>
  <c r="AA210" i="104"/>
  <c r="AD209" i="104"/>
  <c r="Z205" i="104"/>
  <c r="AB195" i="104"/>
  <c r="T194" i="104"/>
  <c r="X194" i="104"/>
  <c r="AB194" i="104"/>
  <c r="AB192" i="104"/>
  <c r="W192" i="104"/>
  <c r="T182" i="104"/>
  <c r="X182" i="104"/>
  <c r="AB182" i="104"/>
  <c r="U182" i="104"/>
  <c r="Y182" i="104"/>
  <c r="AC182" i="104"/>
  <c r="V182" i="104"/>
  <c r="Z182" i="104"/>
  <c r="AD182" i="104"/>
  <c r="T166" i="104"/>
  <c r="X166" i="104"/>
  <c r="AB166" i="104"/>
  <c r="U166" i="104"/>
  <c r="Y166" i="104"/>
  <c r="AC166" i="104"/>
  <c r="V166" i="104"/>
  <c r="Z166" i="104"/>
  <c r="AD166" i="104"/>
  <c r="W213" i="104"/>
  <c r="W209" i="104"/>
  <c r="W205" i="104"/>
  <c r="T198" i="104"/>
  <c r="X198" i="104"/>
  <c r="AB198" i="104"/>
  <c r="U195" i="104"/>
  <c r="Y195" i="104"/>
  <c r="AC195" i="104"/>
  <c r="X192" i="104"/>
  <c r="T170" i="104"/>
  <c r="X170" i="104"/>
  <c r="AB170" i="104"/>
  <c r="U170" i="104"/>
  <c r="Y170" i="104"/>
  <c r="AC170" i="104"/>
  <c r="V170" i="104"/>
  <c r="Z170" i="104"/>
  <c r="AD170" i="104"/>
  <c r="T154" i="104"/>
  <c r="X154" i="104"/>
  <c r="AB154" i="104"/>
  <c r="U154" i="104"/>
  <c r="Y154" i="104"/>
  <c r="AC154" i="104"/>
  <c r="V154" i="104"/>
  <c r="Z154" i="104"/>
  <c r="AD154" i="104"/>
  <c r="W214" i="104"/>
  <c r="Z213" i="104"/>
  <c r="Z209" i="104"/>
  <c r="V209" i="104"/>
  <c r="W206" i="104"/>
  <c r="W198" i="104"/>
  <c r="AD214" i="104"/>
  <c r="Z214" i="104"/>
  <c r="V214" i="104"/>
  <c r="AC213" i="104"/>
  <c r="Y213" i="104"/>
  <c r="U213" i="104"/>
  <c r="AD210" i="104"/>
  <c r="Z210" i="104"/>
  <c r="V210" i="104"/>
  <c r="AC209" i="104"/>
  <c r="Y209" i="104"/>
  <c r="U209" i="104"/>
  <c r="AD206" i="104"/>
  <c r="Z206" i="104"/>
  <c r="V206" i="104"/>
  <c r="AC205" i="104"/>
  <c r="Y205" i="104"/>
  <c r="U205" i="104"/>
  <c r="AD202" i="104"/>
  <c r="Z202" i="104"/>
  <c r="V202" i="104"/>
  <c r="V200" i="104"/>
  <c r="Z200" i="104"/>
  <c r="AD200" i="104"/>
  <c r="AA198" i="104"/>
  <c r="V198" i="104"/>
  <c r="AA195" i="104"/>
  <c r="V195" i="104"/>
  <c r="AC194" i="104"/>
  <c r="W194" i="104"/>
  <c r="AA192" i="104"/>
  <c r="U192" i="104"/>
  <c r="T190" i="104"/>
  <c r="X190" i="104"/>
  <c r="AB190" i="104"/>
  <c r="U190" i="104"/>
  <c r="Y190" i="104"/>
  <c r="AC190" i="104"/>
  <c r="T178" i="104"/>
  <c r="X178" i="104"/>
  <c r="AB178" i="104"/>
  <c r="U178" i="104"/>
  <c r="Y178" i="104"/>
  <c r="AC178" i="104"/>
  <c r="V178" i="104"/>
  <c r="Z178" i="104"/>
  <c r="AD178" i="104"/>
  <c r="AA170" i="104"/>
  <c r="T162" i="104"/>
  <c r="X162" i="104"/>
  <c r="AB162" i="104"/>
  <c r="U162" i="104"/>
  <c r="Y162" i="104"/>
  <c r="AC162" i="104"/>
  <c r="V162" i="104"/>
  <c r="Z162" i="104"/>
  <c r="AD162" i="104"/>
  <c r="AA154" i="104"/>
  <c r="AD198" i="104"/>
  <c r="X195" i="104"/>
  <c r="AC192" i="104"/>
  <c r="T186" i="104"/>
  <c r="X186" i="104"/>
  <c r="AB186" i="104"/>
  <c r="U186" i="104"/>
  <c r="Y186" i="104"/>
  <c r="AC186" i="104"/>
  <c r="V186" i="104"/>
  <c r="Z186" i="104"/>
  <c r="AD186" i="104"/>
  <c r="AD213" i="104"/>
  <c r="W210" i="104"/>
  <c r="AD205" i="104"/>
  <c r="V205" i="104"/>
  <c r="AC198" i="104"/>
  <c r="AD215" i="104"/>
  <c r="Z215" i="104"/>
  <c r="AC214" i="104"/>
  <c r="Y214" i="104"/>
  <c r="AB213" i="104"/>
  <c r="X213" i="104"/>
  <c r="AD211" i="104"/>
  <c r="Z211" i="104"/>
  <c r="AC210" i="104"/>
  <c r="Y210" i="104"/>
  <c r="AB209" i="104"/>
  <c r="X209" i="104"/>
  <c r="AD207" i="104"/>
  <c r="Z207" i="104"/>
  <c r="AC206" i="104"/>
  <c r="Y206" i="104"/>
  <c r="AB205" i="104"/>
  <c r="X205" i="104"/>
  <c r="AD203" i="104"/>
  <c r="Z203" i="104"/>
  <c r="AC202" i="104"/>
  <c r="Y202" i="104"/>
  <c r="AB200" i="104"/>
  <c r="W200" i="104"/>
  <c r="U199" i="104"/>
  <c r="Y199" i="104"/>
  <c r="AC199" i="104"/>
  <c r="Z198" i="104"/>
  <c r="U198" i="104"/>
  <c r="V196" i="104"/>
  <c r="Z196" i="104"/>
  <c r="AD196" i="104"/>
  <c r="Z195" i="104"/>
  <c r="T195" i="104"/>
  <c r="AA194" i="104"/>
  <c r="V194" i="104"/>
  <c r="Y192" i="104"/>
  <c r="T192" i="104"/>
  <c r="U191" i="104"/>
  <c r="Y191" i="104"/>
  <c r="AC191" i="104"/>
  <c r="V191" i="104"/>
  <c r="Z191" i="104"/>
  <c r="Z190" i="104"/>
  <c r="W186" i="104"/>
  <c r="AA182" i="104"/>
  <c r="T174" i="104"/>
  <c r="X174" i="104"/>
  <c r="AB174" i="104"/>
  <c r="U174" i="104"/>
  <c r="Y174" i="104"/>
  <c r="AC174" i="104"/>
  <c r="V174" i="104"/>
  <c r="Z174" i="104"/>
  <c r="AD174" i="104"/>
  <c r="W170" i="104"/>
  <c r="AA166" i="104"/>
  <c r="T158" i="104"/>
  <c r="X158" i="104"/>
  <c r="AB158" i="104"/>
  <c r="U158" i="104"/>
  <c r="Y158" i="104"/>
  <c r="AC158" i="104"/>
  <c r="V158" i="104"/>
  <c r="Z158" i="104"/>
  <c r="AD158" i="104"/>
  <c r="W154" i="104"/>
  <c r="T148" i="104"/>
  <c r="X148" i="104"/>
  <c r="AB148" i="104"/>
  <c r="U148" i="104"/>
  <c r="Y148" i="104"/>
  <c r="AC148" i="104"/>
  <c r="V148" i="104"/>
  <c r="Z148" i="104"/>
  <c r="AD148" i="104"/>
  <c r="T144" i="104"/>
  <c r="X144" i="104"/>
  <c r="AB144" i="104"/>
  <c r="U144" i="104"/>
  <c r="Y144" i="104"/>
  <c r="AC144" i="104"/>
  <c r="V144" i="104"/>
  <c r="Z144" i="104"/>
  <c r="AD144" i="104"/>
  <c r="V141" i="104"/>
  <c r="Z141" i="104"/>
  <c r="AD141" i="104"/>
  <c r="T141" i="104"/>
  <c r="Y141" i="104"/>
  <c r="U141" i="104"/>
  <c r="AA141" i="104"/>
  <c r="W141" i="104"/>
  <c r="AB141" i="104"/>
  <c r="T135" i="104"/>
  <c r="X135" i="104"/>
  <c r="AB135" i="104"/>
  <c r="V135" i="104"/>
  <c r="Z135" i="104"/>
  <c r="AD135" i="104"/>
  <c r="U135" i="104"/>
  <c r="AC135" i="104"/>
  <c r="W135" i="104"/>
  <c r="Y135" i="104"/>
  <c r="T111" i="104"/>
  <c r="X111" i="104"/>
  <c r="AB111" i="104"/>
  <c r="V111" i="104"/>
  <c r="Z111" i="104"/>
  <c r="AD111" i="104"/>
  <c r="U111" i="104"/>
  <c r="AC111" i="104"/>
  <c r="W111" i="104"/>
  <c r="Y111" i="104"/>
  <c r="AA111" i="104"/>
  <c r="AD187" i="104"/>
  <c r="Z187" i="104"/>
  <c r="V187" i="104"/>
  <c r="AD183" i="104"/>
  <c r="Z183" i="104"/>
  <c r="V183" i="104"/>
  <c r="AD179" i="104"/>
  <c r="Z179" i="104"/>
  <c r="V179" i="104"/>
  <c r="AD175" i="104"/>
  <c r="Z175" i="104"/>
  <c r="V175" i="104"/>
  <c r="AD171" i="104"/>
  <c r="Z171" i="104"/>
  <c r="V171" i="104"/>
  <c r="AD167" i="104"/>
  <c r="Z167" i="104"/>
  <c r="V167" i="104"/>
  <c r="AD163" i="104"/>
  <c r="Z163" i="104"/>
  <c r="V163" i="104"/>
  <c r="AD159" i="104"/>
  <c r="Z159" i="104"/>
  <c r="V159" i="104"/>
  <c r="AD155" i="104"/>
  <c r="Z155" i="104"/>
  <c r="V155" i="104"/>
  <c r="T151" i="104"/>
  <c r="X151" i="104"/>
  <c r="AB151" i="104"/>
  <c r="U151" i="104"/>
  <c r="Y151" i="104"/>
  <c r="AC151" i="104"/>
  <c r="AD188" i="104"/>
  <c r="Z188" i="104"/>
  <c r="AC187" i="104"/>
  <c r="Y187" i="104"/>
  <c r="AD184" i="104"/>
  <c r="Z184" i="104"/>
  <c r="AC183" i="104"/>
  <c r="Y183" i="104"/>
  <c r="AD180" i="104"/>
  <c r="Z180" i="104"/>
  <c r="AC179" i="104"/>
  <c r="Y179" i="104"/>
  <c r="AD176" i="104"/>
  <c r="Z176" i="104"/>
  <c r="AC175" i="104"/>
  <c r="Y175" i="104"/>
  <c r="AD172" i="104"/>
  <c r="Z172" i="104"/>
  <c r="AC171" i="104"/>
  <c r="Y171" i="104"/>
  <c r="AD168" i="104"/>
  <c r="Z168" i="104"/>
  <c r="AC167" i="104"/>
  <c r="Y167" i="104"/>
  <c r="AD164" i="104"/>
  <c r="Z164" i="104"/>
  <c r="AC163" i="104"/>
  <c r="Y163" i="104"/>
  <c r="AD160" i="104"/>
  <c r="Z160" i="104"/>
  <c r="AC159" i="104"/>
  <c r="Y159" i="104"/>
  <c r="AD156" i="104"/>
  <c r="Z156" i="104"/>
  <c r="AC155" i="104"/>
  <c r="Y155" i="104"/>
  <c r="AA153" i="104"/>
  <c r="W153" i="104"/>
  <c r="U152" i="104"/>
  <c r="Y152" i="104"/>
  <c r="AC152" i="104"/>
  <c r="Z151" i="104"/>
  <c r="AA148" i="104"/>
  <c r="AA144" i="104"/>
  <c r="AC141" i="104"/>
  <c r="T103" i="104"/>
  <c r="X103" i="104"/>
  <c r="AB103" i="104"/>
  <c r="U103" i="104"/>
  <c r="Y103" i="104"/>
  <c r="AC103" i="104"/>
  <c r="V103" i="104"/>
  <c r="Z103" i="104"/>
  <c r="AD103" i="104"/>
  <c r="W103" i="104"/>
  <c r="AA103" i="104"/>
  <c r="AC147" i="104"/>
  <c r="Y147" i="104"/>
  <c r="U147" i="104"/>
  <c r="T143" i="104"/>
  <c r="X143" i="104"/>
  <c r="AB143" i="104"/>
  <c r="U140" i="104"/>
  <c r="Y140" i="104"/>
  <c r="AC140" i="104"/>
  <c r="AC139" i="104"/>
  <c r="V137" i="104"/>
  <c r="Z137" i="104"/>
  <c r="AD137" i="104"/>
  <c r="T137" i="104"/>
  <c r="X137" i="104"/>
  <c r="AB137" i="104"/>
  <c r="W133" i="104"/>
  <c r="T127" i="104"/>
  <c r="X127" i="104"/>
  <c r="AB127" i="104"/>
  <c r="U127" i="104"/>
  <c r="Y127" i="104"/>
  <c r="AC127" i="104"/>
  <c r="V127" i="104"/>
  <c r="Z127" i="104"/>
  <c r="AD127" i="104"/>
  <c r="AA123" i="104"/>
  <c r="T119" i="104"/>
  <c r="X119" i="104"/>
  <c r="AB119" i="104"/>
  <c r="U119" i="104"/>
  <c r="Y119" i="104"/>
  <c r="AC119" i="104"/>
  <c r="V119" i="104"/>
  <c r="Z119" i="104"/>
  <c r="AD119" i="104"/>
  <c r="AD149" i="104"/>
  <c r="Z149" i="104"/>
  <c r="AB147" i="104"/>
  <c r="X147" i="104"/>
  <c r="T139" i="104"/>
  <c r="X139" i="104"/>
  <c r="AB139" i="104"/>
  <c r="V139" i="104"/>
  <c r="Z139" i="104"/>
  <c r="AD139" i="104"/>
  <c r="AC133" i="104"/>
  <c r="T131" i="104"/>
  <c r="X131" i="104"/>
  <c r="AB131" i="104"/>
  <c r="V131" i="104"/>
  <c r="Z131" i="104"/>
  <c r="AD131" i="104"/>
  <c r="T87" i="104"/>
  <c r="X87" i="104"/>
  <c r="AB87" i="104"/>
  <c r="U87" i="104"/>
  <c r="Y87" i="104"/>
  <c r="AC87" i="104"/>
  <c r="V87" i="104"/>
  <c r="Z87" i="104"/>
  <c r="AD87" i="104"/>
  <c r="W87" i="104"/>
  <c r="AA87" i="104"/>
  <c r="V133" i="104"/>
  <c r="Z133" i="104"/>
  <c r="AD133" i="104"/>
  <c r="T133" i="104"/>
  <c r="X133" i="104"/>
  <c r="AB133" i="104"/>
  <c r="T123" i="104"/>
  <c r="X123" i="104"/>
  <c r="AB123" i="104"/>
  <c r="U123" i="104"/>
  <c r="Y123" i="104"/>
  <c r="AC123" i="104"/>
  <c r="V123" i="104"/>
  <c r="Z123" i="104"/>
  <c r="AD123" i="104"/>
  <c r="AB129" i="104"/>
  <c r="X129" i="104"/>
  <c r="T129" i="104"/>
  <c r="AB125" i="104"/>
  <c r="X125" i="104"/>
  <c r="T125" i="104"/>
  <c r="AB121" i="104"/>
  <c r="X121" i="104"/>
  <c r="T121" i="104"/>
  <c r="Z117" i="104"/>
  <c r="V115" i="104"/>
  <c r="Z115" i="104"/>
  <c r="AD115" i="104"/>
  <c r="V113" i="104"/>
  <c r="Z113" i="104"/>
  <c r="AD113" i="104"/>
  <c r="T113" i="104"/>
  <c r="X113" i="104"/>
  <c r="AB113" i="104"/>
  <c r="AC107" i="104"/>
  <c r="T99" i="104"/>
  <c r="X99" i="104"/>
  <c r="AB99" i="104"/>
  <c r="U99" i="104"/>
  <c r="Y99" i="104"/>
  <c r="AC99" i="104"/>
  <c r="V99" i="104"/>
  <c r="Z99" i="104"/>
  <c r="AD99" i="104"/>
  <c r="T85" i="104"/>
  <c r="X85" i="104"/>
  <c r="AB85" i="104"/>
  <c r="V85" i="104"/>
  <c r="Z85" i="104"/>
  <c r="AD85" i="104"/>
  <c r="U85" i="104"/>
  <c r="AC85" i="104"/>
  <c r="W85" i="104"/>
  <c r="Y85" i="104"/>
  <c r="T117" i="104"/>
  <c r="X117" i="104"/>
  <c r="AB117" i="104"/>
  <c r="T107" i="104"/>
  <c r="X107" i="104"/>
  <c r="AB107" i="104"/>
  <c r="V107" i="104"/>
  <c r="Z107" i="104"/>
  <c r="AD107" i="104"/>
  <c r="T95" i="104"/>
  <c r="X95" i="104"/>
  <c r="AB95" i="104"/>
  <c r="U95" i="104"/>
  <c r="Y95" i="104"/>
  <c r="AC95" i="104"/>
  <c r="V95" i="104"/>
  <c r="Z95" i="104"/>
  <c r="AD95" i="104"/>
  <c r="AC136" i="104"/>
  <c r="Y136" i="104"/>
  <c r="AC132" i="104"/>
  <c r="Y132" i="104"/>
  <c r="AD129" i="104"/>
  <c r="Z129" i="104"/>
  <c r="AC128" i="104"/>
  <c r="Y128" i="104"/>
  <c r="AD125" i="104"/>
  <c r="Z125" i="104"/>
  <c r="AC124" i="104"/>
  <c r="Y124" i="104"/>
  <c r="AD121" i="104"/>
  <c r="Z121" i="104"/>
  <c r="AC120" i="104"/>
  <c r="Y120" i="104"/>
  <c r="AC117" i="104"/>
  <c r="W117" i="104"/>
  <c r="AA115" i="104"/>
  <c r="U115" i="104"/>
  <c r="W113" i="104"/>
  <c r="V109" i="104"/>
  <c r="Z109" i="104"/>
  <c r="AD109" i="104"/>
  <c r="T109" i="104"/>
  <c r="X109" i="104"/>
  <c r="AB109" i="104"/>
  <c r="Y107" i="104"/>
  <c r="AA99" i="104"/>
  <c r="T91" i="104"/>
  <c r="X91" i="104"/>
  <c r="AB91" i="104"/>
  <c r="U91" i="104"/>
  <c r="Y91" i="104"/>
  <c r="AC91" i="104"/>
  <c r="V91" i="104"/>
  <c r="Z91" i="104"/>
  <c r="AD91" i="104"/>
  <c r="AC114" i="104"/>
  <c r="Y114" i="104"/>
  <c r="AC110" i="104"/>
  <c r="Y110" i="104"/>
  <c r="AC106" i="104"/>
  <c r="Y106" i="104"/>
  <c r="AB105" i="104"/>
  <c r="X105" i="104"/>
  <c r="T105" i="104"/>
  <c r="AC102" i="104"/>
  <c r="Y102" i="104"/>
  <c r="AB101" i="104"/>
  <c r="X101" i="104"/>
  <c r="T101" i="104"/>
  <c r="AC98" i="104"/>
  <c r="Y98" i="104"/>
  <c r="AB97" i="104"/>
  <c r="X97" i="104"/>
  <c r="T97" i="104"/>
  <c r="AC94" i="104"/>
  <c r="Y94" i="104"/>
  <c r="AB93" i="104"/>
  <c r="X93" i="104"/>
  <c r="T93" i="104"/>
  <c r="AC90" i="104"/>
  <c r="Y90" i="104"/>
  <c r="AB89" i="104"/>
  <c r="X89" i="104"/>
  <c r="T89" i="104"/>
  <c r="T79" i="104"/>
  <c r="X79" i="104"/>
  <c r="AB79" i="104"/>
  <c r="U79" i="104"/>
  <c r="Y79" i="104"/>
  <c r="AC79" i="104"/>
  <c r="V79" i="104"/>
  <c r="Z79" i="104"/>
  <c r="AD79" i="104"/>
  <c r="AA75" i="104"/>
  <c r="T68" i="104"/>
  <c r="X68" i="104"/>
  <c r="AB68" i="104"/>
  <c r="V68" i="104"/>
  <c r="Z68" i="104"/>
  <c r="AD68" i="104"/>
  <c r="U68" i="104"/>
  <c r="AC68" i="104"/>
  <c r="W68" i="104"/>
  <c r="Y68" i="104"/>
  <c r="T60" i="104"/>
  <c r="X60" i="104"/>
  <c r="AB60" i="104"/>
  <c r="U60" i="104"/>
  <c r="Y60" i="104"/>
  <c r="AC60" i="104"/>
  <c r="V60" i="104"/>
  <c r="Z60" i="104"/>
  <c r="AD60" i="104"/>
  <c r="W60" i="104"/>
  <c r="AA60" i="104"/>
  <c r="AD105" i="104"/>
  <c r="Z105" i="104"/>
  <c r="AD101" i="104"/>
  <c r="Z101" i="104"/>
  <c r="AD97" i="104"/>
  <c r="Z97" i="104"/>
  <c r="AD93" i="104"/>
  <c r="Z93" i="104"/>
  <c r="AD89" i="104"/>
  <c r="Z89" i="104"/>
  <c r="T75" i="104"/>
  <c r="X75" i="104"/>
  <c r="AB75" i="104"/>
  <c r="U75" i="104"/>
  <c r="Y75" i="104"/>
  <c r="AC75" i="104"/>
  <c r="V75" i="104"/>
  <c r="Z75" i="104"/>
  <c r="AD75" i="104"/>
  <c r="V72" i="104"/>
  <c r="Z72" i="104"/>
  <c r="AD72" i="104"/>
  <c r="T72" i="104"/>
  <c r="Y72" i="104"/>
  <c r="U72" i="104"/>
  <c r="AA72" i="104"/>
  <c r="W72" i="104"/>
  <c r="AB72" i="104"/>
  <c r="Y82" i="104"/>
  <c r="AB81" i="104"/>
  <c r="X81" i="104"/>
  <c r="T81" i="104"/>
  <c r="AB77" i="104"/>
  <c r="X77" i="104"/>
  <c r="T77" i="104"/>
  <c r="AB73" i="104"/>
  <c r="X73" i="104"/>
  <c r="T73" i="104"/>
  <c r="V70" i="104"/>
  <c r="Z70" i="104"/>
  <c r="AD70" i="104"/>
  <c r="T70" i="104"/>
  <c r="X70" i="104"/>
  <c r="AB70" i="104"/>
  <c r="AD81" i="104"/>
  <c r="Z81" i="104"/>
  <c r="AD77" i="104"/>
  <c r="Z77" i="104"/>
  <c r="AD73" i="104"/>
  <c r="Z73" i="104"/>
  <c r="T64" i="104"/>
  <c r="X64" i="104"/>
  <c r="AB64" i="104"/>
  <c r="U64" i="104"/>
  <c r="Y64" i="104"/>
  <c r="AC64" i="104"/>
  <c r="V64" i="104"/>
  <c r="Z64" i="104"/>
  <c r="AD64" i="104"/>
  <c r="AC71" i="104"/>
  <c r="Y71" i="104"/>
  <c r="AC67" i="104"/>
  <c r="Y67" i="104"/>
  <c r="AB66" i="104"/>
  <c r="X66" i="104"/>
  <c r="T66" i="104"/>
  <c r="AC63" i="104"/>
  <c r="Y63" i="104"/>
  <c r="AB62" i="104"/>
  <c r="X62" i="104"/>
  <c r="T62" i="104"/>
  <c r="AC59" i="104"/>
  <c r="Y59" i="104"/>
  <c r="AB58" i="104"/>
  <c r="X58" i="104"/>
  <c r="T58" i="104"/>
  <c r="AD66" i="104"/>
  <c r="Z66" i="104"/>
  <c r="AD62" i="104"/>
  <c r="Z62" i="104"/>
  <c r="AD58" i="104"/>
  <c r="Z58" i="104"/>
  <c r="T49" i="104"/>
  <c r="V37" i="104"/>
  <c r="AD52" i="104"/>
  <c r="AD32" i="104"/>
  <c r="W22" i="104"/>
  <c r="AC44" i="104"/>
  <c r="AA22" i="104"/>
  <c r="AC40" i="104"/>
  <c r="AD53" i="104"/>
  <c r="Z52" i="104"/>
  <c r="T50" i="104"/>
  <c r="AB48" i="104"/>
  <c r="W46" i="104"/>
  <c r="X44" i="104"/>
  <c r="U40" i="104"/>
  <c r="Z36" i="104"/>
  <c r="V32" i="104"/>
  <c r="AB24" i="104"/>
  <c r="X50" i="104"/>
  <c r="AA46" i="104"/>
  <c r="AD54" i="104"/>
  <c r="Z53" i="104"/>
  <c r="V52" i="104"/>
  <c r="AB49" i="104"/>
  <c r="X48" i="104"/>
  <c r="AA45" i="104"/>
  <c r="V54" i="104"/>
  <c r="Z54" i="104"/>
  <c r="V53" i="104"/>
  <c r="AB50" i="104"/>
  <c r="X49" i="104"/>
  <c r="T48" i="104"/>
  <c r="W45" i="104"/>
  <c r="Z41" i="104"/>
  <c r="AD37" i="104"/>
  <c r="AA33" i="104"/>
  <c r="V51" i="104"/>
  <c r="Z51" i="104"/>
  <c r="AD51" i="104"/>
  <c r="Y51" i="104"/>
  <c r="W51" i="104"/>
  <c r="AA51" i="104"/>
  <c r="U51" i="104"/>
  <c r="T51" i="104"/>
  <c r="X51" i="104"/>
  <c r="AB51" i="104"/>
  <c r="AC51" i="104"/>
  <c r="U43" i="104"/>
  <c r="V43" i="104"/>
  <c r="Z43" i="104"/>
  <c r="AD43" i="104"/>
  <c r="T43" i="104"/>
  <c r="AA43" i="104"/>
  <c r="W43" i="104"/>
  <c r="AB43" i="104"/>
  <c r="X43" i="104"/>
  <c r="AC43" i="104"/>
  <c r="Y43" i="104"/>
  <c r="W35" i="104"/>
  <c r="AA35" i="104"/>
  <c r="T35" i="104"/>
  <c r="X35" i="104"/>
  <c r="AB35" i="104"/>
  <c r="V35" i="104"/>
  <c r="AD35" i="104"/>
  <c r="U35" i="104"/>
  <c r="AC35" i="104"/>
  <c r="Y35" i="104"/>
  <c r="Z35" i="104"/>
  <c r="U23" i="104"/>
  <c r="Y23" i="104"/>
  <c r="AC23" i="104"/>
  <c r="V23" i="104"/>
  <c r="Z23" i="104"/>
  <c r="AD23" i="104"/>
  <c r="T23" i="104"/>
  <c r="AB23" i="104"/>
  <c r="W23" i="104"/>
  <c r="X23" i="104"/>
  <c r="AA23" i="104"/>
  <c r="W55" i="104"/>
  <c r="AA55" i="104"/>
  <c r="V55" i="104"/>
  <c r="AD55" i="104"/>
  <c r="T55" i="104"/>
  <c r="X55" i="104"/>
  <c r="AB55" i="104"/>
  <c r="Z55" i="104"/>
  <c r="U55" i="104"/>
  <c r="Y55" i="104"/>
  <c r="AC55" i="104"/>
  <c r="T47" i="104"/>
  <c r="X47" i="104"/>
  <c r="AB47" i="104"/>
  <c r="W47" i="104"/>
  <c r="U47" i="104"/>
  <c r="Y47" i="104"/>
  <c r="AC47" i="104"/>
  <c r="V47" i="104"/>
  <c r="Z47" i="104"/>
  <c r="AD47" i="104"/>
  <c r="AA47" i="104"/>
  <c r="V39" i="104"/>
  <c r="Z39" i="104"/>
  <c r="AD39" i="104"/>
  <c r="W39" i="104"/>
  <c r="AA39" i="104"/>
  <c r="Y39" i="104"/>
  <c r="X39" i="104"/>
  <c r="T39" i="104"/>
  <c r="AB39" i="104"/>
  <c r="U39" i="104"/>
  <c r="AC39" i="104"/>
  <c r="V31" i="104"/>
  <c r="W31" i="104"/>
  <c r="AA31" i="104"/>
  <c r="T31" i="104"/>
  <c r="X31" i="104"/>
  <c r="AB31" i="104"/>
  <c r="Z31" i="104"/>
  <c r="Y31" i="104"/>
  <c r="AC31" i="104"/>
  <c r="U31" i="104"/>
  <c r="AD31" i="104"/>
  <c r="V27" i="104"/>
  <c r="Z27" i="104"/>
  <c r="AD27" i="104"/>
  <c r="T27" i="104"/>
  <c r="Y27" i="104"/>
  <c r="U27" i="104"/>
  <c r="AA27" i="104"/>
  <c r="W27" i="104"/>
  <c r="AB27" i="104"/>
  <c r="X27" i="104"/>
  <c r="AC27" i="104"/>
  <c r="U42" i="104"/>
  <c r="Y42" i="104"/>
  <c r="AC42" i="104"/>
  <c r="V42" i="104"/>
  <c r="Z42" i="104"/>
  <c r="AD42" i="104"/>
  <c r="U38" i="104"/>
  <c r="Y38" i="104"/>
  <c r="AC38" i="104"/>
  <c r="V38" i="104"/>
  <c r="Z38" i="104"/>
  <c r="AD38" i="104"/>
  <c r="V34" i="104"/>
  <c r="Z34" i="104"/>
  <c r="AD34" i="104"/>
  <c r="W34" i="104"/>
  <c r="AA34" i="104"/>
  <c r="U30" i="104"/>
  <c r="Y30" i="104"/>
  <c r="AC30" i="104"/>
  <c r="V30" i="104"/>
  <c r="Z30" i="104"/>
  <c r="AD30" i="104"/>
  <c r="W30" i="104"/>
  <c r="AA30" i="104"/>
  <c r="V26" i="104"/>
  <c r="Z26" i="104"/>
  <c r="AD26" i="104"/>
  <c r="U26" i="104"/>
  <c r="AA26" i="104"/>
  <c r="W26" i="104"/>
  <c r="AB26" i="104"/>
  <c r="X26" i="104"/>
  <c r="AC26" i="104"/>
  <c r="T22" i="104"/>
  <c r="X22" i="104"/>
  <c r="AB22" i="104"/>
  <c r="AC54" i="104"/>
  <c r="Y54" i="104"/>
  <c r="U54" i="104"/>
  <c r="AC53" i="104"/>
  <c r="Y53" i="104"/>
  <c r="U53" i="104"/>
  <c r="AC52" i="104"/>
  <c r="Y52" i="104"/>
  <c r="U52" i="104"/>
  <c r="AA50" i="104"/>
  <c r="W50" i="104"/>
  <c r="AA49" i="104"/>
  <c r="W49" i="104"/>
  <c r="AA48" i="104"/>
  <c r="W48" i="104"/>
  <c r="AD46" i="104"/>
  <c r="Z46" i="104"/>
  <c r="V46" i="104"/>
  <c r="AD45" i="104"/>
  <c r="Z45" i="104"/>
  <c r="U45" i="104"/>
  <c r="AB44" i="104"/>
  <c r="W44" i="104"/>
  <c r="AB42" i="104"/>
  <c r="T42" i="104"/>
  <c r="Z40" i="104"/>
  <c r="X38" i="104"/>
  <c r="W36" i="104"/>
  <c r="AC34" i="104"/>
  <c r="U34" i="104"/>
  <c r="AA32" i="104"/>
  <c r="T26" i="104"/>
  <c r="T41" i="104"/>
  <c r="X41" i="104"/>
  <c r="AB41" i="104"/>
  <c r="U41" i="104"/>
  <c r="Y41" i="104"/>
  <c r="AC41" i="104"/>
  <c r="T37" i="104"/>
  <c r="X37" i="104"/>
  <c r="AB37" i="104"/>
  <c r="U37" i="104"/>
  <c r="Y37" i="104"/>
  <c r="AC37" i="104"/>
  <c r="U33" i="104"/>
  <c r="Y33" i="104"/>
  <c r="AC33" i="104"/>
  <c r="V33" i="104"/>
  <c r="Z33" i="104"/>
  <c r="AD33" i="104"/>
  <c r="T29" i="104"/>
  <c r="X29" i="104"/>
  <c r="Y29" i="104"/>
  <c r="AC29" i="104"/>
  <c r="U29" i="104"/>
  <c r="Z29" i="104"/>
  <c r="AD29" i="104"/>
  <c r="V29" i="104"/>
  <c r="AA29" i="104"/>
  <c r="V25" i="104"/>
  <c r="Z25" i="104"/>
  <c r="AD25" i="104"/>
  <c r="W25" i="104"/>
  <c r="AB25" i="104"/>
  <c r="X25" i="104"/>
  <c r="AC25" i="104"/>
  <c r="T25" i="104"/>
  <c r="Y25" i="104"/>
  <c r="U22" i="104"/>
  <c r="Y22" i="104"/>
  <c r="AC22" i="104"/>
  <c r="AB54" i="104"/>
  <c r="X54" i="104"/>
  <c r="T54" i="104"/>
  <c r="AB53" i="104"/>
  <c r="X53" i="104"/>
  <c r="T53" i="104"/>
  <c r="AB52" i="104"/>
  <c r="X52" i="104"/>
  <c r="T52" i="104"/>
  <c r="AD50" i="104"/>
  <c r="Z50" i="104"/>
  <c r="V50" i="104"/>
  <c r="AD49" i="104"/>
  <c r="Z49" i="104"/>
  <c r="V49" i="104"/>
  <c r="AD48" i="104"/>
  <c r="Z48" i="104"/>
  <c r="V48" i="104"/>
  <c r="AC46" i="104"/>
  <c r="Y46" i="104"/>
  <c r="U46" i="104"/>
  <c r="AC45" i="104"/>
  <c r="Y45" i="104"/>
  <c r="T45" i="104"/>
  <c r="AA44" i="104"/>
  <c r="AA42" i="104"/>
  <c r="AD41" i="104"/>
  <c r="V41" i="104"/>
  <c r="W38" i="104"/>
  <c r="Z37" i="104"/>
  <c r="AD36" i="104"/>
  <c r="AB34" i="104"/>
  <c r="T34" i="104"/>
  <c r="W33" i="104"/>
  <c r="AB30" i="104"/>
  <c r="W29" i="104"/>
  <c r="AA25" i="104"/>
  <c r="V44" i="104"/>
  <c r="Z44" i="104"/>
  <c r="AD44" i="104"/>
  <c r="W40" i="104"/>
  <c r="AA40" i="104"/>
  <c r="T40" i="104"/>
  <c r="X40" i="104"/>
  <c r="AB40" i="104"/>
  <c r="T36" i="104"/>
  <c r="X36" i="104"/>
  <c r="AB36" i="104"/>
  <c r="U36" i="104"/>
  <c r="Y36" i="104"/>
  <c r="AC36" i="104"/>
  <c r="T32" i="104"/>
  <c r="X32" i="104"/>
  <c r="AB32" i="104"/>
  <c r="U32" i="104"/>
  <c r="Y32" i="104"/>
  <c r="AC32" i="104"/>
  <c r="W28" i="104"/>
  <c r="AA28" i="104"/>
  <c r="T28" i="104"/>
  <c r="Y28" i="104"/>
  <c r="AD28" i="104"/>
  <c r="U28" i="104"/>
  <c r="Z28" i="104"/>
  <c r="V28" i="104"/>
  <c r="AB28" i="104"/>
  <c r="U24" i="104"/>
  <c r="V24" i="104"/>
  <c r="Z24" i="104"/>
  <c r="AD24" i="104"/>
  <c r="X24" i="104"/>
  <c r="AC24" i="104"/>
  <c r="Y24" i="104"/>
  <c r="T24" i="104"/>
  <c r="AA24" i="104"/>
  <c r="V22" i="104"/>
  <c r="Z22" i="104"/>
  <c r="AA54" i="104"/>
  <c r="AA53" i="104"/>
  <c r="AA52" i="104"/>
  <c r="AC50" i="104"/>
  <c r="Y50" i="104"/>
  <c r="AC49" i="104"/>
  <c r="Y49" i="104"/>
  <c r="AC48" i="104"/>
  <c r="Y48" i="104"/>
  <c r="AB46" i="104"/>
  <c r="X46" i="104"/>
  <c r="AB45" i="104"/>
  <c r="X45" i="104"/>
  <c r="Y44" i="104"/>
  <c r="T44" i="104"/>
  <c r="X42" i="104"/>
  <c r="AA41" i="104"/>
  <c r="AD40" i="104"/>
  <c r="V40" i="104"/>
  <c r="AB38" i="104"/>
  <c r="T38" i="104"/>
  <c r="W37" i="104"/>
  <c r="AA36" i="104"/>
  <c r="Y34" i="104"/>
  <c r="AB33" i="104"/>
  <c r="T33" i="104"/>
  <c r="W32" i="104"/>
  <c r="X30" i="104"/>
  <c r="AC28" i="104"/>
  <c r="U25" i="104"/>
  <c r="A97" i="98"/>
  <c r="A98" i="98" s="1"/>
  <c r="A99" i="98" s="1"/>
  <c r="A100" i="98" s="1"/>
  <c r="A101" i="98" s="1"/>
  <c r="A102" i="98" s="1"/>
  <c r="A103" i="98" s="1"/>
  <c r="A104" i="98" s="1"/>
  <c r="A105" i="98" s="1"/>
  <c r="A106" i="98" s="1"/>
  <c r="A107" i="98" s="1"/>
  <c r="A108" i="98" s="1"/>
  <c r="A109" i="98" s="1"/>
  <c r="A110" i="98" s="1"/>
  <c r="A111" i="98" s="1"/>
  <c r="A112" i="98" s="1"/>
  <c r="A113" i="98" s="1"/>
  <c r="A114" i="98" s="1"/>
  <c r="A115" i="98" s="1"/>
  <c r="A116" i="98" s="1"/>
  <c r="A79" i="98"/>
  <c r="A80" i="98" s="1"/>
  <c r="A81" i="98" s="1"/>
  <c r="A82" i="98" s="1"/>
  <c r="A83" i="98" s="1"/>
  <c r="A84" i="98" s="1"/>
  <c r="A85" i="98" s="1"/>
  <c r="A86" i="98" s="1"/>
  <c r="A87" i="98" s="1"/>
  <c r="A88" i="98" s="1"/>
  <c r="A89" i="98" s="1"/>
  <c r="A90" i="98" s="1"/>
  <c r="A91" i="98" s="1"/>
  <c r="A92" i="98" s="1"/>
  <c r="A93" i="98" s="1"/>
  <c r="A94" i="98" s="1"/>
  <c r="A62" i="98"/>
  <c r="A63" i="98" s="1"/>
  <c r="A64" i="98" s="1"/>
  <c r="A65" i="98" s="1"/>
  <c r="A66" i="98" s="1"/>
  <c r="A67" i="98" s="1"/>
  <c r="A68" i="98" s="1"/>
  <c r="A69" i="98" s="1"/>
  <c r="A70" i="98" s="1"/>
  <c r="A71" i="98" s="1"/>
  <c r="A72" i="98" s="1"/>
  <c r="A73" i="98" s="1"/>
  <c r="A74" i="98" s="1"/>
  <c r="A75" i="98" s="1"/>
  <c r="A76" i="98" s="1"/>
  <c r="A46" i="98"/>
  <c r="A47" i="98" s="1"/>
  <c r="A48" i="98" s="1"/>
  <c r="A49" i="98" s="1"/>
  <c r="A50" i="98" s="1"/>
  <c r="A51" i="98" s="1"/>
  <c r="A52" i="98" s="1"/>
  <c r="A53" i="98" s="1"/>
  <c r="A54" i="98" s="1"/>
  <c r="A55" i="98" s="1"/>
  <c r="A56" i="98" s="1"/>
  <c r="A57" i="98" s="1"/>
  <c r="A58" i="98" s="1"/>
  <c r="A59" i="98" s="1"/>
  <c r="A36" i="98"/>
  <c r="A37" i="98" s="1"/>
  <c r="A38" i="98" s="1"/>
  <c r="A39" i="98" s="1"/>
  <c r="A42" i="98" s="1"/>
  <c r="A43" i="98" s="1"/>
  <c r="A25" i="98"/>
  <c r="A26" i="98" s="1"/>
  <c r="A27" i="98" s="1"/>
  <c r="A28" i="98" s="1"/>
  <c r="A32" i="98" s="1"/>
  <c r="A33" i="98" s="1"/>
  <c r="C97" i="98"/>
  <c r="C98" i="98" s="1"/>
  <c r="C99" i="98" s="1"/>
  <c r="C100" i="98" s="1"/>
  <c r="C101" i="98" s="1"/>
  <c r="C102" i="98" s="1"/>
  <c r="C103" i="98" s="1"/>
  <c r="C104" i="98" s="1"/>
  <c r="C105" i="98" s="1"/>
  <c r="C106" i="98" s="1"/>
  <c r="C107" i="98" s="1"/>
  <c r="C108" i="98" s="1"/>
  <c r="C109" i="98" s="1"/>
  <c r="C110" i="98" s="1"/>
  <c r="C111" i="98" s="1"/>
  <c r="C112" i="98" s="1"/>
  <c r="C113" i="98" s="1"/>
  <c r="C114" i="98" s="1"/>
  <c r="C115" i="98" s="1"/>
  <c r="C116" i="98" s="1"/>
  <c r="C79" i="98"/>
  <c r="C80" i="98" s="1"/>
  <c r="C81" i="98" s="1"/>
  <c r="C82" i="98" s="1"/>
  <c r="C83" i="98" s="1"/>
  <c r="C84" i="98" s="1"/>
  <c r="C85" i="98" s="1"/>
  <c r="C86" i="98" s="1"/>
  <c r="C87" i="98" s="1"/>
  <c r="C88" i="98" s="1"/>
  <c r="C89" i="98" s="1"/>
  <c r="C90" i="98" s="1"/>
  <c r="C91" i="98" s="1"/>
  <c r="C92" i="98" s="1"/>
  <c r="C93" i="98" s="1"/>
  <c r="C94" i="98" s="1"/>
  <c r="C62" i="98"/>
  <c r="C63" i="98" s="1"/>
  <c r="C64" i="98" s="1"/>
  <c r="C65" i="98" s="1"/>
  <c r="C66" i="98" s="1"/>
  <c r="C67" i="98" s="1"/>
  <c r="C68" i="98" s="1"/>
  <c r="C69" i="98" s="1"/>
  <c r="C70" i="98" s="1"/>
  <c r="C71" i="98" s="1"/>
  <c r="C72" i="98" s="1"/>
  <c r="C73" i="98" s="1"/>
  <c r="C74" i="98" s="1"/>
  <c r="C75" i="98" s="1"/>
  <c r="C76" i="98" s="1"/>
  <c r="C46" i="98"/>
  <c r="C47" i="98" s="1"/>
  <c r="C48" i="98" s="1"/>
  <c r="C49" i="98" s="1"/>
  <c r="C50" i="98" s="1"/>
  <c r="C51" i="98" s="1"/>
  <c r="C52" i="98" s="1"/>
  <c r="C53" i="98" s="1"/>
  <c r="C54" i="98" s="1"/>
  <c r="C55" i="98" s="1"/>
  <c r="C56" i="98" s="1"/>
  <c r="C57" i="98" s="1"/>
  <c r="C58" i="98" s="1"/>
  <c r="C59" i="98" s="1"/>
  <c r="C36" i="98"/>
  <c r="C37" i="98" s="1"/>
  <c r="C38" i="98" s="1"/>
  <c r="C39" i="98" s="1"/>
  <c r="C25" i="98"/>
  <c r="C26" i="98" s="1"/>
  <c r="C27" i="98" s="1"/>
  <c r="C28" i="98" s="1"/>
  <c r="B25" i="98"/>
  <c r="B26" i="98" s="1"/>
  <c r="B27" i="98" s="1"/>
  <c r="B28" i="98" s="1"/>
  <c r="J13" i="98"/>
  <c r="I13" i="98" s="1"/>
  <c r="J8" i="98"/>
  <c r="I8" i="98" s="1"/>
  <c r="R8" i="98" s="1"/>
  <c r="V8" i="98" s="1"/>
  <c r="J9" i="98"/>
  <c r="I9" i="98" s="1"/>
  <c r="R9" i="98" s="1"/>
  <c r="J10" i="98"/>
  <c r="I10" i="98" s="1"/>
  <c r="C40" i="98" l="1"/>
  <c r="C41" i="98" s="1"/>
  <c r="C42" i="98" s="1"/>
  <c r="C43" i="98" s="1"/>
  <c r="C29" i="98"/>
  <c r="C30" i="98" s="1"/>
  <c r="C31" i="98" s="1"/>
  <c r="C32" i="98" s="1"/>
  <c r="C33" i="98" s="1"/>
  <c r="B29" i="98"/>
  <c r="B30" i="98" s="1"/>
  <c r="B31" i="98" s="1"/>
  <c r="B32" i="98" s="1"/>
  <c r="B33" i="98" s="1"/>
  <c r="AP31" i="98"/>
  <c r="AN31" i="98"/>
  <c r="AJ31" i="98"/>
  <c r="AQ31" i="98"/>
  <c r="AS31" i="98"/>
  <c r="AK31" i="98"/>
  <c r="AL31" i="98"/>
  <c r="AO31" i="98"/>
  <c r="AM31" i="98"/>
  <c r="AR31" i="98"/>
  <c r="BB41" i="98"/>
  <c r="AT41" i="98"/>
  <c r="AN40" i="98"/>
  <c r="AR40" i="98"/>
  <c r="AL40" i="98"/>
  <c r="AI40" i="98"/>
  <c r="AP40" i="98"/>
  <c r="AO40" i="98"/>
  <c r="AQ40" i="98"/>
  <c r="AJ40" i="98"/>
  <c r="AT29" i="98"/>
  <c r="BB29" i="98"/>
  <c r="BX15" i="103"/>
  <c r="CC14" i="103"/>
  <c r="CD14" i="103"/>
  <c r="CC17" i="103"/>
  <c r="AQ17" i="103"/>
  <c r="CH16" i="103"/>
  <c r="AO15" i="103"/>
  <c r="BY16" i="103"/>
  <c r="AO16" i="103"/>
  <c r="AP14" i="103"/>
  <c r="AR14" i="103"/>
  <c r="AN13" i="103"/>
  <c r="AO13" i="103"/>
  <c r="AM16" i="103"/>
  <c r="BW15" i="103"/>
  <c r="AK13" i="103"/>
  <c r="BW16" i="103"/>
  <c r="CI16" i="103"/>
  <c r="BY15" i="103"/>
  <c r="CI15" i="103"/>
  <c r="BW9" i="103"/>
  <c r="AN15" i="103"/>
  <c r="AM13" i="103"/>
  <c r="BU15" i="103"/>
  <c r="CH15" i="103"/>
  <c r="BZ15" i="103"/>
  <c r="CG15" i="103"/>
  <c r="BZ13" i="103"/>
  <c r="AK15" i="103"/>
  <c r="BZ16" i="103"/>
  <c r="CG16" i="103"/>
  <c r="BB248" i="98"/>
  <c r="AS242" i="98"/>
  <c r="AQ247" i="98"/>
  <c r="AI242" i="98"/>
  <c r="AR247" i="98"/>
  <c r="AJ187" i="98"/>
  <c r="AQ240" i="98"/>
  <c r="AO242" i="98"/>
  <c r="AQ238" i="98"/>
  <c r="AT246" i="98"/>
  <c r="AL185" i="98"/>
  <c r="AK238" i="98"/>
  <c r="AJ238" i="98"/>
  <c r="AS181" i="98"/>
  <c r="AN181" i="98"/>
  <c r="AS185" i="98"/>
  <c r="AN185" i="98"/>
  <c r="AP183" i="98"/>
  <c r="AK183" i="98"/>
  <c r="AR189" i="98"/>
  <c r="AM189" i="98"/>
  <c r="AP189" i="98"/>
  <c r="BB251" i="98"/>
  <c r="AS245" i="98"/>
  <c r="AO239" i="98"/>
  <c r="AM238" i="98"/>
  <c r="AL238" i="98"/>
  <c r="AL181" i="98"/>
  <c r="AR181" i="98"/>
  <c r="AR185" i="98"/>
  <c r="AJ249" i="98"/>
  <c r="AP238" i="98"/>
  <c r="AQ181" i="98"/>
  <c r="AM181" i="98"/>
  <c r="AO181" i="98"/>
  <c r="AJ181" i="98"/>
  <c r="AQ185" i="98"/>
  <c r="AM185" i="98"/>
  <c r="AO185" i="98"/>
  <c r="AJ185" i="98"/>
  <c r="AQ183" i="98"/>
  <c r="AL183" i="98"/>
  <c r="AQ189" i="98"/>
  <c r="AI189" i="98"/>
  <c r="AJ247" i="98"/>
  <c r="AM242" i="98"/>
  <c r="AI238" i="98"/>
  <c r="AT251" i="98"/>
  <c r="AN187" i="98"/>
  <c r="AR178" i="98"/>
  <c r="BB191" i="98"/>
  <c r="AM187" i="98"/>
  <c r="AO182" i="98"/>
  <c r="AM247" i="98"/>
  <c r="AQ187" i="98"/>
  <c r="AS187" i="98"/>
  <c r="AI187" i="98"/>
  <c r="AK187" i="98"/>
  <c r="AP187" i="98"/>
  <c r="AK182" i="98"/>
  <c r="AT191" i="98"/>
  <c r="AP239" i="98"/>
  <c r="AT248" i="98"/>
  <c r="AO187" i="98"/>
  <c r="AR187" i="98"/>
  <c r="AR239" i="98"/>
  <c r="AL239" i="98"/>
  <c r="BB247" i="98"/>
  <c r="BB240" i="98"/>
  <c r="AK250" i="98"/>
  <c r="AM250" i="98"/>
  <c r="AR237" i="98"/>
  <c r="AJ250" i="98"/>
  <c r="AJ244" i="98"/>
  <c r="AN244" i="98"/>
  <c r="AR244" i="98"/>
  <c r="AL244" i="98"/>
  <c r="AP244" i="98"/>
  <c r="AI244" i="98"/>
  <c r="AQ244" i="98"/>
  <c r="AM244" i="98"/>
  <c r="AK244" i="98"/>
  <c r="AI239" i="98"/>
  <c r="AS250" i="98"/>
  <c r="AO250" i="98"/>
  <c r="AL250" i="98"/>
  <c r="AI237" i="98"/>
  <c r="AP250" i="98"/>
  <c r="AL241" i="98"/>
  <c r="AP241" i="98"/>
  <c r="AN241" i="98"/>
  <c r="AR241" i="98"/>
  <c r="AJ241" i="98"/>
  <c r="AK241" i="98"/>
  <c r="BB238" i="98"/>
  <c r="AN250" i="98"/>
  <c r="AJ245" i="98"/>
  <c r="AN245" i="98"/>
  <c r="AR245" i="98"/>
  <c r="AL245" i="98"/>
  <c r="AP245" i="98"/>
  <c r="AI245" i="98"/>
  <c r="AQ245" i="98"/>
  <c r="AM245" i="98"/>
  <c r="AK245" i="98"/>
  <c r="AL237" i="98"/>
  <c r="AN237" i="98"/>
  <c r="AQ237" i="98"/>
  <c r="AO244" i="98"/>
  <c r="AQ250" i="98"/>
  <c r="AL240" i="98"/>
  <c r="AO240" i="98"/>
  <c r="AP240" i="98"/>
  <c r="AK240" i="98"/>
  <c r="AI240" i="98"/>
  <c r="AS240" i="98"/>
  <c r="BB246" i="98"/>
  <c r="AJ237" i="98"/>
  <c r="AM241" i="98"/>
  <c r="AN240" i="98"/>
  <c r="AS241" i="98"/>
  <c r="AJ243" i="98"/>
  <c r="AN243" i="98"/>
  <c r="AR243" i="98"/>
  <c r="AL243" i="98"/>
  <c r="AP243" i="98"/>
  <c r="AQ243" i="98"/>
  <c r="AI243" i="98"/>
  <c r="AK243" i="98"/>
  <c r="AM243" i="98"/>
  <c r="AI249" i="98"/>
  <c r="AM249" i="98"/>
  <c r="AS249" i="98"/>
  <c r="AO249" i="98"/>
  <c r="AK249" i="98"/>
  <c r="AP249" i="98"/>
  <c r="AQ249" i="98"/>
  <c r="AL249" i="98"/>
  <c r="AK237" i="98"/>
  <c r="AO243" i="98"/>
  <c r="AN242" i="98"/>
  <c r="AP242" i="98"/>
  <c r="AJ242" i="98"/>
  <c r="AQ241" i="98"/>
  <c r="AQ242" i="98"/>
  <c r="AN249" i="98"/>
  <c r="AR242" i="98"/>
  <c r="AK242" i="98"/>
  <c r="AL247" i="98"/>
  <c r="AP247" i="98"/>
  <c r="AO247" i="98"/>
  <c r="AI247" i="98"/>
  <c r="AS247" i="98"/>
  <c r="AK247" i="98"/>
  <c r="AR250" i="98"/>
  <c r="AI241" i="98"/>
  <c r="AT189" i="98"/>
  <c r="AM184" i="98"/>
  <c r="AO186" i="98"/>
  <c r="AN184" i="98"/>
  <c r="AN182" i="98"/>
  <c r="AS182" i="98"/>
  <c r="AR229" i="98"/>
  <c r="AI182" i="98"/>
  <c r="AP182" i="98"/>
  <c r="AN178" i="98"/>
  <c r="AI190" i="98"/>
  <c r="AQ190" i="98"/>
  <c r="AO190" i="98"/>
  <c r="AK190" i="98"/>
  <c r="AS190" i="98"/>
  <c r="AL190" i="98"/>
  <c r="AP190" i="98"/>
  <c r="AM190" i="98"/>
  <c r="AJ190" i="98"/>
  <c r="BB181" i="98"/>
  <c r="AN188" i="98"/>
  <c r="AK188" i="98"/>
  <c r="AL180" i="98"/>
  <c r="AP180" i="98"/>
  <c r="AO180" i="98"/>
  <c r="AS180" i="98"/>
  <c r="AK180" i="98"/>
  <c r="AI180" i="98"/>
  <c r="AR180" i="98"/>
  <c r="AR190" i="98"/>
  <c r="AN180" i="98"/>
  <c r="AP186" i="98"/>
  <c r="AL186" i="98"/>
  <c r="AK186" i="98"/>
  <c r="BB183" i="98"/>
  <c r="AQ180" i="98"/>
  <c r="AI188" i="98"/>
  <c r="AS188" i="98"/>
  <c r="BB186" i="98"/>
  <c r="AR188" i="98"/>
  <c r="AQ188" i="98"/>
  <c r="AO188" i="98"/>
  <c r="AM188" i="98"/>
  <c r="AL178" i="98"/>
  <c r="AP178" i="98"/>
  <c r="AS178" i="98"/>
  <c r="AK178" i="98"/>
  <c r="AO178" i="98"/>
  <c r="AI178" i="98"/>
  <c r="BB182" i="98"/>
  <c r="BB185" i="98"/>
  <c r="AT179" i="98"/>
  <c r="AN186" i="98"/>
  <c r="AJ180" i="98"/>
  <c r="AP188" i="98"/>
  <c r="AL184" i="98"/>
  <c r="AP184" i="98"/>
  <c r="AO184" i="98"/>
  <c r="AK184" i="98"/>
  <c r="AI184" i="98"/>
  <c r="AS184" i="98"/>
  <c r="AT187" i="98"/>
  <c r="AJ184" i="98"/>
  <c r="AQ178" i="98"/>
  <c r="AM178" i="98"/>
  <c r="BB179" i="98"/>
  <c r="AN190" i="98"/>
  <c r="AJ188" i="98"/>
  <c r="AQ184" i="98"/>
  <c r="AJ234" i="98"/>
  <c r="AQ228" i="98"/>
  <c r="AM228" i="98"/>
  <c r="AS229" i="98"/>
  <c r="AK227" i="98"/>
  <c r="AM229" i="98"/>
  <c r="AO229" i="98"/>
  <c r="AP227" i="98"/>
  <c r="AI229" i="98"/>
  <c r="AK229" i="98"/>
  <c r="AJ229" i="98"/>
  <c r="AO227" i="98"/>
  <c r="AQ229" i="98"/>
  <c r="AL229" i="98"/>
  <c r="AS227" i="98"/>
  <c r="AR227" i="98"/>
  <c r="AJ230" i="98"/>
  <c r="AK225" i="98"/>
  <c r="AN227" i="98"/>
  <c r="AM232" i="98"/>
  <c r="AO232" i="98"/>
  <c r="AQ232" i="98"/>
  <c r="AI232" i="98"/>
  <c r="AK232" i="98"/>
  <c r="AS232" i="98"/>
  <c r="AR232" i="98"/>
  <c r="AL232" i="98"/>
  <c r="AJ232" i="98"/>
  <c r="AP232" i="98"/>
  <c r="AJ233" i="98"/>
  <c r="AS234" i="98"/>
  <c r="AS225" i="98"/>
  <c r="AQ227" i="98"/>
  <c r="AJ227" i="98"/>
  <c r="AN233" i="98"/>
  <c r="AO225" i="98"/>
  <c r="AI227" i="98"/>
  <c r="AM227" i="98"/>
  <c r="AR234" i="98"/>
  <c r="AM225" i="98"/>
  <c r="AJ231" i="98"/>
  <c r="AN230" i="98"/>
  <c r="AO230" i="98"/>
  <c r="AK234" i="98"/>
  <c r="AO231" i="98"/>
  <c r="AK231" i="98"/>
  <c r="AQ235" i="98"/>
  <c r="AI231" i="98"/>
  <c r="AQ225" i="98"/>
  <c r="AR231" i="98"/>
  <c r="AR225" i="98"/>
  <c r="AL228" i="98"/>
  <c r="AP228" i="98"/>
  <c r="AJ228" i="98"/>
  <c r="AN228" i="98"/>
  <c r="AR228" i="98"/>
  <c r="AK228" i="98"/>
  <c r="AP225" i="98"/>
  <c r="AO235" i="98"/>
  <c r="AK235" i="98"/>
  <c r="AN235" i="98"/>
  <c r="AP235" i="98"/>
  <c r="AS235" i="98"/>
  <c r="AL235" i="98"/>
  <c r="AM231" i="98"/>
  <c r="AI235" i="98"/>
  <c r="AO234" i="98"/>
  <c r="AJ226" i="98"/>
  <c r="AN226" i="98"/>
  <c r="AR226" i="98"/>
  <c r="AL226" i="98"/>
  <c r="AP226" i="98"/>
  <c r="AQ226" i="98"/>
  <c r="AI226" i="98"/>
  <c r="AM226" i="98"/>
  <c r="AK226" i="98"/>
  <c r="AS228" i="98"/>
  <c r="AO226" i="98"/>
  <c r="AI234" i="98"/>
  <c r="AN231" i="98"/>
  <c r="AP230" i="98"/>
  <c r="AS230" i="98"/>
  <c r="AL230" i="98"/>
  <c r="AK230" i="98"/>
  <c r="AI225" i="98"/>
  <c r="AO228" i="98"/>
  <c r="AL234" i="98"/>
  <c r="AM230" i="98"/>
  <c r="AL225" i="98"/>
  <c r="AP231" i="98"/>
  <c r="AL231" i="98"/>
  <c r="BB229" i="98"/>
  <c r="AM235" i="98"/>
  <c r="AM233" i="98"/>
  <c r="AS233" i="98"/>
  <c r="AI233" i="98"/>
  <c r="AP233" i="98"/>
  <c r="AK233" i="98"/>
  <c r="AQ233" i="98"/>
  <c r="AO233" i="98"/>
  <c r="AL233" i="98"/>
  <c r="AJ225" i="98"/>
  <c r="AN234" i="98"/>
  <c r="AS231" i="98"/>
  <c r="AI230" i="98"/>
  <c r="AQ234" i="98"/>
  <c r="AR235" i="98"/>
  <c r="AM234" i="98"/>
  <c r="AR230" i="98"/>
  <c r="BU16" i="103"/>
  <c r="BX16" i="103"/>
  <c r="BW12" i="103"/>
  <c r="AK16" i="103"/>
  <c r="BW10" i="103"/>
  <c r="BW6" i="103"/>
  <c r="CI13" i="103"/>
  <c r="BU13" i="103"/>
  <c r="AM15" i="103"/>
  <c r="AI15" i="103"/>
  <c r="AL13" i="103"/>
  <c r="BW8" i="103"/>
  <c r="BY13" i="103"/>
  <c r="AI16" i="103"/>
  <c r="BW5" i="103"/>
  <c r="CH13" i="103"/>
  <c r="BW13" i="103"/>
  <c r="AI13" i="103"/>
  <c r="AL15" i="103"/>
  <c r="AN16" i="103"/>
  <c r="AL16" i="103"/>
  <c r="BX13" i="103"/>
  <c r="AL10" i="103"/>
  <c r="AK12" i="103"/>
  <c r="BU12" i="103"/>
  <c r="BY12" i="103"/>
  <c r="AL6" i="103"/>
  <c r="AL5" i="103"/>
  <c r="AN8" i="103"/>
  <c r="AL9" i="103"/>
  <c r="AL12" i="103"/>
  <c r="BZ12" i="103"/>
  <c r="BX12" i="103"/>
  <c r="AN6" i="103"/>
  <c r="AK9" i="103"/>
  <c r="AM8" i="103"/>
  <c r="AO9" i="103"/>
  <c r="AN5" i="103"/>
  <c r="AN10" i="103"/>
  <c r="AM10" i="103"/>
  <c r="AK8" i="103"/>
  <c r="AM12" i="103"/>
  <c r="AI12" i="103"/>
  <c r="AO6" i="103"/>
  <c r="AO5" i="103"/>
  <c r="AK6" i="103"/>
  <c r="AM9" i="103"/>
  <c r="AO12" i="103"/>
  <c r="AM6" i="103"/>
  <c r="AM5" i="103"/>
  <c r="AL8" i="103"/>
  <c r="AK5" i="103"/>
  <c r="AK10" i="103"/>
  <c r="AN9" i="103"/>
  <c r="AO8" i="103"/>
  <c r="AO10" i="103"/>
  <c r="AN12" i="103"/>
  <c r="AI5" i="103"/>
  <c r="AI6" i="103"/>
  <c r="AM157" i="104"/>
  <c r="AG171" i="98"/>
  <c r="AP171" i="98" s="1"/>
  <c r="AG170" i="98"/>
  <c r="AJ170" i="98" s="1"/>
  <c r="AG172" i="98"/>
  <c r="AQ172" i="98" s="1"/>
  <c r="AG154" i="98"/>
  <c r="AJ154" i="98" s="1"/>
  <c r="AG133" i="98"/>
  <c r="AJ133" i="98" s="1"/>
  <c r="AG131" i="98"/>
  <c r="AJ131" i="98" s="1"/>
  <c r="AG129" i="98"/>
  <c r="AJ129" i="98" s="1"/>
  <c r="AG145" i="98"/>
  <c r="AO145" i="98" s="1"/>
  <c r="AG197" i="98"/>
  <c r="AO197" i="98" s="1"/>
  <c r="AG142" i="98"/>
  <c r="AG218" i="98"/>
  <c r="AO218" i="98" s="1"/>
  <c r="AG221" i="98"/>
  <c r="AL221" i="98" s="1"/>
  <c r="AG138" i="98"/>
  <c r="AP138" i="98" s="1"/>
  <c r="AG149" i="98"/>
  <c r="AL149" i="98" s="1"/>
  <c r="AG200" i="98"/>
  <c r="AL200" i="98" s="1"/>
  <c r="AG173" i="98"/>
  <c r="AN173" i="98" s="1"/>
  <c r="AG158" i="98"/>
  <c r="AJ158" i="98" s="1"/>
  <c r="AG198" i="98"/>
  <c r="AO198" i="98" s="1"/>
  <c r="AG202" i="98"/>
  <c r="AM202" i="98" s="1"/>
  <c r="AG161" i="98"/>
  <c r="AJ161" i="98" s="1"/>
  <c r="AG165" i="98"/>
  <c r="AP165" i="98" s="1"/>
  <c r="AG147" i="98"/>
  <c r="AG176" i="98"/>
  <c r="AL176" i="98" s="1"/>
  <c r="AG146" i="98"/>
  <c r="AJ146" i="98" s="1"/>
  <c r="AG223" i="98"/>
  <c r="AM223" i="98" s="1"/>
  <c r="AG157" i="98"/>
  <c r="AM157" i="98" s="1"/>
  <c r="AG196" i="98"/>
  <c r="AG216" i="98"/>
  <c r="AN216" i="98" s="1"/>
  <c r="AG194" i="98"/>
  <c r="AN194" i="98" s="1"/>
  <c r="AG195" i="98"/>
  <c r="AK195" i="98" s="1"/>
  <c r="AG199" i="98"/>
  <c r="AQ199" i="98" s="1"/>
  <c r="AG201" i="98"/>
  <c r="AG122" i="98"/>
  <c r="AR122" i="98" s="1"/>
  <c r="AG125" i="98"/>
  <c r="AG134" i="98"/>
  <c r="AR134" i="98" s="1"/>
  <c r="AG164" i="98"/>
  <c r="AG150" i="98"/>
  <c r="AG207" i="98"/>
  <c r="AP207" i="98" s="1"/>
  <c r="AG175" i="98"/>
  <c r="AG159" i="98"/>
  <c r="AR159" i="98" s="1"/>
  <c r="AG166" i="98"/>
  <c r="AJ166" i="98" s="1"/>
  <c r="AG148" i="98"/>
  <c r="AG143" i="98"/>
  <c r="AG140" i="98"/>
  <c r="AN140" i="98" s="1"/>
  <c r="AG213" i="98"/>
  <c r="AR213" i="98" s="1"/>
  <c r="AG120" i="98"/>
  <c r="AM120" i="98" s="1"/>
  <c r="AG123" i="98"/>
  <c r="AJ123" i="98" s="1"/>
  <c r="AG121" i="98"/>
  <c r="AJ121" i="98" s="1"/>
  <c r="AG152" i="98"/>
  <c r="AS152" i="98" s="1"/>
  <c r="AG156" i="98"/>
  <c r="AS156" i="98" s="1"/>
  <c r="AG163" i="98"/>
  <c r="AG167" i="98"/>
  <c r="AQ167" i="98" s="1"/>
  <c r="AG174" i="98"/>
  <c r="AI174" i="98" s="1"/>
  <c r="AG203" i="98"/>
  <c r="AK203" i="98" s="1"/>
  <c r="AG204" i="98"/>
  <c r="AO204" i="98" s="1"/>
  <c r="AG211" i="98"/>
  <c r="AQ211" i="98" s="1"/>
  <c r="AG214" i="98"/>
  <c r="AJ214" i="98" s="1"/>
  <c r="AG128" i="98"/>
  <c r="AG153" i="98"/>
  <c r="AJ153" i="98" s="1"/>
  <c r="AG155" i="98"/>
  <c r="AN155" i="98" s="1"/>
  <c r="AG212" i="98"/>
  <c r="AR212" i="98" s="1"/>
  <c r="AG119" i="98"/>
  <c r="AG126" i="98"/>
  <c r="AG130" i="98"/>
  <c r="AG137" i="98"/>
  <c r="AS137" i="98" s="1"/>
  <c r="AG144" i="98"/>
  <c r="AQ144" i="98" s="1"/>
  <c r="AG151" i="98"/>
  <c r="AG162" i="98"/>
  <c r="AK162" i="98" s="1"/>
  <c r="AG168" i="98"/>
  <c r="AG206" i="98"/>
  <c r="AO206" i="98" s="1"/>
  <c r="AG215" i="98"/>
  <c r="AS215" i="98" s="1"/>
  <c r="AG219" i="98"/>
  <c r="AO219" i="98" s="1"/>
  <c r="AG208" i="98"/>
  <c r="AG135" i="98"/>
  <c r="AO135" i="98" s="1"/>
  <c r="AG139" i="98"/>
  <c r="AO139" i="98" s="1"/>
  <c r="AG127" i="98"/>
  <c r="AI127" i="98" s="1"/>
  <c r="AG124" i="98"/>
  <c r="AK124" i="98" s="1"/>
  <c r="AG132" i="98"/>
  <c r="AS132" i="98" s="1"/>
  <c r="AG136" i="98"/>
  <c r="AG169" i="98"/>
  <c r="AQ169" i="98" s="1"/>
  <c r="AG193" i="98"/>
  <c r="AI193" i="98" s="1"/>
  <c r="AG205" i="98"/>
  <c r="AR205" i="98" s="1"/>
  <c r="AG222" i="98"/>
  <c r="AS222" i="98" s="1"/>
  <c r="AG210" i="98"/>
  <c r="AJ210" i="98" s="1"/>
  <c r="AG217" i="98"/>
  <c r="AL217" i="98" s="1"/>
  <c r="AG220" i="98"/>
  <c r="AO220" i="98" s="1"/>
  <c r="AI8" i="103"/>
  <c r="AI10" i="103"/>
  <c r="AI9" i="103"/>
  <c r="BY8" i="103"/>
  <c r="BX5" i="103"/>
  <c r="BU6" i="103"/>
  <c r="BY5" i="103"/>
  <c r="BU8" i="103"/>
  <c r="BU9" i="103"/>
  <c r="BX6" i="103"/>
  <c r="BU10" i="103"/>
  <c r="BZ5" i="103"/>
  <c r="BU5" i="103"/>
  <c r="AM164" i="104"/>
  <c r="AM65" i="104"/>
  <c r="AM156" i="104"/>
  <c r="AE146" i="104"/>
  <c r="AE150" i="104"/>
  <c r="AM115" i="104"/>
  <c r="AE134" i="104"/>
  <c r="AE108" i="104"/>
  <c r="AM160" i="104"/>
  <c r="AM161" i="104"/>
  <c r="AE65" i="104"/>
  <c r="AM76" i="104"/>
  <c r="AM146" i="104"/>
  <c r="AE61" i="104"/>
  <c r="AE193" i="104"/>
  <c r="AM80" i="104"/>
  <c r="AM84" i="104"/>
  <c r="AE84" i="104"/>
  <c r="AM180" i="104"/>
  <c r="AM207" i="104"/>
  <c r="AE157" i="104"/>
  <c r="AE67" i="104"/>
  <c r="AM116" i="104"/>
  <c r="AM145" i="104"/>
  <c r="AE153" i="104"/>
  <c r="AE156" i="104"/>
  <c r="AE172" i="104"/>
  <c r="AM184" i="104"/>
  <c r="AE204" i="104"/>
  <c r="AM96" i="104"/>
  <c r="AE143" i="104"/>
  <c r="AM168" i="104"/>
  <c r="AM197" i="104"/>
  <c r="AM215" i="104"/>
  <c r="AE92" i="104"/>
  <c r="AE57" i="104"/>
  <c r="AE100" i="104"/>
  <c r="AE112" i="104"/>
  <c r="AM108" i="104"/>
  <c r="AM176" i="104"/>
  <c r="AM211" i="104"/>
  <c r="AM196" i="104"/>
  <c r="AM188" i="104"/>
  <c r="AE181" i="104"/>
  <c r="AE197" i="104"/>
  <c r="AE86" i="104"/>
  <c r="AE161" i="104"/>
  <c r="AM150" i="104"/>
  <c r="AM134" i="104"/>
  <c r="AM57" i="104"/>
  <c r="AM61" i="104"/>
  <c r="AE98" i="104"/>
  <c r="AE110" i="104"/>
  <c r="AE107" i="104"/>
  <c r="AM149" i="104"/>
  <c r="AM179" i="104"/>
  <c r="AE185" i="104"/>
  <c r="AM177" i="104"/>
  <c r="AM78" i="104"/>
  <c r="AE69" i="104"/>
  <c r="AE145" i="104"/>
  <c r="AE59" i="104"/>
  <c r="AE71" i="104"/>
  <c r="AE80" i="104"/>
  <c r="AE96" i="104"/>
  <c r="AE203" i="104"/>
  <c r="AE118" i="104"/>
  <c r="AE177" i="104"/>
  <c r="AE169" i="104"/>
  <c r="AE114" i="104"/>
  <c r="AE188" i="104"/>
  <c r="AM86" i="104"/>
  <c r="AE126" i="104"/>
  <c r="AE208" i="104"/>
  <c r="AE189" i="104"/>
  <c r="AE212" i="104"/>
  <c r="AM208" i="104"/>
  <c r="AE74" i="104"/>
  <c r="AM193" i="104"/>
  <c r="AE63" i="104"/>
  <c r="AE102" i="104"/>
  <c r="AE120" i="104"/>
  <c r="AE124" i="104"/>
  <c r="AE128" i="104"/>
  <c r="AE132" i="104"/>
  <c r="AM100" i="104"/>
  <c r="AE88" i="104"/>
  <c r="AE104" i="104"/>
  <c r="AE137" i="104"/>
  <c r="AE142" i="104"/>
  <c r="AE175" i="104"/>
  <c r="AE138" i="104"/>
  <c r="AE215" i="104"/>
  <c r="AE76" i="104"/>
  <c r="AE130" i="104"/>
  <c r="AM201" i="104"/>
  <c r="AM173" i="104"/>
  <c r="AE81" i="104"/>
  <c r="AE62" i="104"/>
  <c r="AE78" i="104"/>
  <c r="AE106" i="104"/>
  <c r="AM88" i="104"/>
  <c r="AM104" i="104"/>
  <c r="AM92" i="104"/>
  <c r="AE164" i="104"/>
  <c r="AM172" i="104"/>
  <c r="AE180" i="104"/>
  <c r="AM203" i="104"/>
  <c r="AE211" i="104"/>
  <c r="AE173" i="104"/>
  <c r="AE178" i="104"/>
  <c r="AM155" i="104"/>
  <c r="AM74" i="104"/>
  <c r="AM142" i="104"/>
  <c r="AM69" i="104"/>
  <c r="AM153" i="104"/>
  <c r="AM185" i="104"/>
  <c r="AM138" i="104"/>
  <c r="AM169" i="104"/>
  <c r="AM189" i="104"/>
  <c r="AM212" i="104"/>
  <c r="AE201" i="104"/>
  <c r="AE72" i="104"/>
  <c r="AM112" i="104"/>
  <c r="AE82" i="104"/>
  <c r="AM71" i="104"/>
  <c r="AE89" i="104"/>
  <c r="AE94" i="104"/>
  <c r="AE105" i="104"/>
  <c r="AE136" i="104"/>
  <c r="AE116" i="104"/>
  <c r="AE113" i="104"/>
  <c r="AE125" i="104"/>
  <c r="AE168" i="104"/>
  <c r="AE184" i="104"/>
  <c r="AM110" i="104"/>
  <c r="AE148" i="104"/>
  <c r="AE207" i="104"/>
  <c r="AM82" i="104"/>
  <c r="AM130" i="104"/>
  <c r="AM118" i="104"/>
  <c r="AM126" i="104"/>
  <c r="AM204" i="104"/>
  <c r="AE75" i="104"/>
  <c r="AM90" i="104"/>
  <c r="AM97" i="104"/>
  <c r="AM106" i="104"/>
  <c r="AE99" i="104"/>
  <c r="AM119" i="104"/>
  <c r="AE149" i="104"/>
  <c r="AM151" i="104"/>
  <c r="AE163" i="104"/>
  <c r="AE174" i="104"/>
  <c r="AE191" i="104"/>
  <c r="AM209" i="104"/>
  <c r="AE160" i="104"/>
  <c r="AE176" i="104"/>
  <c r="AM183" i="104"/>
  <c r="AE154" i="104"/>
  <c r="AM192" i="104"/>
  <c r="AE202" i="104"/>
  <c r="AE206" i="104"/>
  <c r="AE200" i="104"/>
  <c r="AM58" i="104"/>
  <c r="AE66" i="104"/>
  <c r="AM67" i="104"/>
  <c r="AM64" i="104"/>
  <c r="AE77" i="104"/>
  <c r="AM68" i="104"/>
  <c r="AE93" i="104"/>
  <c r="AM94" i="104"/>
  <c r="AM101" i="104"/>
  <c r="AE109" i="104"/>
  <c r="AM95" i="104"/>
  <c r="AM117" i="104"/>
  <c r="AE85" i="104"/>
  <c r="AE121" i="104"/>
  <c r="AM129" i="104"/>
  <c r="AE123" i="104"/>
  <c r="AM133" i="104"/>
  <c r="AE87" i="104"/>
  <c r="AM131" i="104"/>
  <c r="AM139" i="104"/>
  <c r="AE127" i="104"/>
  <c r="AM140" i="104"/>
  <c r="AM132" i="104"/>
  <c r="AE152" i="104"/>
  <c r="AM111" i="104"/>
  <c r="AM135" i="104"/>
  <c r="AE158" i="104"/>
  <c r="AM163" i="104"/>
  <c r="AE192" i="104"/>
  <c r="AM205" i="104"/>
  <c r="AM190" i="104"/>
  <c r="AM214" i="104"/>
  <c r="AE159" i="104"/>
  <c r="AE170" i="104"/>
  <c r="AE166" i="104"/>
  <c r="AM171" i="104"/>
  <c r="AE187" i="104"/>
  <c r="AE194" i="104"/>
  <c r="AE205" i="104"/>
  <c r="AM63" i="104"/>
  <c r="AE60" i="104"/>
  <c r="AM79" i="104"/>
  <c r="AM91" i="104"/>
  <c r="AE90" i="104"/>
  <c r="AM103" i="104"/>
  <c r="AE141" i="104"/>
  <c r="AE199" i="104"/>
  <c r="AM186" i="104"/>
  <c r="AM167" i="104"/>
  <c r="AM62" i="104"/>
  <c r="AE70" i="104"/>
  <c r="AE73" i="104"/>
  <c r="AM81" i="104"/>
  <c r="AM75" i="104"/>
  <c r="AM60" i="104"/>
  <c r="AE79" i="104"/>
  <c r="AM89" i="104"/>
  <c r="AE97" i="104"/>
  <c r="AM98" i="104"/>
  <c r="AM105" i="104"/>
  <c r="AE91" i="104"/>
  <c r="AM107" i="104"/>
  <c r="AM99" i="104"/>
  <c r="AM113" i="104"/>
  <c r="AM125" i="104"/>
  <c r="AM147" i="104"/>
  <c r="AE119" i="104"/>
  <c r="AM137" i="104"/>
  <c r="AM143" i="104"/>
  <c r="AE103" i="104"/>
  <c r="AE151" i="104"/>
  <c r="AE144" i="104"/>
  <c r="AM148" i="104"/>
  <c r="AM174" i="104"/>
  <c r="AE195" i="104"/>
  <c r="AM200" i="104"/>
  <c r="AM159" i="104"/>
  <c r="AE186" i="104"/>
  <c r="AM162" i="104"/>
  <c r="AM178" i="104"/>
  <c r="AM210" i="104"/>
  <c r="AM154" i="104"/>
  <c r="AE198" i="104"/>
  <c r="AM152" i="104"/>
  <c r="AE182" i="104"/>
  <c r="AM187" i="104"/>
  <c r="AM195" i="104"/>
  <c r="AM191" i="104"/>
  <c r="AE213" i="104"/>
  <c r="AE210" i="104"/>
  <c r="AE209" i="104"/>
  <c r="AM70" i="104"/>
  <c r="AM73" i="104"/>
  <c r="AM114" i="104"/>
  <c r="AE115" i="104"/>
  <c r="AM144" i="104"/>
  <c r="AE162" i="104"/>
  <c r="AM202" i="104"/>
  <c r="AM198" i="104"/>
  <c r="AE171" i="104"/>
  <c r="AM182" i="104"/>
  <c r="AE58" i="104"/>
  <c r="AM59" i="104"/>
  <c r="AM66" i="104"/>
  <c r="AE64" i="104"/>
  <c r="AM77" i="104"/>
  <c r="AM72" i="104"/>
  <c r="AE68" i="104"/>
  <c r="AM93" i="104"/>
  <c r="AE101" i="104"/>
  <c r="AM102" i="104"/>
  <c r="AM109" i="104"/>
  <c r="AM136" i="104"/>
  <c r="AE95" i="104"/>
  <c r="AE117" i="104"/>
  <c r="AM85" i="104"/>
  <c r="AM121" i="104"/>
  <c r="AE129" i="104"/>
  <c r="AM123" i="104"/>
  <c r="AE133" i="104"/>
  <c r="AM87" i="104"/>
  <c r="AM124" i="104"/>
  <c r="AE131" i="104"/>
  <c r="AE139" i="104"/>
  <c r="AM127" i="104"/>
  <c r="AE140" i="104"/>
  <c r="AM120" i="104"/>
  <c r="AM128" i="104"/>
  <c r="AE147" i="104"/>
  <c r="AE111" i="104"/>
  <c r="AE135" i="104"/>
  <c r="AM141" i="104"/>
  <c r="AM158" i="104"/>
  <c r="AE179" i="104"/>
  <c r="AM213" i="104"/>
  <c r="AE167" i="104"/>
  <c r="AE183" i="104"/>
  <c r="AE190" i="104"/>
  <c r="AM206" i="104"/>
  <c r="AM170" i="104"/>
  <c r="AE155" i="104"/>
  <c r="AM166" i="104"/>
  <c r="AM194" i="104"/>
  <c r="AM199" i="104"/>
  <c r="AM175" i="104"/>
  <c r="AE196" i="104"/>
  <c r="AE214" i="104"/>
  <c r="AE33" i="104"/>
  <c r="AE22" i="104"/>
  <c r="AE38" i="104"/>
  <c r="AE52" i="104"/>
  <c r="AE27" i="104"/>
  <c r="AE37" i="104"/>
  <c r="AE47" i="104"/>
  <c r="AM33" i="104"/>
  <c r="AE41" i="104"/>
  <c r="AE24" i="104"/>
  <c r="AM28" i="104"/>
  <c r="AM32" i="104"/>
  <c r="AE36" i="104"/>
  <c r="AE40" i="104"/>
  <c r="AM34" i="104"/>
  <c r="AE45" i="104"/>
  <c r="AM53" i="104"/>
  <c r="AE25" i="104"/>
  <c r="AE29" i="104"/>
  <c r="AM41" i="104"/>
  <c r="AE42" i="104"/>
  <c r="AM29" i="104"/>
  <c r="AE48" i="104"/>
  <c r="AM35" i="104"/>
  <c r="AM43" i="104"/>
  <c r="AM54" i="104"/>
  <c r="AM25" i="104"/>
  <c r="AM44" i="104"/>
  <c r="AM49" i="104"/>
  <c r="AE39" i="104"/>
  <c r="AM47" i="104"/>
  <c r="AE55" i="104"/>
  <c r="AE35" i="104"/>
  <c r="AM38" i="104"/>
  <c r="AM45" i="104"/>
  <c r="AM40" i="104"/>
  <c r="AM30" i="104"/>
  <c r="AM52" i="104"/>
  <c r="AE54" i="104"/>
  <c r="AE26" i="104"/>
  <c r="AM42" i="104"/>
  <c r="AM22" i="104"/>
  <c r="AE30" i="104"/>
  <c r="AE34" i="104"/>
  <c r="AM48" i="104"/>
  <c r="AM50" i="104"/>
  <c r="AE31" i="104"/>
  <c r="AE49" i="104"/>
  <c r="AM51" i="104"/>
  <c r="AE51" i="104"/>
  <c r="AM46" i="104"/>
  <c r="AE28" i="104"/>
  <c r="AE23" i="104"/>
  <c r="AE43" i="104"/>
  <c r="AE44" i="104"/>
  <c r="AM36" i="104"/>
  <c r="AE53" i="104"/>
  <c r="AM37" i="104"/>
  <c r="AE32" i="104"/>
  <c r="AE50" i="104"/>
  <c r="AM26" i="104"/>
  <c r="AM24" i="104"/>
  <c r="AM27" i="104"/>
  <c r="AM31" i="104"/>
  <c r="AM39" i="104"/>
  <c r="AM55" i="104"/>
  <c r="AE46" i="104"/>
  <c r="AM23" i="104"/>
  <c r="BX10" i="103"/>
  <c r="BY6" i="103"/>
  <c r="BY10" i="103"/>
  <c r="BX9" i="103"/>
  <c r="BZ10" i="103"/>
  <c r="BZ6" i="103"/>
  <c r="BZ9" i="103"/>
  <c r="BZ8" i="103"/>
  <c r="BX8" i="103"/>
  <c r="BY9" i="103"/>
  <c r="R13" i="98"/>
  <c r="V9" i="98"/>
  <c r="AD9" i="98"/>
  <c r="W9" i="98"/>
  <c r="AA9" i="98"/>
  <c r="AE9" i="98"/>
  <c r="AC9" i="98"/>
  <c r="X9" i="98"/>
  <c r="AB9" i="98"/>
  <c r="AF9" i="98"/>
  <c r="Y9" i="98"/>
  <c r="Y8" i="98"/>
  <c r="AF8" i="98"/>
  <c r="AB8" i="98"/>
  <c r="X8" i="98"/>
  <c r="AC8" i="98"/>
  <c r="AE8" i="98"/>
  <c r="AA8" i="98"/>
  <c r="W8" i="98"/>
  <c r="Z9" i="98"/>
  <c r="AD8" i="98"/>
  <c r="Z8" i="98"/>
  <c r="BB31" i="98" l="1"/>
  <c r="AT31" i="98"/>
  <c r="AT40" i="98"/>
  <c r="BB40" i="98"/>
  <c r="CD16" i="103"/>
  <c r="CD15" i="103"/>
  <c r="CB15" i="103"/>
  <c r="CC16" i="103"/>
  <c r="AQ15" i="103"/>
  <c r="CB16" i="103"/>
  <c r="CC13" i="103"/>
  <c r="AQ13" i="103"/>
  <c r="AR13" i="103"/>
  <c r="AP13" i="103"/>
  <c r="AP15" i="103"/>
  <c r="CD12" i="103"/>
  <c r="CJ16" i="103"/>
  <c r="CJ15" i="103"/>
  <c r="AR15" i="103"/>
  <c r="CD13" i="103"/>
  <c r="CC15" i="103"/>
  <c r="AT183" i="98"/>
  <c r="AT238" i="98"/>
  <c r="BB189" i="98"/>
  <c r="AT181" i="98"/>
  <c r="BB239" i="98"/>
  <c r="AT185" i="98"/>
  <c r="AT182" i="98"/>
  <c r="AT239" i="98"/>
  <c r="AT250" i="98"/>
  <c r="BB187" i="98"/>
  <c r="AT186" i="98"/>
  <c r="AT240" i="98"/>
  <c r="BB250" i="98"/>
  <c r="BB237" i="98"/>
  <c r="AT241" i="98"/>
  <c r="BB241" i="98"/>
  <c r="AT249" i="98"/>
  <c r="AT242" i="98"/>
  <c r="BB244" i="98"/>
  <c r="BB243" i="98"/>
  <c r="BB245" i="98"/>
  <c r="AT244" i="98"/>
  <c r="BB242" i="98"/>
  <c r="AT247" i="98"/>
  <c r="BB249" i="98"/>
  <c r="AT243" i="98"/>
  <c r="AT245" i="98"/>
  <c r="AT237" i="98"/>
  <c r="BB184" i="98"/>
  <c r="AT184" i="98"/>
  <c r="AT178" i="98"/>
  <c r="BB180" i="98"/>
  <c r="AT180" i="98"/>
  <c r="BB178" i="98"/>
  <c r="BB188" i="98"/>
  <c r="BB190" i="98"/>
  <c r="AT188" i="98"/>
  <c r="AT190" i="98"/>
  <c r="BB227" i="98"/>
  <c r="AT229" i="98"/>
  <c r="AT227" i="98"/>
  <c r="BB232" i="98"/>
  <c r="AT232" i="98"/>
  <c r="BB230" i="98"/>
  <c r="AT235" i="98"/>
  <c r="BB233" i="98"/>
  <c r="AT234" i="98"/>
  <c r="AT228" i="98"/>
  <c r="AT233" i="98"/>
  <c r="BB228" i="98"/>
  <c r="BB234" i="98"/>
  <c r="AT230" i="98"/>
  <c r="AT226" i="98"/>
  <c r="BB225" i="98"/>
  <c r="BB235" i="98"/>
  <c r="BB231" i="98"/>
  <c r="AT225" i="98"/>
  <c r="BB226" i="98"/>
  <c r="AT231" i="98"/>
  <c r="AR171" i="98"/>
  <c r="AR16" i="103"/>
  <c r="AQ16" i="103"/>
  <c r="CB13" i="103"/>
  <c r="CJ13" i="103"/>
  <c r="AP16" i="103"/>
  <c r="AP5" i="103"/>
  <c r="CB12" i="103"/>
  <c r="AQ12" i="103"/>
  <c r="CC12" i="103"/>
  <c r="AR12" i="103"/>
  <c r="AP12" i="103"/>
  <c r="CD8" i="103"/>
  <c r="AL171" i="98"/>
  <c r="AI171" i="98"/>
  <c r="AM171" i="98"/>
  <c r="AN170" i="98"/>
  <c r="AK171" i="98"/>
  <c r="AJ171" i="98"/>
  <c r="AQ171" i="98"/>
  <c r="AM170" i="98"/>
  <c r="AS170" i="98"/>
  <c r="AK170" i="98"/>
  <c r="AL170" i="98"/>
  <c r="AS171" i="98"/>
  <c r="AO171" i="98"/>
  <c r="AN171" i="98"/>
  <c r="AO170" i="98"/>
  <c r="AQ170" i="98"/>
  <c r="AP170" i="98"/>
  <c r="AL172" i="98"/>
  <c r="AP172" i="98"/>
  <c r="AJ172" i="98"/>
  <c r="AR172" i="98"/>
  <c r="AO172" i="98"/>
  <c r="AN172" i="98"/>
  <c r="AK172" i="98"/>
  <c r="AS172" i="98"/>
  <c r="AI172" i="98"/>
  <c r="AR170" i="98"/>
  <c r="AI170" i="98"/>
  <c r="AM172" i="98"/>
  <c r="AI198" i="98"/>
  <c r="AM154" i="98"/>
  <c r="AN154" i="98"/>
  <c r="AL154" i="98"/>
  <c r="AP154" i="98"/>
  <c r="AO154" i="98"/>
  <c r="AQ154" i="98"/>
  <c r="AS154" i="98"/>
  <c r="AR154" i="98"/>
  <c r="AK154" i="98"/>
  <c r="AI154" i="98"/>
  <c r="AN123" i="98"/>
  <c r="AS198" i="98"/>
  <c r="AM221" i="98"/>
  <c r="AS221" i="98"/>
  <c r="AS216" i="98"/>
  <c r="AJ216" i="98"/>
  <c r="AJ200" i="98"/>
  <c r="AM216" i="98"/>
  <c r="AI145" i="98"/>
  <c r="AI221" i="98"/>
  <c r="AO221" i="98"/>
  <c r="AK200" i="98"/>
  <c r="AP221" i="98"/>
  <c r="AK221" i="98"/>
  <c r="AR221" i="98"/>
  <c r="AQ221" i="98"/>
  <c r="AN198" i="98"/>
  <c r="AS194" i="98"/>
  <c r="AR198" i="98"/>
  <c r="AP198" i="98"/>
  <c r="AO174" i="98"/>
  <c r="AM213" i="98"/>
  <c r="AN152" i="98"/>
  <c r="AL159" i="98"/>
  <c r="AK214" i="98"/>
  <c r="AJ138" i="98"/>
  <c r="AM165" i="98"/>
  <c r="AQ121" i="98"/>
  <c r="AS204" i="98"/>
  <c r="AR133" i="98"/>
  <c r="AN133" i="98"/>
  <c r="AO133" i="98"/>
  <c r="AI133" i="98"/>
  <c r="AM133" i="98"/>
  <c r="AS133" i="98"/>
  <c r="AK133" i="98"/>
  <c r="AQ133" i="98"/>
  <c r="AP133" i="98"/>
  <c r="AL133" i="98"/>
  <c r="AN131" i="98"/>
  <c r="AK131" i="98"/>
  <c r="AO131" i="98"/>
  <c r="AJ194" i="98"/>
  <c r="AM131" i="98"/>
  <c r="AK156" i="98"/>
  <c r="AQ194" i="98"/>
  <c r="AR131" i="98"/>
  <c r="AI131" i="98"/>
  <c r="AS131" i="98"/>
  <c r="AQ131" i="98"/>
  <c r="AL131" i="98"/>
  <c r="AK158" i="98"/>
  <c r="AP131" i="98"/>
  <c r="AK138" i="98"/>
  <c r="AK129" i="98"/>
  <c r="AQ122" i="98"/>
  <c r="AK165" i="98"/>
  <c r="AS129" i="98"/>
  <c r="AQ129" i="98"/>
  <c r="AO129" i="98"/>
  <c r="AI216" i="98"/>
  <c r="AO216" i="98"/>
  <c r="AK159" i="98"/>
  <c r="AR216" i="98"/>
  <c r="AP216" i="98"/>
  <c r="AK216" i="98"/>
  <c r="AO159" i="98"/>
  <c r="AR129" i="98"/>
  <c r="AM129" i="98"/>
  <c r="AP199" i="98"/>
  <c r="AQ216" i="98"/>
  <c r="AL216" i="98"/>
  <c r="AI173" i="98"/>
  <c r="AN129" i="98"/>
  <c r="AI129" i="98"/>
  <c r="AL202" i="98"/>
  <c r="AJ219" i="98"/>
  <c r="AN174" i="98"/>
  <c r="AM139" i="98"/>
  <c r="AS123" i="98"/>
  <c r="AK194" i="98"/>
  <c r="AP194" i="98"/>
  <c r="AP129" i="98"/>
  <c r="AK174" i="98"/>
  <c r="AR139" i="98"/>
  <c r="AO122" i="98"/>
  <c r="AR211" i="98"/>
  <c r="AI194" i="98"/>
  <c r="AR174" i="98"/>
  <c r="AM194" i="98"/>
  <c r="AL194" i="98"/>
  <c r="AL129" i="98"/>
  <c r="AR123" i="98"/>
  <c r="AJ174" i="98"/>
  <c r="AP174" i="98"/>
  <c r="AS122" i="98"/>
  <c r="AR194" i="98"/>
  <c r="AO194" i="98"/>
  <c r="AN146" i="98"/>
  <c r="AR150" i="98"/>
  <c r="AJ150" i="98"/>
  <c r="AS121" i="98"/>
  <c r="AK121" i="98"/>
  <c r="AO121" i="98"/>
  <c r="AL121" i="98"/>
  <c r="AM121" i="98"/>
  <c r="AP121" i="98"/>
  <c r="AP159" i="98"/>
  <c r="AM159" i="98"/>
  <c r="AN159" i="98"/>
  <c r="AJ159" i="98"/>
  <c r="AQ159" i="98"/>
  <c r="BB159" i="98" s="1"/>
  <c r="AS159" i="98"/>
  <c r="AL164" i="98"/>
  <c r="AR164" i="98"/>
  <c r="AK198" i="98"/>
  <c r="AM198" i="98"/>
  <c r="AJ198" i="98"/>
  <c r="AL198" i="98"/>
  <c r="AQ198" i="98"/>
  <c r="AR200" i="98"/>
  <c r="AN200" i="98"/>
  <c r="AJ221" i="98"/>
  <c r="AN221" i="98"/>
  <c r="AO196" i="98"/>
  <c r="AP196" i="98"/>
  <c r="AS173" i="98"/>
  <c r="AL173" i="98"/>
  <c r="AQ173" i="98"/>
  <c r="AJ173" i="98"/>
  <c r="AP173" i="98"/>
  <c r="AO173" i="98"/>
  <c r="AR173" i="98"/>
  <c r="AK173" i="98"/>
  <c r="AK212" i="98"/>
  <c r="AN130" i="98"/>
  <c r="AR130" i="98"/>
  <c r="AL153" i="98"/>
  <c r="AO153" i="98"/>
  <c r="AM173" i="98"/>
  <c r="AI159" i="98"/>
  <c r="AS199" i="98"/>
  <c r="AK196" i="98"/>
  <c r="AM199" i="98"/>
  <c r="AM137" i="98"/>
  <c r="AN153" i="98"/>
  <c r="AO123" i="98"/>
  <c r="AN196" i="98"/>
  <c r="AL150" i="98"/>
  <c r="AR165" i="98"/>
  <c r="AQ203" i="98"/>
  <c r="AR199" i="98"/>
  <c r="AJ144" i="98"/>
  <c r="AK150" i="98"/>
  <c r="AP161" i="98"/>
  <c r="AS153" i="98"/>
  <c r="AO166" i="98"/>
  <c r="AL165" i="98"/>
  <c r="AO137" i="98"/>
  <c r="AQ120" i="98"/>
  <c r="AP197" i="98"/>
  <c r="AQ164" i="98"/>
  <c r="AR157" i="98"/>
  <c r="AL120" i="98"/>
  <c r="AN164" i="98"/>
  <c r="AK161" i="98"/>
  <c r="AL161" i="98"/>
  <c r="AM197" i="98"/>
  <c r="AL197" i="98"/>
  <c r="AM161" i="98"/>
  <c r="AN195" i="98"/>
  <c r="AQ149" i="98"/>
  <c r="AN176" i="98"/>
  <c r="AI165" i="98"/>
  <c r="AN165" i="98"/>
  <c r="AJ218" i="98"/>
  <c r="AM212" i="98"/>
  <c r="AK207" i="98"/>
  <c r="AN207" i="98"/>
  <c r="AS161" i="98"/>
  <c r="AI164" i="98"/>
  <c r="AQ161" i="98"/>
  <c r="AN197" i="98"/>
  <c r="AQ197" i="98"/>
  <c r="AP195" i="98"/>
  <c r="AI161" i="98"/>
  <c r="AQ176" i="98"/>
  <c r="AO165" i="98"/>
  <c r="AJ165" i="98"/>
  <c r="AK197" i="98"/>
  <c r="AN161" i="98"/>
  <c r="AO161" i="98"/>
  <c r="AJ197" i="98"/>
  <c r="AS197" i="98"/>
  <c r="AR197" i="98"/>
  <c r="AR161" i="98"/>
  <c r="AQ165" i="98"/>
  <c r="AS165" i="98"/>
  <c r="AI197" i="98"/>
  <c r="AS202" i="98"/>
  <c r="AL214" i="98"/>
  <c r="AM214" i="98"/>
  <c r="AR214" i="98"/>
  <c r="AO214" i="98"/>
  <c r="AL218" i="98"/>
  <c r="AP218" i="98"/>
  <c r="AJ140" i="98"/>
  <c r="AK140" i="98"/>
  <c r="AM140" i="98"/>
  <c r="AJ143" i="98"/>
  <c r="AN143" i="98"/>
  <c r="AQ143" i="98"/>
  <c r="AR143" i="98"/>
  <c r="AM143" i="98"/>
  <c r="AM195" i="98"/>
  <c r="AQ195" i="98"/>
  <c r="AL195" i="98"/>
  <c r="AR195" i="98"/>
  <c r="AS195" i="98"/>
  <c r="AS147" i="98"/>
  <c r="AM147" i="98"/>
  <c r="AQ158" i="98"/>
  <c r="AN158" i="98"/>
  <c r="AS158" i="98"/>
  <c r="AI158" i="98"/>
  <c r="AL158" i="98"/>
  <c r="AR158" i="98"/>
  <c r="AM158" i="98"/>
  <c r="AP158" i="98"/>
  <c r="AO158" i="98"/>
  <c r="AK149" i="98"/>
  <c r="AP149" i="98"/>
  <c r="AR149" i="98"/>
  <c r="AO149" i="98"/>
  <c r="AI149" i="98"/>
  <c r="AJ149" i="98"/>
  <c r="AS149" i="98"/>
  <c r="AM149" i="98"/>
  <c r="AN149" i="98"/>
  <c r="AS211" i="98"/>
  <c r="AO211" i="98"/>
  <c r="AM211" i="98"/>
  <c r="AL211" i="98"/>
  <c r="AP211" i="98"/>
  <c r="AJ211" i="98"/>
  <c r="AR218" i="98"/>
  <c r="AK218" i="98"/>
  <c r="AN218" i="98"/>
  <c r="AS145" i="98"/>
  <c r="AM145" i="98"/>
  <c r="AN145" i="98"/>
  <c r="AL145" i="98"/>
  <c r="AQ145" i="98"/>
  <c r="AK145" i="98"/>
  <c r="AP145" i="98"/>
  <c r="AR145" i="98"/>
  <c r="AQ214" i="98"/>
  <c r="AK211" i="98"/>
  <c r="AJ145" i="98"/>
  <c r="AI218" i="98"/>
  <c r="AS218" i="98"/>
  <c r="AL125" i="98"/>
  <c r="AM125" i="98"/>
  <c r="AJ125" i="98"/>
  <c r="AI125" i="98"/>
  <c r="AR125" i="98"/>
  <c r="AS125" i="98"/>
  <c r="AN125" i="98"/>
  <c r="AO142" i="98"/>
  <c r="AN142" i="98"/>
  <c r="AP142" i="98"/>
  <c r="AQ142" i="98"/>
  <c r="AM142" i="98"/>
  <c r="AJ142" i="98"/>
  <c r="AR142" i="98"/>
  <c r="AL142" i="98"/>
  <c r="AS142" i="98"/>
  <c r="AI142" i="98"/>
  <c r="AO125" i="98"/>
  <c r="AP150" i="98"/>
  <c r="AI150" i="98"/>
  <c r="AM150" i="98"/>
  <c r="AN150" i="98"/>
  <c r="AO150" i="98"/>
  <c r="AQ150" i="98"/>
  <c r="AS150" i="98"/>
  <c r="AK164" i="98"/>
  <c r="AP164" i="98"/>
  <c r="AO164" i="98"/>
  <c r="AM164" i="98"/>
  <c r="AJ164" i="98"/>
  <c r="AS164" i="98"/>
  <c r="AS200" i="98"/>
  <c r="AI200" i="98"/>
  <c r="AP200" i="98"/>
  <c r="AQ200" i="98"/>
  <c r="AM200" i="98"/>
  <c r="AK201" i="98"/>
  <c r="AM201" i="98"/>
  <c r="AR201" i="98"/>
  <c r="AL201" i="98"/>
  <c r="AQ201" i="98"/>
  <c r="AP201" i="98"/>
  <c r="AJ201" i="98"/>
  <c r="AS201" i="98"/>
  <c r="AJ193" i="98"/>
  <c r="AN201" i="98"/>
  <c r="AP176" i="98"/>
  <c r="AR176" i="98"/>
  <c r="AO176" i="98"/>
  <c r="AI176" i="98"/>
  <c r="AJ176" i="98"/>
  <c r="AS176" i="98"/>
  <c r="AM176" i="98"/>
  <c r="AK176" i="98"/>
  <c r="AK202" i="98"/>
  <c r="AI202" i="98"/>
  <c r="AR202" i="98"/>
  <c r="AP202" i="98"/>
  <c r="AN202" i="98"/>
  <c r="AQ202" i="98"/>
  <c r="AJ202" i="98"/>
  <c r="AO202" i="98"/>
  <c r="AO193" i="98"/>
  <c r="AK125" i="98"/>
  <c r="AO201" i="98"/>
  <c r="AI201" i="98"/>
  <c r="AQ125" i="98"/>
  <c r="AP125" i="98"/>
  <c r="AN166" i="98"/>
  <c r="AI166" i="98"/>
  <c r="AL166" i="98"/>
  <c r="AR166" i="98"/>
  <c r="AS166" i="98"/>
  <c r="AM166" i="98"/>
  <c r="AP166" i="98"/>
  <c r="AK166" i="98"/>
  <c r="AQ166" i="98"/>
  <c r="AK142" i="98"/>
  <c r="AO200" i="98"/>
  <c r="AQ218" i="98"/>
  <c r="AM218" i="98"/>
  <c r="AS214" i="98"/>
  <c r="AJ147" i="98"/>
  <c r="AN147" i="98"/>
  <c r="AL147" i="98"/>
  <c r="AQ147" i="98"/>
  <c r="AK147" i="98"/>
  <c r="AP147" i="98"/>
  <c r="AR147" i="98"/>
  <c r="AO147" i="98"/>
  <c r="AI147" i="98"/>
  <c r="AN138" i="98"/>
  <c r="AI138" i="98"/>
  <c r="AM138" i="98"/>
  <c r="AR138" i="98"/>
  <c r="AQ138" i="98"/>
  <c r="AO138" i="98"/>
  <c r="AL138" i="98"/>
  <c r="AS138" i="98"/>
  <c r="AS196" i="98"/>
  <c r="AI196" i="98"/>
  <c r="AR196" i="98"/>
  <c r="AQ196" i="98"/>
  <c r="AL196" i="98"/>
  <c r="AM196" i="98"/>
  <c r="AK152" i="98"/>
  <c r="AR152" i="98"/>
  <c r="AO152" i="98"/>
  <c r="AL140" i="98"/>
  <c r="AP140" i="98"/>
  <c r="AQ140" i="98"/>
  <c r="AS140" i="98"/>
  <c r="AR140" i="98"/>
  <c r="AO140" i="98"/>
  <c r="AM207" i="98"/>
  <c r="AR207" i="98"/>
  <c r="AO207" i="98"/>
  <c r="AL122" i="98"/>
  <c r="AK122" i="98"/>
  <c r="AN122" i="98"/>
  <c r="AJ122" i="98"/>
  <c r="AP122" i="98"/>
  <c r="AI122" i="98"/>
  <c r="AM122" i="98"/>
  <c r="AI162" i="98"/>
  <c r="AQ207" i="98"/>
  <c r="AI207" i="98"/>
  <c r="AS207" i="98"/>
  <c r="AL207" i="98"/>
  <c r="AJ207" i="98"/>
  <c r="AO212" i="98"/>
  <c r="AQ212" i="98"/>
  <c r="AN212" i="98"/>
  <c r="AM128" i="98"/>
  <c r="AO128" i="98"/>
  <c r="AQ128" i="98"/>
  <c r="AJ223" i="98"/>
  <c r="AL223" i="98"/>
  <c r="AQ223" i="98"/>
  <c r="AI223" i="98"/>
  <c r="AK223" i="98"/>
  <c r="AP223" i="98"/>
  <c r="AN223" i="98"/>
  <c r="AO223" i="98"/>
  <c r="AS223" i="98"/>
  <c r="AR223" i="98"/>
  <c r="AK199" i="98"/>
  <c r="AN199" i="98"/>
  <c r="AL199" i="98"/>
  <c r="AS203" i="98"/>
  <c r="AM203" i="98"/>
  <c r="AO203" i="98"/>
  <c r="AJ203" i="98"/>
  <c r="AL134" i="98"/>
  <c r="AI134" i="98"/>
  <c r="AO134" i="98"/>
  <c r="AL157" i="98"/>
  <c r="AQ157" i="98"/>
  <c r="AP157" i="98"/>
  <c r="AJ157" i="98"/>
  <c r="AI157" i="98"/>
  <c r="AN157" i="98"/>
  <c r="AK157" i="98"/>
  <c r="AR146" i="98"/>
  <c r="AL146" i="98"/>
  <c r="AK146" i="98"/>
  <c r="AP146" i="98"/>
  <c r="AS146" i="98"/>
  <c r="AO146" i="98"/>
  <c r="AI146" i="98"/>
  <c r="AM146" i="98"/>
  <c r="AQ146" i="98"/>
  <c r="AS139" i="98"/>
  <c r="AN214" i="98"/>
  <c r="AI123" i="98"/>
  <c r="AJ196" i="98"/>
  <c r="AM169" i="98"/>
  <c r="AI139" i="98"/>
  <c r="AI137" i="98"/>
  <c r="AN211" i="98"/>
  <c r="AI203" i="98"/>
  <c r="AS157" i="98"/>
  <c r="AO157" i="98"/>
  <c r="AI136" i="98"/>
  <c r="AM136" i="98"/>
  <c r="AQ136" i="98"/>
  <c r="AO136" i="98"/>
  <c r="AQ193" i="98"/>
  <c r="AN193" i="98"/>
  <c r="AP222" i="98"/>
  <c r="AQ222" i="98"/>
  <c r="AR219" i="98"/>
  <c r="AM219" i="98"/>
  <c r="AS219" i="98"/>
  <c r="AQ219" i="98"/>
  <c r="AN219" i="98"/>
  <c r="AI219" i="98"/>
  <c r="AO130" i="98"/>
  <c r="AP130" i="98"/>
  <c r="AQ205" i="98"/>
  <c r="AI217" i="98"/>
  <c r="AN222" i="98"/>
  <c r="AS205" i="98"/>
  <c r="AM168" i="98"/>
  <c r="AQ168" i="98"/>
  <c r="AI126" i="98"/>
  <c r="AS126" i="98"/>
  <c r="AQ126" i="98"/>
  <c r="AM126" i="98"/>
  <c r="AK217" i="98"/>
  <c r="AO213" i="98"/>
  <c r="AK213" i="98"/>
  <c r="AJ213" i="98"/>
  <c r="AN213" i="98"/>
  <c r="AQ213" i="98"/>
  <c r="AI213" i="98"/>
  <c r="AS213" i="98"/>
  <c r="AR162" i="98"/>
  <c r="AL162" i="98"/>
  <c r="AS134" i="98"/>
  <c r="AQ134" i="98"/>
  <c r="AN134" i="98"/>
  <c r="AI212" i="98"/>
  <c r="AI214" i="98"/>
  <c r="AI211" i="98"/>
  <c r="AI121" i="98"/>
  <c r="AK134" i="98"/>
  <c r="AP134" i="98"/>
  <c r="AJ134" i="98"/>
  <c r="AS175" i="98"/>
  <c r="AL175" i="98"/>
  <c r="AQ175" i="98"/>
  <c r="AP175" i="98"/>
  <c r="AJ175" i="98"/>
  <c r="AI175" i="98"/>
  <c r="AN175" i="98"/>
  <c r="AK175" i="98"/>
  <c r="AM175" i="98"/>
  <c r="AR175" i="98"/>
  <c r="AO175" i="98"/>
  <c r="AO199" i="98"/>
  <c r="AJ199" i="98"/>
  <c r="AI199" i="98"/>
  <c r="AS124" i="98"/>
  <c r="AP214" i="98"/>
  <c r="AP124" i="98"/>
  <c r="AI120" i="98"/>
  <c r="AI140" i="98"/>
  <c r="AJ124" i="98"/>
  <c r="AM134" i="98"/>
  <c r="AL148" i="98"/>
  <c r="AQ148" i="98"/>
  <c r="AO148" i="98"/>
  <c r="AI148" i="98"/>
  <c r="AJ148" i="98"/>
  <c r="AP148" i="98"/>
  <c r="AM148" i="98"/>
  <c r="AK148" i="98"/>
  <c r="AR148" i="98"/>
  <c r="AS148" i="98"/>
  <c r="AN148" i="98"/>
  <c r="AO195" i="98"/>
  <c r="AI195" i="98"/>
  <c r="AJ195" i="98"/>
  <c r="AS220" i="98"/>
  <c r="AJ119" i="98"/>
  <c r="AN119" i="98"/>
  <c r="AS119" i="98"/>
  <c r="AO119" i="98"/>
  <c r="AP119" i="98"/>
  <c r="AK119" i="98"/>
  <c r="AN217" i="98"/>
  <c r="AL210" i="98"/>
  <c r="AP210" i="98"/>
  <c r="AS210" i="98"/>
  <c r="AK210" i="98"/>
  <c r="AO210" i="98"/>
  <c r="AI210" i="98"/>
  <c r="AP205" i="98"/>
  <c r="AL205" i="98"/>
  <c r="AP156" i="98"/>
  <c r="AL144" i="98"/>
  <c r="AO132" i="98"/>
  <c r="AL127" i="98"/>
  <c r="AP127" i="98"/>
  <c r="AJ127" i="98"/>
  <c r="AN127" i="98"/>
  <c r="AR127" i="98"/>
  <c r="AK127" i="98"/>
  <c r="AR119" i="98"/>
  <c r="AM210" i="98"/>
  <c r="AL135" i="98"/>
  <c r="AP135" i="98"/>
  <c r="AI135" i="98"/>
  <c r="AM135" i="98"/>
  <c r="AQ135" i="98"/>
  <c r="AJ135" i="98"/>
  <c r="AN135" i="98"/>
  <c r="AR135" i="98"/>
  <c r="AS136" i="98"/>
  <c r="AM217" i="98"/>
  <c r="AJ215" i="98"/>
  <c r="AN215" i="98"/>
  <c r="AR215" i="98"/>
  <c r="AL215" i="98"/>
  <c r="AP215" i="98"/>
  <c r="AI215" i="98"/>
  <c r="AM215" i="98"/>
  <c r="AK215" i="98"/>
  <c r="AQ215" i="98"/>
  <c r="AS193" i="98"/>
  <c r="AR210" i="98"/>
  <c r="AO215" i="98"/>
  <c r="AP162" i="98"/>
  <c r="AL151" i="98"/>
  <c r="AP151" i="98"/>
  <c r="AM151" i="98"/>
  <c r="AQ151" i="98"/>
  <c r="AI151" i="98"/>
  <c r="AJ151" i="98"/>
  <c r="AI144" i="98"/>
  <c r="AL130" i="98"/>
  <c r="AS130" i="98"/>
  <c r="AQ130" i="98"/>
  <c r="AM130" i="98"/>
  <c r="AI130" i="98"/>
  <c r="AK135" i="98"/>
  <c r="AM124" i="98"/>
  <c r="AI119" i="98"/>
  <c r="AK219" i="98"/>
  <c r="AO222" i="98"/>
  <c r="AK193" i="98"/>
  <c r="AK155" i="98"/>
  <c r="AO155" i="98"/>
  <c r="AS155" i="98"/>
  <c r="AL155" i="98"/>
  <c r="AP155" i="98"/>
  <c r="AQ155" i="98"/>
  <c r="AI155" i="98"/>
  <c r="AM155" i="98"/>
  <c r="AJ155" i="98"/>
  <c r="AM156" i="98"/>
  <c r="AP144" i="98"/>
  <c r="AK151" i="98"/>
  <c r="AQ137" i="98"/>
  <c r="AI128" i="98"/>
  <c r="AO126" i="98"/>
  <c r="AK222" i="98"/>
  <c r="AP217" i="98"/>
  <c r="AJ212" i="98"/>
  <c r="AK205" i="98"/>
  <c r="AN203" i="98"/>
  <c r="AR193" i="98"/>
  <c r="AQ210" i="98"/>
  <c r="AM174" i="98"/>
  <c r="AS174" i="98"/>
  <c r="AL167" i="98"/>
  <c r="AP167" i="98"/>
  <c r="AJ167" i="98"/>
  <c r="AN167" i="98"/>
  <c r="AR167" i="98"/>
  <c r="AK167" i="98"/>
  <c r="AO167" i="98"/>
  <c r="AS167" i="98"/>
  <c r="AI167" i="98"/>
  <c r="AI156" i="98"/>
  <c r="AL152" i="98"/>
  <c r="AP152" i="98"/>
  <c r="AM152" i="98"/>
  <c r="AI152" i="98"/>
  <c r="AQ152" i="98"/>
  <c r="AJ152" i="98"/>
  <c r="AO151" i="98"/>
  <c r="AJ139" i="98"/>
  <c r="AR121" i="98"/>
  <c r="AM119" i="98"/>
  <c r="AJ217" i="98"/>
  <c r="AL213" i="98"/>
  <c r="AP213" i="98"/>
  <c r="AS212" i="98"/>
  <c r="AQ174" i="98"/>
  <c r="AL143" i="98"/>
  <c r="AO143" i="98"/>
  <c r="AP143" i="98"/>
  <c r="AK143" i="98"/>
  <c r="AI143" i="98"/>
  <c r="AS143" i="98"/>
  <c r="AN121" i="98"/>
  <c r="AJ208" i="98"/>
  <c r="AN208" i="98"/>
  <c r="AR208" i="98"/>
  <c r="AL208" i="98"/>
  <c r="AP208" i="98"/>
  <c r="AQ208" i="98"/>
  <c r="AM208" i="98"/>
  <c r="AK208" i="98"/>
  <c r="AI208" i="98"/>
  <c r="AL163" i="98"/>
  <c r="AP163" i="98"/>
  <c r="AJ163" i="98"/>
  <c r="AN163" i="98"/>
  <c r="AR163" i="98"/>
  <c r="AO163" i="98"/>
  <c r="AK163" i="98"/>
  <c r="AS163" i="98"/>
  <c r="AI163" i="98"/>
  <c r="AK144" i="98"/>
  <c r="AS217" i="98"/>
  <c r="AI222" i="98"/>
  <c r="AI205" i="98"/>
  <c r="AI124" i="98"/>
  <c r="AS127" i="98"/>
  <c r="AO205" i="98"/>
  <c r="AL156" i="98"/>
  <c r="AR217" i="98"/>
  <c r="AL219" i="98"/>
  <c r="AP219" i="98"/>
  <c r="AM222" i="98"/>
  <c r="AJ156" i="98"/>
  <c r="AQ163" i="98"/>
  <c r="AO144" i="98"/>
  <c r="AQ139" i="98"/>
  <c r="AL137" i="98"/>
  <c r="AP137" i="98"/>
  <c r="AR137" i="98"/>
  <c r="AJ137" i="98"/>
  <c r="AN137" i="98"/>
  <c r="AK137" i="98"/>
  <c r="AR124" i="98"/>
  <c r="AK130" i="98"/>
  <c r="AO127" i="98"/>
  <c r="AJ205" i="98"/>
  <c r="AN139" i="98"/>
  <c r="AS135" i="98"/>
  <c r="AL128" i="98"/>
  <c r="AP128" i="98"/>
  <c r="AJ128" i="98"/>
  <c r="AR128" i="98"/>
  <c r="AK128" i="98"/>
  <c r="AN128" i="98"/>
  <c r="AQ119" i="98"/>
  <c r="AL204" i="98"/>
  <c r="AP204" i="98"/>
  <c r="AI204" i="98"/>
  <c r="AM204" i="98"/>
  <c r="AQ204" i="98"/>
  <c r="AJ204" i="98"/>
  <c r="AN204" i="98"/>
  <c r="AK204" i="98"/>
  <c r="AR204" i="98"/>
  <c r="AN210" i="98"/>
  <c r="AL174" i="98"/>
  <c r="AN156" i="98"/>
  <c r="AM167" i="98"/>
  <c r="AR151" i="98"/>
  <c r="AQ124" i="98"/>
  <c r="AJ130" i="98"/>
  <c r="AQ127" i="98"/>
  <c r="AO120" i="98"/>
  <c r="AS120" i="98"/>
  <c r="AN120" i="98"/>
  <c r="AJ120" i="98"/>
  <c r="AP120" i="98"/>
  <c r="AK120" i="98"/>
  <c r="AJ222" i="98"/>
  <c r="AR156" i="98"/>
  <c r="AR120" i="98"/>
  <c r="AJ220" i="98"/>
  <c r="AN220" i="98"/>
  <c r="AR220" i="98"/>
  <c r="AL220" i="98"/>
  <c r="AP220" i="98"/>
  <c r="AQ220" i="98"/>
  <c r="AM220" i="98"/>
  <c r="AI220" i="98"/>
  <c r="AK220" i="98"/>
  <c r="AJ132" i="98"/>
  <c r="AN132" i="98"/>
  <c r="AR132" i="98"/>
  <c r="AL132" i="98"/>
  <c r="AP132" i="98"/>
  <c r="AI132" i="98"/>
  <c r="AQ132" i="98"/>
  <c r="AK132" i="98"/>
  <c r="AM132" i="98"/>
  <c r="AL206" i="98"/>
  <c r="AP206" i="98"/>
  <c r="AI206" i="98"/>
  <c r="AM206" i="98"/>
  <c r="AQ206" i="98"/>
  <c r="AJ206" i="98"/>
  <c r="AR206" i="98"/>
  <c r="AK206" i="98"/>
  <c r="AN206" i="98"/>
  <c r="AN144" i="98"/>
  <c r="AS144" i="98"/>
  <c r="AN205" i="98"/>
  <c r="AS208" i="98"/>
  <c r="AL169" i="98"/>
  <c r="AP169" i="98"/>
  <c r="AJ169" i="98"/>
  <c r="AN169" i="98"/>
  <c r="AR169" i="98"/>
  <c r="AS169" i="98"/>
  <c r="AO169" i="98"/>
  <c r="AI169" i="98"/>
  <c r="AK169" i="98"/>
  <c r="AQ156" i="98"/>
  <c r="AL136" i="98"/>
  <c r="AP136" i="98"/>
  <c r="AN136" i="98"/>
  <c r="AR136" i="98"/>
  <c r="AK136" i="98"/>
  <c r="AJ136" i="98"/>
  <c r="AN124" i="98"/>
  <c r="AO217" i="98"/>
  <c r="AL139" i="98"/>
  <c r="AP139" i="98"/>
  <c r="AO124" i="98"/>
  <c r="AR222" i="98"/>
  <c r="AL222" i="98"/>
  <c r="AM205" i="98"/>
  <c r="AP193" i="98"/>
  <c r="AO208" i="98"/>
  <c r="AS206" i="98"/>
  <c r="AL168" i="98"/>
  <c r="AP168" i="98"/>
  <c r="AJ168" i="98"/>
  <c r="AN168" i="98"/>
  <c r="AR168" i="98"/>
  <c r="AO168" i="98"/>
  <c r="AS168" i="98"/>
  <c r="AK168" i="98"/>
  <c r="AI168" i="98"/>
  <c r="AO156" i="98"/>
  <c r="AN162" i="98"/>
  <c r="AS162" i="98"/>
  <c r="AJ162" i="98"/>
  <c r="AO162" i="98"/>
  <c r="AR144" i="98"/>
  <c r="AS151" i="98"/>
  <c r="AK139" i="98"/>
  <c r="AL124" i="98"/>
  <c r="AL126" i="98"/>
  <c r="AP126" i="98"/>
  <c r="AN126" i="98"/>
  <c r="AJ126" i="98"/>
  <c r="AR126" i="98"/>
  <c r="AK126" i="98"/>
  <c r="AL119" i="98"/>
  <c r="AL212" i="98"/>
  <c r="AP212" i="98"/>
  <c r="AM193" i="98"/>
  <c r="AL193" i="98"/>
  <c r="AM153" i="98"/>
  <c r="AI153" i="98"/>
  <c r="AP153" i="98"/>
  <c r="AQ153" i="98"/>
  <c r="AR155" i="98"/>
  <c r="AQ217" i="98"/>
  <c r="AP203" i="98"/>
  <c r="AL203" i="98"/>
  <c r="AM162" i="98"/>
  <c r="AM163" i="98"/>
  <c r="AR153" i="98"/>
  <c r="AM144" i="98"/>
  <c r="AS128" i="98"/>
  <c r="AM123" i="98"/>
  <c r="AQ123" i="98"/>
  <c r="AL123" i="98"/>
  <c r="AP123" i="98"/>
  <c r="AK123" i="98"/>
  <c r="AR203" i="98"/>
  <c r="AQ162" i="98"/>
  <c r="AK153" i="98"/>
  <c r="AN151" i="98"/>
  <c r="AM127" i="98"/>
  <c r="CD5" i="103"/>
  <c r="CD10" i="103"/>
  <c r="CC10" i="103"/>
  <c r="CB10" i="103"/>
  <c r="AQ8" i="103"/>
  <c r="CD9" i="103"/>
  <c r="AR10" i="103"/>
  <c r="AP8" i="103"/>
  <c r="CB9" i="103"/>
  <c r="AQ9" i="103"/>
  <c r="CC9" i="103"/>
  <c r="AR8" i="103"/>
  <c r="AP10" i="103"/>
  <c r="AQ5" i="103"/>
  <c r="AP9" i="103"/>
  <c r="AR5" i="103"/>
  <c r="AQ10" i="103"/>
  <c r="CC8" i="103"/>
  <c r="CD6" i="103"/>
  <c r="CB5" i="103"/>
  <c r="AQ6" i="103"/>
  <c r="CB8" i="103"/>
  <c r="AR9" i="103"/>
  <c r="CC5" i="103"/>
  <c r="CC6" i="103"/>
  <c r="CB6" i="103"/>
  <c r="AP6" i="103"/>
  <c r="AR6" i="103"/>
  <c r="X13" i="98"/>
  <c r="AB13" i="98"/>
  <c r="AF13" i="98"/>
  <c r="AC13" i="98"/>
  <c r="V13" i="98"/>
  <c r="AD13" i="98"/>
  <c r="Z13" i="98"/>
  <c r="W13" i="98"/>
  <c r="AA13" i="98"/>
  <c r="AE13" i="98"/>
  <c r="Y13" i="98"/>
  <c r="AG8" i="98"/>
  <c r="AP8" i="98" s="1"/>
  <c r="AG9" i="98"/>
  <c r="AN9" i="98" s="1"/>
  <c r="BB171" i="98" l="1"/>
  <c r="BB170" i="98"/>
  <c r="AT170" i="98"/>
  <c r="AT171" i="98"/>
  <c r="AT172" i="98"/>
  <c r="BB172" i="98"/>
  <c r="AT154" i="98"/>
  <c r="BB154" i="98"/>
  <c r="BB194" i="98"/>
  <c r="BB198" i="98"/>
  <c r="BB221" i="98"/>
  <c r="BB199" i="98"/>
  <c r="BB150" i="98"/>
  <c r="AT133" i="98"/>
  <c r="BB214" i="98"/>
  <c r="BB122" i="98"/>
  <c r="BB134" i="98"/>
  <c r="BB197" i="98"/>
  <c r="BB165" i="98"/>
  <c r="BB157" i="98"/>
  <c r="BB133" i="98"/>
  <c r="BB200" i="98"/>
  <c r="BB207" i="98"/>
  <c r="BB131" i="98"/>
  <c r="BB129" i="98"/>
  <c r="BB147" i="98"/>
  <c r="AT131" i="98"/>
  <c r="AT129" i="98"/>
  <c r="AT216" i="98"/>
  <c r="BB143" i="98"/>
  <c r="AT194" i="98"/>
  <c r="BB211" i="98"/>
  <c r="AT221" i="98"/>
  <c r="BB164" i="98"/>
  <c r="BB173" i="98"/>
  <c r="BB216" i="98"/>
  <c r="AT159" i="98"/>
  <c r="BB201" i="98"/>
  <c r="AT173" i="98"/>
  <c r="AT198" i="98"/>
  <c r="BB138" i="98"/>
  <c r="AT145" i="98"/>
  <c r="BB176" i="98"/>
  <c r="AT150" i="98"/>
  <c r="BB161" i="98"/>
  <c r="AT211" i="98"/>
  <c r="AT165" i="98"/>
  <c r="BB149" i="98"/>
  <c r="AT161" i="98"/>
  <c r="BB145" i="98"/>
  <c r="BB219" i="98"/>
  <c r="BB121" i="98"/>
  <c r="AT218" i="98"/>
  <c r="AT149" i="98"/>
  <c r="AT174" i="98"/>
  <c r="AT197" i="98"/>
  <c r="BB196" i="98"/>
  <c r="AT196" i="98"/>
  <c r="AT138" i="98"/>
  <c r="AT214" i="98"/>
  <c r="AT202" i="98"/>
  <c r="AT176" i="98"/>
  <c r="AT158" i="98"/>
  <c r="AT140" i="98"/>
  <c r="BB140" i="98"/>
  <c r="AT121" i="98"/>
  <c r="AT207" i="98"/>
  <c r="AT147" i="98"/>
  <c r="BB166" i="98"/>
  <c r="BB158" i="98"/>
  <c r="BB195" i="98"/>
  <c r="AT122" i="98"/>
  <c r="AT146" i="98"/>
  <c r="AT125" i="98"/>
  <c r="AT120" i="98"/>
  <c r="BB212" i="98"/>
  <c r="BB125" i="98"/>
  <c r="BB128" i="98"/>
  <c r="BB205" i="98"/>
  <c r="BB213" i="98"/>
  <c r="AT213" i="98"/>
  <c r="BB142" i="98"/>
  <c r="BB202" i="98"/>
  <c r="AT201" i="98"/>
  <c r="AT166" i="98"/>
  <c r="AT200" i="98"/>
  <c r="AT164" i="98"/>
  <c r="AT157" i="98"/>
  <c r="AT142" i="98"/>
  <c r="BB218" i="98"/>
  <c r="AT212" i="98"/>
  <c r="AT195" i="98"/>
  <c r="AT223" i="98"/>
  <c r="BB146" i="98"/>
  <c r="BB223" i="98"/>
  <c r="AT199" i="98"/>
  <c r="AT148" i="98"/>
  <c r="BB136" i="98"/>
  <c r="AT134" i="98"/>
  <c r="AT203" i="98"/>
  <c r="AT210" i="98"/>
  <c r="BB148" i="98"/>
  <c r="BB175" i="98"/>
  <c r="AT215" i="98"/>
  <c r="AT175" i="98"/>
  <c r="BB203" i="98"/>
  <c r="BB162" i="98"/>
  <c r="BB123" i="98"/>
  <c r="BB153" i="98"/>
  <c r="AT168" i="98"/>
  <c r="BB132" i="98"/>
  <c r="AT220" i="98"/>
  <c r="BB127" i="98"/>
  <c r="BB204" i="98"/>
  <c r="BB163" i="98"/>
  <c r="BB126" i="98"/>
  <c r="BB120" i="98"/>
  <c r="AT123" i="98"/>
  <c r="AT208" i="98"/>
  <c r="AT152" i="98"/>
  <c r="AT156" i="98"/>
  <c r="BB137" i="98"/>
  <c r="AT155" i="98"/>
  <c r="AT130" i="98"/>
  <c r="BB167" i="98"/>
  <c r="BB215" i="98"/>
  <c r="BB193" i="98"/>
  <c r="BB144" i="98"/>
  <c r="BB169" i="98"/>
  <c r="BB206" i="98"/>
  <c r="AT205" i="98"/>
  <c r="BB152" i="98"/>
  <c r="BB135" i="98"/>
  <c r="BB217" i="98"/>
  <c r="AT206" i="98"/>
  <c r="AT132" i="98"/>
  <c r="BB124" i="98"/>
  <c r="AT222" i="98"/>
  <c r="AT162" i="98"/>
  <c r="AT217" i="98"/>
  <c r="AT143" i="98"/>
  <c r="AT167" i="98"/>
  <c r="BB155" i="98"/>
  <c r="AT119" i="98"/>
  <c r="AT137" i="98"/>
  <c r="AT144" i="98"/>
  <c r="AT151" i="98"/>
  <c r="AT135" i="98"/>
  <c r="AT193" i="98"/>
  <c r="BB222" i="98"/>
  <c r="AT136" i="98"/>
  <c r="BB156" i="98"/>
  <c r="BB208" i="98"/>
  <c r="AT153" i="98"/>
  <c r="AT219" i="98"/>
  <c r="AT169" i="98"/>
  <c r="AT139" i="98"/>
  <c r="BB220" i="98"/>
  <c r="AT204" i="98"/>
  <c r="BB119" i="98"/>
  <c r="BB139" i="98"/>
  <c r="AT124" i="98"/>
  <c r="AT163" i="98"/>
  <c r="BB174" i="98"/>
  <c r="BB210" i="98"/>
  <c r="AT128" i="98"/>
  <c r="BB130" i="98"/>
  <c r="BB151" i="98"/>
  <c r="BB168" i="98"/>
  <c r="AT127" i="98"/>
  <c r="AT126" i="98"/>
  <c r="AS8" i="98"/>
  <c r="AO8" i="98"/>
  <c r="AK8" i="98"/>
  <c r="AM8" i="98"/>
  <c r="AQ8" i="98"/>
  <c r="AN8" i="98"/>
  <c r="AR8" i="98"/>
  <c r="AG13" i="98"/>
  <c r="AJ13" i="98" s="1"/>
  <c r="AJ8" i="98"/>
  <c r="AI8" i="98"/>
  <c r="AL8" i="98"/>
  <c r="AM9" i="98"/>
  <c r="AS9" i="98"/>
  <c r="AP9" i="98"/>
  <c r="AJ9" i="98"/>
  <c r="AI9" i="98"/>
  <c r="AL9" i="98"/>
  <c r="AK9" i="98"/>
  <c r="AR9" i="98"/>
  <c r="AO9" i="98"/>
  <c r="AQ9" i="98"/>
  <c r="AL13" i="98" l="1"/>
  <c r="AI13" i="98"/>
  <c r="AR13" i="98"/>
  <c r="AK13" i="98"/>
  <c r="AM13" i="98"/>
  <c r="AO13" i="98"/>
  <c r="AP13" i="98"/>
  <c r="BB8" i="98"/>
  <c r="AT8" i="98"/>
  <c r="AN13" i="98"/>
  <c r="AQ13" i="98"/>
  <c r="AS13" i="98"/>
  <c r="BB9" i="98"/>
  <c r="AT9" i="98"/>
  <c r="AT13" i="98" l="1"/>
  <c r="BB13" i="98"/>
  <c r="B97" i="98" l="1"/>
  <c r="B98" i="98" s="1"/>
  <c r="B99" i="98" s="1"/>
  <c r="B100" i="98" s="1"/>
  <c r="B101" i="98" s="1"/>
  <c r="B102" i="98" s="1"/>
  <c r="B103" i="98" s="1"/>
  <c r="B104" i="98" s="1"/>
  <c r="B105" i="98" s="1"/>
  <c r="B106" i="98" s="1"/>
  <c r="B107" i="98" s="1"/>
  <c r="B108" i="98" s="1"/>
  <c r="B109" i="98" s="1"/>
  <c r="B110" i="98" s="1"/>
  <c r="B111" i="98" s="1"/>
  <c r="B112" i="98" s="1"/>
  <c r="B113" i="98" s="1"/>
  <c r="B114" i="98" s="1"/>
  <c r="B115" i="98" s="1"/>
  <c r="B116" i="98" s="1"/>
  <c r="B79" i="98"/>
  <c r="B80" i="98" s="1"/>
  <c r="B81" i="98" s="1"/>
  <c r="B82" i="98" s="1"/>
  <c r="B83" i="98" s="1"/>
  <c r="B84" i="98" s="1"/>
  <c r="B85" i="98" s="1"/>
  <c r="B86" i="98" s="1"/>
  <c r="B87" i="98" s="1"/>
  <c r="B88" i="98" s="1"/>
  <c r="B89" i="98" s="1"/>
  <c r="B90" i="98" s="1"/>
  <c r="B91" i="98" s="1"/>
  <c r="B92" i="98" s="1"/>
  <c r="B93" i="98" s="1"/>
  <c r="B94" i="98" s="1"/>
  <c r="B62" i="98"/>
  <c r="B63" i="98" s="1"/>
  <c r="B64" i="98" s="1"/>
  <c r="B65" i="98" s="1"/>
  <c r="B66" i="98" s="1"/>
  <c r="B67" i="98" s="1"/>
  <c r="B68" i="98" s="1"/>
  <c r="B69" i="98" s="1"/>
  <c r="B70" i="98" s="1"/>
  <c r="B71" i="98" s="1"/>
  <c r="B72" i="98" s="1"/>
  <c r="B73" i="98" s="1"/>
  <c r="B74" i="98" s="1"/>
  <c r="B75" i="98" s="1"/>
  <c r="B76" i="98" s="1"/>
  <c r="B46" i="98"/>
  <c r="B47" i="98" s="1"/>
  <c r="B48" i="98" s="1"/>
  <c r="B49" i="98" s="1"/>
  <c r="B50" i="98" s="1"/>
  <c r="B51" i="98" s="1"/>
  <c r="B52" i="98" s="1"/>
  <c r="B53" i="98" s="1"/>
  <c r="B54" i="98" s="1"/>
  <c r="B55" i="98" s="1"/>
  <c r="B56" i="98" s="1"/>
  <c r="B57" i="98" s="1"/>
  <c r="B58" i="98" s="1"/>
  <c r="B59" i="98" s="1"/>
  <c r="B36" i="98"/>
  <c r="B37" i="98" s="1"/>
  <c r="B38" i="98" s="1"/>
  <c r="B39" i="98" s="1"/>
  <c r="R116" i="98"/>
  <c r="AD116" i="98" s="1"/>
  <c r="R115" i="98"/>
  <c r="AC115" i="98" s="1"/>
  <c r="R114" i="98"/>
  <c r="AD114" i="98" s="1"/>
  <c r="R113" i="98"/>
  <c r="R112" i="98"/>
  <c r="AC112" i="98" s="1"/>
  <c r="R111" i="98"/>
  <c r="AC111" i="98" s="1"/>
  <c r="R110" i="98"/>
  <c r="AC110" i="98" s="1"/>
  <c r="R109" i="98"/>
  <c r="V109" i="98" s="1"/>
  <c r="R108" i="98"/>
  <c r="AB108" i="98" s="1"/>
  <c r="R107" i="98"/>
  <c r="AC107" i="98" s="1"/>
  <c r="R106" i="98"/>
  <c r="R105" i="98"/>
  <c r="AD105" i="98" s="1"/>
  <c r="R104" i="98"/>
  <c r="Y104" i="98" s="1"/>
  <c r="R103" i="98"/>
  <c r="AC103" i="98" s="1"/>
  <c r="R102" i="98"/>
  <c r="AD102" i="98" s="1"/>
  <c r="R101" i="98"/>
  <c r="AC101" i="98" s="1"/>
  <c r="R100" i="98"/>
  <c r="AD100" i="98" s="1"/>
  <c r="R99" i="98"/>
  <c r="R98" i="98"/>
  <c r="AC98" i="98" s="1"/>
  <c r="R97" i="98"/>
  <c r="AE97" i="98" s="1"/>
  <c r="R96" i="98"/>
  <c r="AC96" i="98" s="1"/>
  <c r="R94" i="98"/>
  <c r="R93" i="98"/>
  <c r="AC93" i="98" s="1"/>
  <c r="R92" i="98"/>
  <c r="AE92" i="98" s="1"/>
  <c r="R91" i="98"/>
  <c r="AC91" i="98" s="1"/>
  <c r="R90" i="98"/>
  <c r="AB90" i="98" s="1"/>
  <c r="R89" i="98"/>
  <c r="AC89" i="98" s="1"/>
  <c r="R88" i="98"/>
  <c r="AE88" i="98" s="1"/>
  <c r="R87" i="98"/>
  <c r="AC87" i="98" s="1"/>
  <c r="R86" i="98"/>
  <c r="R85" i="98"/>
  <c r="AC85" i="98" s="1"/>
  <c r="R84" i="98"/>
  <c r="AE84" i="98" s="1"/>
  <c r="R83" i="98"/>
  <c r="AF83" i="98" s="1"/>
  <c r="R82" i="98"/>
  <c r="AD82" i="98" s="1"/>
  <c r="R81" i="98"/>
  <c r="AF81" i="98" s="1"/>
  <c r="R80" i="98"/>
  <c r="AB80" i="98" s="1"/>
  <c r="R79" i="98"/>
  <c r="R78" i="98"/>
  <c r="AD78" i="98" s="1"/>
  <c r="R76" i="98"/>
  <c r="R75" i="98"/>
  <c r="AD75" i="98" s="1"/>
  <c r="R74" i="98"/>
  <c r="AD74" i="98" s="1"/>
  <c r="R73" i="98"/>
  <c r="AE73" i="98" s="1"/>
  <c r="R72" i="98"/>
  <c r="R71" i="98"/>
  <c r="AE71" i="98" s="1"/>
  <c r="R70" i="98"/>
  <c r="AC70" i="98" s="1"/>
  <c r="R69" i="98"/>
  <c r="R68" i="98"/>
  <c r="AC68" i="98" s="1"/>
  <c r="R67" i="98"/>
  <c r="Y67" i="98" s="1"/>
  <c r="R66" i="98"/>
  <c r="AC66" i="98" s="1"/>
  <c r="R65" i="98"/>
  <c r="AE65" i="98" s="1"/>
  <c r="R64" i="98"/>
  <c r="AD64" i="98" s="1"/>
  <c r="R63" i="98"/>
  <c r="AE63" i="98" s="1"/>
  <c r="R62" i="98"/>
  <c r="AE62" i="98" s="1"/>
  <c r="R61" i="98"/>
  <c r="AC61" i="98" s="1"/>
  <c r="R59" i="98"/>
  <c r="R58" i="98"/>
  <c r="AC58" i="98" s="1"/>
  <c r="R57" i="98"/>
  <c r="AA57" i="98" s="1"/>
  <c r="R56" i="98"/>
  <c r="AB56" i="98" s="1"/>
  <c r="R55" i="98"/>
  <c r="AC55" i="98" s="1"/>
  <c r="R54" i="98"/>
  <c r="AD54" i="98" s="1"/>
  <c r="R53" i="98"/>
  <c r="AC53" i="98" s="1"/>
  <c r="R52" i="98"/>
  <c r="AC52" i="98" s="1"/>
  <c r="R51" i="98"/>
  <c r="AD51" i="98" s="1"/>
  <c r="R50" i="98"/>
  <c r="AC50" i="98" s="1"/>
  <c r="R49" i="98"/>
  <c r="Z49" i="98" s="1"/>
  <c r="R48" i="98"/>
  <c r="AB48" i="98" s="1"/>
  <c r="R47" i="98"/>
  <c r="AC47" i="98" s="1"/>
  <c r="R46" i="98"/>
  <c r="AC46" i="98" s="1"/>
  <c r="R45" i="98"/>
  <c r="Z45" i="98" s="1"/>
  <c r="R43" i="98"/>
  <c r="AD43" i="98" s="1"/>
  <c r="R42" i="98"/>
  <c r="W42" i="98" s="1"/>
  <c r="R39" i="98"/>
  <c r="AF39" i="98" s="1"/>
  <c r="R38" i="98"/>
  <c r="AC38" i="98" s="1"/>
  <c r="R37" i="98"/>
  <c r="AD37" i="98" s="1"/>
  <c r="R36" i="98"/>
  <c r="AC36" i="98" s="1"/>
  <c r="R35" i="98"/>
  <c r="AF35" i="98" s="1"/>
  <c r="R33" i="98"/>
  <c r="AC33" i="98" s="1"/>
  <c r="R32" i="98"/>
  <c r="AE32" i="98" s="1"/>
  <c r="R28" i="98"/>
  <c r="AE28" i="98" s="1"/>
  <c r="R27" i="98"/>
  <c r="AD27" i="98" s="1"/>
  <c r="R26" i="98"/>
  <c r="AC26" i="98" s="1"/>
  <c r="R25" i="98"/>
  <c r="AC25" i="98" s="1"/>
  <c r="R24" i="98"/>
  <c r="AE24" i="98" s="1"/>
  <c r="J20" i="98"/>
  <c r="I20" i="98" s="1"/>
  <c r="J19" i="98"/>
  <c r="I19" i="98" s="1"/>
  <c r="J16" i="98"/>
  <c r="I16" i="98" s="1"/>
  <c r="J18" i="98"/>
  <c r="I18" i="98" s="1"/>
  <c r="J14" i="98"/>
  <c r="I14" i="98" s="1"/>
  <c r="R14" i="98" s="1"/>
  <c r="J15" i="98"/>
  <c r="I15" i="98" s="1"/>
  <c r="J17" i="98"/>
  <c r="I17" i="98" s="1"/>
  <c r="J11" i="98"/>
  <c r="I11" i="98" s="1"/>
  <c r="J7" i="98"/>
  <c r="J6" i="98"/>
  <c r="I6" i="98" s="1"/>
  <c r="B40" i="98" l="1"/>
  <c r="B41" i="98" s="1"/>
  <c r="B42" i="98" s="1"/>
  <c r="B43" i="98" s="1"/>
  <c r="AF50" i="98"/>
  <c r="W108" i="98"/>
  <c r="X26" i="98"/>
  <c r="Y33" i="98"/>
  <c r="X100" i="98"/>
  <c r="AA42" i="98"/>
  <c r="V46" i="98"/>
  <c r="AE82" i="98"/>
  <c r="AF89" i="98"/>
  <c r="W47" i="98"/>
  <c r="X50" i="98"/>
  <c r="X52" i="98"/>
  <c r="AF67" i="98"/>
  <c r="V70" i="98"/>
  <c r="AF78" i="98"/>
  <c r="V88" i="98"/>
  <c r="Z98" i="98"/>
  <c r="AB103" i="98"/>
  <c r="X88" i="98"/>
  <c r="Z46" i="98"/>
  <c r="W66" i="98"/>
  <c r="X32" i="98"/>
  <c r="AD83" i="98"/>
  <c r="AD91" i="98"/>
  <c r="W114" i="98"/>
  <c r="AB32" i="98"/>
  <c r="X114" i="98"/>
  <c r="AF32" i="98"/>
  <c r="X38" i="98"/>
  <c r="W53" i="98"/>
  <c r="X58" i="98"/>
  <c r="X61" i="98"/>
  <c r="Z68" i="98"/>
  <c r="W70" i="98"/>
  <c r="V84" i="98"/>
  <c r="X85" i="98"/>
  <c r="AF88" i="98"/>
  <c r="X92" i="98"/>
  <c r="AF98" i="98"/>
  <c r="AA114" i="98"/>
  <c r="X116" i="98"/>
  <c r="X53" i="98"/>
  <c r="AF58" i="98"/>
  <c r="AB67" i="98"/>
  <c r="AD70" i="98"/>
  <c r="X78" i="98"/>
  <c r="V83" i="98"/>
  <c r="Z84" i="98"/>
  <c r="Z85" i="98"/>
  <c r="V91" i="98"/>
  <c r="Z92" i="98"/>
  <c r="AA101" i="98"/>
  <c r="AF114" i="98"/>
  <c r="AB53" i="98"/>
  <c r="AF84" i="98"/>
  <c r="AF85" i="98"/>
  <c r="Y25" i="98"/>
  <c r="AA26" i="98"/>
  <c r="AC37" i="98"/>
  <c r="AA38" i="98"/>
  <c r="Z39" i="98"/>
  <c r="AF42" i="98"/>
  <c r="X45" i="98"/>
  <c r="AA47" i="98"/>
  <c r="Y48" i="98"/>
  <c r="AD52" i="98"/>
  <c r="V54" i="98"/>
  <c r="V55" i="98"/>
  <c r="AF55" i="98"/>
  <c r="AD61" i="98"/>
  <c r="W63" i="98"/>
  <c r="AD66" i="98"/>
  <c r="AE68" i="98"/>
  <c r="X75" i="98"/>
  <c r="V81" i="98"/>
  <c r="AD84" i="98"/>
  <c r="V87" i="98"/>
  <c r="X93" i="98"/>
  <c r="V97" i="98"/>
  <c r="AF97" i="98"/>
  <c r="AB101" i="98"/>
  <c r="AD103" i="98"/>
  <c r="AA110" i="98"/>
  <c r="W112" i="98"/>
  <c r="AE116" i="98"/>
  <c r="AB55" i="98"/>
  <c r="AD97" i="98"/>
  <c r="AD26" i="98"/>
  <c r="AD38" i="98"/>
  <c r="AD45" i="98"/>
  <c r="AB47" i="98"/>
  <c r="AF52" i="98"/>
  <c r="AB54" i="98"/>
  <c r="W55" i="98"/>
  <c r="AF61" i="98"/>
  <c r="AE66" i="98"/>
  <c r="AA75" i="98"/>
  <c r="AD87" i="98"/>
  <c r="Z88" i="98"/>
  <c r="X89" i="98"/>
  <c r="AD92" i="98"/>
  <c r="Z93" i="98"/>
  <c r="V96" i="98"/>
  <c r="X97" i="98"/>
  <c r="V101" i="98"/>
  <c r="AF101" i="98"/>
  <c r="W103" i="98"/>
  <c r="Y109" i="98"/>
  <c r="AF116" i="98"/>
  <c r="V26" i="98"/>
  <c r="AF26" i="98"/>
  <c r="V38" i="98"/>
  <c r="AF38" i="98"/>
  <c r="V42" i="98"/>
  <c r="V47" i="98"/>
  <c r="AF47" i="98"/>
  <c r="Z50" i="98"/>
  <c r="V52" i="98"/>
  <c r="AD53" i="98"/>
  <c r="AA55" i="98"/>
  <c r="Z56" i="98"/>
  <c r="Z58" i="98"/>
  <c r="V61" i="98"/>
  <c r="V66" i="98"/>
  <c r="W68" i="98"/>
  <c r="AE70" i="98"/>
  <c r="AF75" i="98"/>
  <c r="AA78" i="98"/>
  <c r="W82" i="98"/>
  <c r="Z83" i="98"/>
  <c r="X84" i="98"/>
  <c r="AD88" i="98"/>
  <c r="Z89" i="98"/>
  <c r="V92" i="98"/>
  <c r="AF92" i="98"/>
  <c r="AF93" i="98"/>
  <c r="AD96" i="98"/>
  <c r="Z97" i="98"/>
  <c r="X98" i="98"/>
  <c r="W101" i="98"/>
  <c r="X103" i="98"/>
  <c r="V104" i="98"/>
  <c r="AA109" i="98"/>
  <c r="AE114" i="98"/>
  <c r="W116" i="98"/>
  <c r="AB27" i="98"/>
  <c r="AE36" i="98"/>
  <c r="AB24" i="98"/>
  <c r="X27" i="98"/>
  <c r="AF27" i="98"/>
  <c r="AB28" i="98"/>
  <c r="W36" i="98"/>
  <c r="AB36" i="98"/>
  <c r="AC49" i="98"/>
  <c r="AD49" i="98"/>
  <c r="X49" i="98"/>
  <c r="AB49" i="98"/>
  <c r="W49" i="98"/>
  <c r="AE49" i="98"/>
  <c r="Z51" i="98"/>
  <c r="Z57" i="98"/>
  <c r="AC59" i="98"/>
  <c r="AB59" i="98"/>
  <c r="W59" i="98"/>
  <c r="AF59" i="98"/>
  <c r="AA59" i="98"/>
  <c r="V59" i="98"/>
  <c r="AE59" i="98"/>
  <c r="Z76" i="98"/>
  <c r="Y76" i="98"/>
  <c r="V76" i="98"/>
  <c r="AE86" i="98"/>
  <c r="Z86" i="98"/>
  <c r="AF86" i="98"/>
  <c r="X86" i="98"/>
  <c r="AD86" i="98"/>
  <c r="V86" i="98"/>
  <c r="AF24" i="98"/>
  <c r="W26" i="98"/>
  <c r="AB26" i="98"/>
  <c r="AA27" i="98"/>
  <c r="AF28" i="98"/>
  <c r="X36" i="98"/>
  <c r="AD36" i="98"/>
  <c r="X37" i="98"/>
  <c r="W38" i="98"/>
  <c r="AB38" i="98"/>
  <c r="AC43" i="98"/>
  <c r="Z43" i="98"/>
  <c r="V43" i="98"/>
  <c r="AD48" i="98"/>
  <c r="X48" i="98"/>
  <c r="AC48" i="98"/>
  <c r="V48" i="98"/>
  <c r="V49" i="98"/>
  <c r="AF49" i="98"/>
  <c r="AC54" i="98"/>
  <c r="Z54" i="98"/>
  <c r="AF54" i="98"/>
  <c r="X54" i="98"/>
  <c r="X59" i="98"/>
  <c r="AD76" i="98"/>
  <c r="AB86" i="98"/>
  <c r="AE99" i="98"/>
  <c r="Z99" i="98"/>
  <c r="AF99" i="98"/>
  <c r="X99" i="98"/>
  <c r="AD99" i="98"/>
  <c r="V99" i="98"/>
  <c r="Z59" i="98"/>
  <c r="AC64" i="98"/>
  <c r="Y64" i="98"/>
  <c r="V64" i="98"/>
  <c r="AB69" i="98"/>
  <c r="Y69" i="98"/>
  <c r="AF79" i="98"/>
  <c r="AD79" i="98"/>
  <c r="Z79" i="98"/>
  <c r="V79" i="98"/>
  <c r="AE94" i="98"/>
  <c r="Z94" i="98"/>
  <c r="AF94" i="98"/>
  <c r="X94" i="98"/>
  <c r="AD94" i="98"/>
  <c r="V94" i="98"/>
  <c r="AB99" i="98"/>
  <c r="AC113" i="98"/>
  <c r="AA113" i="98"/>
  <c r="Y113" i="98"/>
  <c r="V113" i="98"/>
  <c r="Z36" i="98"/>
  <c r="AC51" i="98"/>
  <c r="AB51" i="98"/>
  <c r="W51" i="98"/>
  <c r="AF51" i="98"/>
  <c r="AA51" i="98"/>
  <c r="V51" i="98"/>
  <c r="AE51" i="98"/>
  <c r="AC57" i="98"/>
  <c r="AD57" i="98"/>
  <c r="X57" i="98"/>
  <c r="AB57" i="98"/>
  <c r="W57" i="98"/>
  <c r="AE57" i="98"/>
  <c r="X24" i="98"/>
  <c r="Z26" i="98"/>
  <c r="AE26" i="98"/>
  <c r="W27" i="98"/>
  <c r="AE27" i="98"/>
  <c r="X28" i="98"/>
  <c r="V36" i="98"/>
  <c r="AA36" i="98"/>
  <c r="AF36" i="98"/>
  <c r="Z38" i="98"/>
  <c r="AE38" i="98"/>
  <c r="AC42" i="98"/>
  <c r="AE42" i="98"/>
  <c r="Z42" i="98"/>
  <c r="AD42" i="98"/>
  <c r="X42" i="98"/>
  <c r="AB42" i="98"/>
  <c r="AC45" i="98"/>
  <c r="AB45" i="98"/>
  <c r="W45" i="98"/>
  <c r="AF45" i="98"/>
  <c r="AA45" i="98"/>
  <c r="V45" i="98"/>
  <c r="AE45" i="98"/>
  <c r="AA49" i="98"/>
  <c r="X51" i="98"/>
  <c r="AC56" i="98"/>
  <c r="AF56" i="98"/>
  <c r="X56" i="98"/>
  <c r="AD56" i="98"/>
  <c r="V56" i="98"/>
  <c r="V57" i="98"/>
  <c r="AF57" i="98"/>
  <c r="AD59" i="98"/>
  <c r="AC63" i="98"/>
  <c r="AB63" i="98"/>
  <c r="Y63" i="98"/>
  <c r="AA64" i="98"/>
  <c r="AD80" i="98"/>
  <c r="AA80" i="98"/>
  <c r="AF80" i="98"/>
  <c r="X80" i="98"/>
  <c r="AE80" i="98"/>
  <c r="W80" i="98"/>
  <c r="AE90" i="98"/>
  <c r="Z90" i="98"/>
  <c r="AF90" i="98"/>
  <c r="X90" i="98"/>
  <c r="AD90" i="98"/>
  <c r="V90" i="98"/>
  <c r="AB94" i="98"/>
  <c r="Z102" i="98"/>
  <c r="Y102" i="98"/>
  <c r="V102" i="98"/>
  <c r="AD113" i="98"/>
  <c r="AD46" i="98"/>
  <c r="X47" i="98"/>
  <c r="AD47" i="98"/>
  <c r="AB50" i="98"/>
  <c r="Z52" i="98"/>
  <c r="Z53" i="98"/>
  <c r="AE53" i="98"/>
  <c r="X55" i="98"/>
  <c r="AD55" i="98"/>
  <c r="AB58" i="98"/>
  <c r="Z61" i="98"/>
  <c r="Z66" i="98"/>
  <c r="AA68" i="98"/>
  <c r="Z70" i="98"/>
  <c r="AB75" i="98"/>
  <c r="AB78" i="98"/>
  <c r="Z81" i="98"/>
  <c r="X82" i="98"/>
  <c r="AF82" i="98"/>
  <c r="AB85" i="98"/>
  <c r="X87" i="98"/>
  <c r="AF87" i="98"/>
  <c r="AB89" i="98"/>
  <c r="X91" i="98"/>
  <c r="AF91" i="98"/>
  <c r="AB93" i="98"/>
  <c r="X96" i="98"/>
  <c r="AF96" i="98"/>
  <c r="AB98" i="98"/>
  <c r="AC100" i="98"/>
  <c r="X101" i="98"/>
  <c r="AD101" i="98"/>
  <c r="Z103" i="98"/>
  <c r="AE103" i="98"/>
  <c r="Z104" i="98"/>
  <c r="AD109" i="98"/>
  <c r="Y112" i="98"/>
  <c r="AB114" i="98"/>
  <c r="AA116" i="98"/>
  <c r="Z47" i="98"/>
  <c r="AE47" i="98"/>
  <c r="V50" i="98"/>
  <c r="AD50" i="98"/>
  <c r="AB52" i="98"/>
  <c r="V53" i="98"/>
  <c r="AA53" i="98"/>
  <c r="AF53" i="98"/>
  <c r="Z55" i="98"/>
  <c r="AE55" i="98"/>
  <c r="V58" i="98"/>
  <c r="AD58" i="98"/>
  <c r="AB61" i="98"/>
  <c r="AA66" i="98"/>
  <c r="X67" i="98"/>
  <c r="V68" i="98"/>
  <c r="AD68" i="98"/>
  <c r="AA70" i="98"/>
  <c r="W75" i="98"/>
  <c r="AE75" i="98"/>
  <c r="W78" i="98"/>
  <c r="AE78" i="98"/>
  <c r="AD81" i="98"/>
  <c r="AA82" i="98"/>
  <c r="AB84" i="98"/>
  <c r="V85" i="98"/>
  <c r="AD85" i="98"/>
  <c r="Z87" i="98"/>
  <c r="AB88" i="98"/>
  <c r="V89" i="98"/>
  <c r="AD89" i="98"/>
  <c r="Z91" i="98"/>
  <c r="AB92" i="98"/>
  <c r="V93" i="98"/>
  <c r="AD93" i="98"/>
  <c r="Z96" i="98"/>
  <c r="AB97" i="98"/>
  <c r="V98" i="98"/>
  <c r="AD98" i="98"/>
  <c r="Z101" i="98"/>
  <c r="AE101" i="98"/>
  <c r="V103" i="98"/>
  <c r="AA103" i="98"/>
  <c r="AF103" i="98"/>
  <c r="AD104" i="98"/>
  <c r="W111" i="98"/>
  <c r="AB112" i="98"/>
  <c r="AB116" i="98"/>
  <c r="AB82" i="98"/>
  <c r="AB87" i="98"/>
  <c r="AB91" i="98"/>
  <c r="AB96" i="98"/>
  <c r="AE112" i="98"/>
  <c r="R6" i="98"/>
  <c r="Z6" i="98" s="1"/>
  <c r="R5" i="98"/>
  <c r="Y5" i="98" s="1"/>
  <c r="R17" i="98"/>
  <c r="I7" i="98"/>
  <c r="AF25" i="98"/>
  <c r="AB25" i="98"/>
  <c r="X25" i="98"/>
  <c r="AE25" i="98"/>
  <c r="AA25" i="98"/>
  <c r="W25" i="98"/>
  <c r="AD25" i="98"/>
  <c r="Z25" i="98"/>
  <c r="V25" i="98"/>
  <c r="AF33" i="98"/>
  <c r="AB33" i="98"/>
  <c r="X33" i="98"/>
  <c r="AE33" i="98"/>
  <c r="AA33" i="98"/>
  <c r="W33" i="98"/>
  <c r="AD33" i="98"/>
  <c r="Z33" i="98"/>
  <c r="V33" i="98"/>
  <c r="AE35" i="98"/>
  <c r="AA35" i="98"/>
  <c r="W35" i="98"/>
  <c r="AD35" i="98"/>
  <c r="Y35" i="98"/>
  <c r="AC35" i="98"/>
  <c r="X35" i="98"/>
  <c r="AB35" i="98"/>
  <c r="V35" i="98"/>
  <c r="R11" i="98"/>
  <c r="Y11" i="98" s="1"/>
  <c r="Z35" i="98"/>
  <c r="AE39" i="98"/>
  <c r="AA39" i="98"/>
  <c r="W39" i="98"/>
  <c r="AD39" i="98"/>
  <c r="Y39" i="98"/>
  <c r="AC39" i="98"/>
  <c r="X39" i="98"/>
  <c r="AB39" i="98"/>
  <c r="V39" i="98"/>
  <c r="Y24" i="98"/>
  <c r="AC24" i="98"/>
  <c r="Y28" i="98"/>
  <c r="AC28" i="98"/>
  <c r="Y32" i="98"/>
  <c r="AC32" i="98"/>
  <c r="Y37" i="98"/>
  <c r="V24" i="98"/>
  <c r="Z24" i="98"/>
  <c r="AD24" i="98"/>
  <c r="Y27" i="98"/>
  <c r="AC27" i="98"/>
  <c r="V28" i="98"/>
  <c r="Z28" i="98"/>
  <c r="AD28" i="98"/>
  <c r="V32" i="98"/>
  <c r="Z32" i="98"/>
  <c r="AD32" i="98"/>
  <c r="AE37" i="98"/>
  <c r="AA37" i="98"/>
  <c r="W37" i="98"/>
  <c r="Z37" i="98"/>
  <c r="AF37" i="98"/>
  <c r="R15" i="98"/>
  <c r="R18" i="98"/>
  <c r="R16" i="98"/>
  <c r="R19" i="98"/>
  <c r="R20" i="98"/>
  <c r="W24" i="98"/>
  <c r="AA24" i="98"/>
  <c r="Y26" i="98"/>
  <c r="V27" i="98"/>
  <c r="Z27" i="98"/>
  <c r="W28" i="98"/>
  <c r="AA28" i="98"/>
  <c r="W32" i="98"/>
  <c r="AA32" i="98"/>
  <c r="V37" i="98"/>
  <c r="AB37" i="98"/>
  <c r="Y36" i="98"/>
  <c r="Y38" i="98"/>
  <c r="Y42" i="98"/>
  <c r="W43" i="98"/>
  <c r="AA43" i="98"/>
  <c r="AE43" i="98"/>
  <c r="Y45" i="98"/>
  <c r="W46" i="98"/>
  <c r="AA46" i="98"/>
  <c r="AE46" i="98"/>
  <c r="Y47" i="98"/>
  <c r="AE48" i="98"/>
  <c r="AA48" i="98"/>
  <c r="W48" i="98"/>
  <c r="Z48" i="98"/>
  <c r="AF48" i="98"/>
  <c r="X43" i="98"/>
  <c r="AB43" i="98"/>
  <c r="AF43" i="98"/>
  <c r="X46" i="98"/>
  <c r="AB46" i="98"/>
  <c r="AF46" i="98"/>
  <c r="AF62" i="98"/>
  <c r="AB62" i="98"/>
  <c r="X62" i="98"/>
  <c r="AC62" i="98"/>
  <c r="W62" i="98"/>
  <c r="AA62" i="98"/>
  <c r="V62" i="98"/>
  <c r="AD62" i="98"/>
  <c r="Y62" i="98"/>
  <c r="Y43" i="98"/>
  <c r="Y46" i="98"/>
  <c r="Z62" i="98"/>
  <c r="Y49" i="98"/>
  <c r="W50" i="98"/>
  <c r="AA50" i="98"/>
  <c r="AE50" i="98"/>
  <c r="Y51" i="98"/>
  <c r="W52" i="98"/>
  <c r="AA52" i="98"/>
  <c r="AE52" i="98"/>
  <c r="Y53" i="98"/>
  <c r="W54" i="98"/>
  <c r="AA54" i="98"/>
  <c r="AE54" i="98"/>
  <c r="Y55" i="98"/>
  <c r="W56" i="98"/>
  <c r="AA56" i="98"/>
  <c r="AE56" i="98"/>
  <c r="Y57" i="98"/>
  <c r="W58" i="98"/>
  <c r="AA58" i="98"/>
  <c r="AE58" i="98"/>
  <c r="Y59" i="98"/>
  <c r="W61" i="98"/>
  <c r="AA61" i="98"/>
  <c r="AE61" i="98"/>
  <c r="X63" i="98"/>
  <c r="W64" i="98"/>
  <c r="W65" i="98"/>
  <c r="AB65" i="98"/>
  <c r="X65" i="98"/>
  <c r="AC65" i="98"/>
  <c r="AE69" i="98"/>
  <c r="AA69" i="98"/>
  <c r="W69" i="98"/>
  <c r="AD69" i="98"/>
  <c r="Z69" i="98"/>
  <c r="V69" i="98"/>
  <c r="AC69" i="98"/>
  <c r="Y50" i="98"/>
  <c r="Y52" i="98"/>
  <c r="Y54" i="98"/>
  <c r="Y56" i="98"/>
  <c r="Y58" i="98"/>
  <c r="Y61" i="98"/>
  <c r="AD63" i="98"/>
  <c r="Z63" i="98"/>
  <c r="V63" i="98"/>
  <c r="AA63" i="98"/>
  <c r="AF63" i="98"/>
  <c r="AF64" i="98"/>
  <c r="AB64" i="98"/>
  <c r="X64" i="98"/>
  <c r="Z64" i="98"/>
  <c r="AE64" i="98"/>
  <c r="Y65" i="98"/>
  <c r="AE67" i="98"/>
  <c r="AA67" i="98"/>
  <c r="W67" i="98"/>
  <c r="AD67" i="98"/>
  <c r="Z67" i="98"/>
  <c r="V67" i="98"/>
  <c r="AC67" i="98"/>
  <c r="X69" i="98"/>
  <c r="AF69" i="98"/>
  <c r="AD65" i="98"/>
  <c r="Z65" i="98"/>
  <c r="V65" i="98"/>
  <c r="AA65" i="98"/>
  <c r="AF65" i="98"/>
  <c r="X71" i="98"/>
  <c r="AB71" i="98"/>
  <c r="AF71" i="98"/>
  <c r="AF72" i="98"/>
  <c r="AB72" i="98"/>
  <c r="X72" i="98"/>
  <c r="Z72" i="98"/>
  <c r="AE72" i="98"/>
  <c r="Y73" i="98"/>
  <c r="Y74" i="98"/>
  <c r="Y71" i="98"/>
  <c r="AC71" i="98"/>
  <c r="V72" i="98"/>
  <c r="AA72" i="98"/>
  <c r="AD73" i="98"/>
  <c r="Z73" i="98"/>
  <c r="V73" i="98"/>
  <c r="AA73" i="98"/>
  <c r="AF73" i="98"/>
  <c r="AF74" i="98"/>
  <c r="AB74" i="98"/>
  <c r="X74" i="98"/>
  <c r="Z74" i="98"/>
  <c r="AE74" i="98"/>
  <c r="X66" i="98"/>
  <c r="AB66" i="98"/>
  <c r="AF66" i="98"/>
  <c r="X68" i="98"/>
  <c r="AB68" i="98"/>
  <c r="AF68" i="98"/>
  <c r="X70" i="98"/>
  <c r="AB70" i="98"/>
  <c r="AF70" i="98"/>
  <c r="V71" i="98"/>
  <c r="Z71" i="98"/>
  <c r="AD71" i="98"/>
  <c r="W72" i="98"/>
  <c r="AC72" i="98"/>
  <c r="W73" i="98"/>
  <c r="AB73" i="98"/>
  <c r="V74" i="98"/>
  <c r="AA74" i="98"/>
  <c r="AF76" i="98"/>
  <c r="AB76" i="98"/>
  <c r="X76" i="98"/>
  <c r="AE76" i="98"/>
  <c r="AA76" i="98"/>
  <c r="W76" i="98"/>
  <c r="AC76" i="98"/>
  <c r="Y66" i="98"/>
  <c r="Y68" i="98"/>
  <c r="Y70" i="98"/>
  <c r="W71" i="98"/>
  <c r="AA71" i="98"/>
  <c r="Y72" i="98"/>
  <c r="AD72" i="98"/>
  <c r="X73" i="98"/>
  <c r="AC73" i="98"/>
  <c r="W74" i="98"/>
  <c r="AC74" i="98"/>
  <c r="Y79" i="98"/>
  <c r="AC79" i="98"/>
  <c r="Y81" i="98"/>
  <c r="AC81" i="98"/>
  <c r="Y83" i="98"/>
  <c r="AC83" i="98"/>
  <c r="Y75" i="98"/>
  <c r="AC75" i="98"/>
  <c r="Y78" i="98"/>
  <c r="AC78" i="98"/>
  <c r="W79" i="98"/>
  <c r="AA79" i="98"/>
  <c r="AE79" i="98"/>
  <c r="Y80" i="98"/>
  <c r="AC80" i="98"/>
  <c r="W81" i="98"/>
  <c r="AA81" i="98"/>
  <c r="AE81" i="98"/>
  <c r="Y82" i="98"/>
  <c r="AC82" i="98"/>
  <c r="W83" i="98"/>
  <c r="AA83" i="98"/>
  <c r="AE83" i="98"/>
  <c r="V75" i="98"/>
  <c r="Z75" i="98"/>
  <c r="V78" i="98"/>
  <c r="Z78" i="98"/>
  <c r="X79" i="98"/>
  <c r="AB79" i="98"/>
  <c r="V80" i="98"/>
  <c r="Z80" i="98"/>
  <c r="X81" i="98"/>
  <c r="AB81" i="98"/>
  <c r="V82" i="98"/>
  <c r="Z82" i="98"/>
  <c r="X83" i="98"/>
  <c r="AB83" i="98"/>
  <c r="Y84" i="98"/>
  <c r="AC84" i="98"/>
  <c r="W85" i="98"/>
  <c r="AA85" i="98"/>
  <c r="AE85" i="98"/>
  <c r="Y86" i="98"/>
  <c r="AC86" i="98"/>
  <c r="W87" i="98"/>
  <c r="AA87" i="98"/>
  <c r="AE87" i="98"/>
  <c r="Y88" i="98"/>
  <c r="AC88" i="98"/>
  <c r="W89" i="98"/>
  <c r="AA89" i="98"/>
  <c r="AE89" i="98"/>
  <c r="Y90" i="98"/>
  <c r="AC90" i="98"/>
  <c r="W91" i="98"/>
  <c r="AA91" i="98"/>
  <c r="AE91" i="98"/>
  <c r="Y92" i="98"/>
  <c r="AC92" i="98"/>
  <c r="W93" i="98"/>
  <c r="AA93" i="98"/>
  <c r="AE93" i="98"/>
  <c r="Y94" i="98"/>
  <c r="AC94" i="98"/>
  <c r="W96" i="98"/>
  <c r="AA96" i="98"/>
  <c r="AE96" i="98"/>
  <c r="Y97" i="98"/>
  <c r="AC97" i="98"/>
  <c r="W98" i="98"/>
  <c r="AA98" i="98"/>
  <c r="AE98" i="98"/>
  <c r="Y99" i="98"/>
  <c r="AC99" i="98"/>
  <c r="V100" i="98"/>
  <c r="AB100" i="98"/>
  <c r="AF102" i="98"/>
  <c r="AB102" i="98"/>
  <c r="X102" i="98"/>
  <c r="AE102" i="98"/>
  <c r="AA102" i="98"/>
  <c r="W102" i="98"/>
  <c r="AC102" i="98"/>
  <c r="Y105" i="98"/>
  <c r="Z105" i="98"/>
  <c r="AF106" i="98"/>
  <c r="AB106" i="98"/>
  <c r="X106" i="98"/>
  <c r="AD106" i="98"/>
  <c r="Z106" i="98"/>
  <c r="V106" i="98"/>
  <c r="Y106" i="98"/>
  <c r="AE106" i="98"/>
  <c r="W106" i="98"/>
  <c r="AC106" i="98"/>
  <c r="W84" i="98"/>
  <c r="AA84" i="98"/>
  <c r="Y85" i="98"/>
  <c r="W86" i="98"/>
  <c r="AA86" i="98"/>
  <c r="Y87" i="98"/>
  <c r="W88" i="98"/>
  <c r="AA88" i="98"/>
  <c r="Y89" i="98"/>
  <c r="W90" i="98"/>
  <c r="AA90" i="98"/>
  <c r="Y91" i="98"/>
  <c r="W92" i="98"/>
  <c r="AA92" i="98"/>
  <c r="Y93" i="98"/>
  <c r="W94" i="98"/>
  <c r="AA94" i="98"/>
  <c r="Y96" i="98"/>
  <c r="W97" i="98"/>
  <c r="AA97" i="98"/>
  <c r="Y98" i="98"/>
  <c r="W99" i="98"/>
  <c r="AA99" i="98"/>
  <c r="Y100" i="98"/>
  <c r="AF104" i="98"/>
  <c r="AB104" i="98"/>
  <c r="X104" i="98"/>
  <c r="AE104" i="98"/>
  <c r="AA104" i="98"/>
  <c r="W104" i="98"/>
  <c r="AC104" i="98"/>
  <c r="AA106" i="98"/>
  <c r="AD107" i="98"/>
  <c r="Z107" i="98"/>
  <c r="V107" i="98"/>
  <c r="AF107" i="98"/>
  <c r="AB107" i="98"/>
  <c r="X107" i="98"/>
  <c r="AA107" i="98"/>
  <c r="Y107" i="98"/>
  <c r="AE107" i="98"/>
  <c r="W107" i="98"/>
  <c r="AE100" i="98"/>
  <c r="AA100" i="98"/>
  <c r="W100" i="98"/>
  <c r="Z100" i="98"/>
  <c r="AF100" i="98"/>
  <c r="AF105" i="98"/>
  <c r="AB105" i="98"/>
  <c r="X105" i="98"/>
  <c r="AC105" i="98"/>
  <c r="W105" i="98"/>
  <c r="AA105" i="98"/>
  <c r="V105" i="98"/>
  <c r="AE105" i="98"/>
  <c r="Y108" i="98"/>
  <c r="AD110" i="98"/>
  <c r="Z110" i="98"/>
  <c r="V110" i="98"/>
  <c r="AB110" i="98"/>
  <c r="W110" i="98"/>
  <c r="AE110" i="98"/>
  <c r="Y110" i="98"/>
  <c r="AF110" i="98"/>
  <c r="Z111" i="98"/>
  <c r="Y101" i="98"/>
  <c r="Y103" i="98"/>
  <c r="X110" i="98"/>
  <c r="AF115" i="98"/>
  <c r="AB115" i="98"/>
  <c r="X115" i="98"/>
  <c r="AE115" i="98"/>
  <c r="AA115" i="98"/>
  <c r="W115" i="98"/>
  <c r="Y115" i="98"/>
  <c r="AD115" i="98"/>
  <c r="V115" i="98"/>
  <c r="Z115" i="98"/>
  <c r="AD108" i="98"/>
  <c r="Z108" i="98"/>
  <c r="AC108" i="98"/>
  <c r="X108" i="98"/>
  <c r="AF108" i="98"/>
  <c r="AA108" i="98"/>
  <c r="V108" i="98"/>
  <c r="AE108" i="98"/>
  <c r="AF111" i="98"/>
  <c r="AB111" i="98"/>
  <c r="X111" i="98"/>
  <c r="AA111" i="98"/>
  <c r="V111" i="98"/>
  <c r="AD111" i="98"/>
  <c r="Y111" i="98"/>
  <c r="AE111" i="98"/>
  <c r="AF109" i="98"/>
  <c r="AB109" i="98"/>
  <c r="X109" i="98"/>
  <c r="Z109" i="98"/>
  <c r="AE109" i="98"/>
  <c r="X112" i="98"/>
  <c r="W113" i="98"/>
  <c r="W109" i="98"/>
  <c r="AC109" i="98"/>
  <c r="AD112" i="98"/>
  <c r="Z112" i="98"/>
  <c r="V112" i="98"/>
  <c r="AA112" i="98"/>
  <c r="AF112" i="98"/>
  <c r="AF113" i="98"/>
  <c r="AB113" i="98"/>
  <c r="X113" i="98"/>
  <c r="Z113" i="98"/>
  <c r="AE113" i="98"/>
  <c r="Y114" i="98"/>
  <c r="AC114" i="98"/>
  <c r="Y116" i="98"/>
  <c r="AC116" i="98"/>
  <c r="V114" i="98"/>
  <c r="Z114" i="98"/>
  <c r="V116" i="98"/>
  <c r="Z116" i="98"/>
  <c r="AG96" i="98" l="1"/>
  <c r="AP96" i="98" s="1"/>
  <c r="AG61" i="98"/>
  <c r="AQ61" i="98" s="1"/>
  <c r="AG54" i="98"/>
  <c r="AK54" i="98" s="1"/>
  <c r="AG89" i="98"/>
  <c r="AM89" i="98" s="1"/>
  <c r="AG56" i="98"/>
  <c r="AM56" i="98" s="1"/>
  <c r="AG87" i="98"/>
  <c r="AP87" i="98" s="1"/>
  <c r="AG68" i="98"/>
  <c r="AM68" i="98" s="1"/>
  <c r="AG101" i="98"/>
  <c r="AS101" i="98" s="1"/>
  <c r="AG47" i="98"/>
  <c r="AQ47" i="98" s="1"/>
  <c r="AG102" i="98"/>
  <c r="AM102" i="98" s="1"/>
  <c r="AG58" i="98"/>
  <c r="AQ58" i="98" s="1"/>
  <c r="AG49" i="98"/>
  <c r="AM49" i="98" s="1"/>
  <c r="AG64" i="98"/>
  <c r="AQ64" i="98" s="1"/>
  <c r="AG98" i="98"/>
  <c r="AP98" i="98" s="1"/>
  <c r="AG45" i="98"/>
  <c r="AS45" i="98" s="1"/>
  <c r="Z5" i="98"/>
  <c r="AG88" i="98"/>
  <c r="AS88" i="98" s="1"/>
  <c r="AG108" i="98"/>
  <c r="AM108" i="98" s="1"/>
  <c r="AG106" i="98"/>
  <c r="AN106" i="98" s="1"/>
  <c r="AG97" i="98"/>
  <c r="AL97" i="98" s="1"/>
  <c r="AG67" i="98"/>
  <c r="AR67" i="98" s="1"/>
  <c r="AC15" i="98"/>
  <c r="AF15" i="98"/>
  <c r="AB15" i="98"/>
  <c r="X15" i="98"/>
  <c r="AE15" i="98"/>
  <c r="AA15" i="98"/>
  <c r="W15" i="98"/>
  <c r="AD15" i="98"/>
  <c r="Z15" i="98"/>
  <c r="V15" i="98"/>
  <c r="AG35" i="98"/>
  <c r="AS35" i="98" s="1"/>
  <c r="AG25" i="98"/>
  <c r="AS25" i="98" s="1"/>
  <c r="AG116" i="98"/>
  <c r="AG112" i="98"/>
  <c r="AS112" i="98" s="1"/>
  <c r="AG109" i="98"/>
  <c r="AS109" i="98" s="1"/>
  <c r="AG115" i="98"/>
  <c r="AP115" i="98" s="1"/>
  <c r="AG107" i="98"/>
  <c r="AP107" i="98" s="1"/>
  <c r="AG99" i="98"/>
  <c r="AJ99" i="98" s="1"/>
  <c r="AG82" i="98"/>
  <c r="AM82" i="98" s="1"/>
  <c r="AG80" i="98"/>
  <c r="AM80" i="98" s="1"/>
  <c r="AG78" i="98"/>
  <c r="AM78" i="98" s="1"/>
  <c r="AG90" i="98"/>
  <c r="AP90" i="98" s="1"/>
  <c r="AG71" i="98"/>
  <c r="AR71" i="98" s="1"/>
  <c r="AG81" i="98"/>
  <c r="AJ81" i="98" s="1"/>
  <c r="AG69" i="98"/>
  <c r="AQ69" i="98" s="1"/>
  <c r="AG57" i="98"/>
  <c r="AL57" i="98" s="1"/>
  <c r="AG27" i="98"/>
  <c r="AP27" i="98" s="1"/>
  <c r="AC16" i="98"/>
  <c r="AF16" i="98"/>
  <c r="AB16" i="98"/>
  <c r="X16" i="98"/>
  <c r="AE16" i="98"/>
  <c r="AA16" i="98"/>
  <c r="W16" i="98"/>
  <c r="AD16" i="98"/>
  <c r="Z16" i="98"/>
  <c r="V16" i="98"/>
  <c r="AG32" i="98"/>
  <c r="AN32" i="98" s="1"/>
  <c r="AG55" i="98"/>
  <c r="AL55" i="98" s="1"/>
  <c r="AC11" i="98"/>
  <c r="AF11" i="98"/>
  <c r="AB11" i="98"/>
  <c r="X11" i="98"/>
  <c r="Z11" i="98"/>
  <c r="AE11" i="98"/>
  <c r="W11" i="98"/>
  <c r="AA11" i="98"/>
  <c r="AD11" i="98"/>
  <c r="V11" i="98"/>
  <c r="Y16" i="98"/>
  <c r="R7" i="98"/>
  <c r="Y7" i="98" s="1"/>
  <c r="AG105" i="98"/>
  <c r="AQ105" i="98" s="1"/>
  <c r="AG104" i="98"/>
  <c r="AO104" i="98" s="1"/>
  <c r="AG100" i="98"/>
  <c r="AN100" i="98" s="1"/>
  <c r="AG83" i="98"/>
  <c r="AL83" i="98" s="1"/>
  <c r="AG66" i="98"/>
  <c r="AS66" i="98" s="1"/>
  <c r="AG59" i="98"/>
  <c r="AL59" i="98" s="1"/>
  <c r="AG50" i="98"/>
  <c r="AL50" i="98" s="1"/>
  <c r="AC19" i="98"/>
  <c r="AF19" i="98"/>
  <c r="AB19" i="98"/>
  <c r="X19" i="98"/>
  <c r="AE19" i="98"/>
  <c r="AA19" i="98"/>
  <c r="W19" i="98"/>
  <c r="AD19" i="98"/>
  <c r="Z19" i="98"/>
  <c r="V19" i="98"/>
  <c r="Y19" i="98"/>
  <c r="Y15" i="98"/>
  <c r="AG110" i="98"/>
  <c r="AS110" i="98" s="1"/>
  <c r="AG92" i="98"/>
  <c r="AN92" i="98" s="1"/>
  <c r="AG84" i="98"/>
  <c r="AG74" i="98"/>
  <c r="AQ74" i="98" s="1"/>
  <c r="AG91" i="98"/>
  <c r="AR91" i="98" s="1"/>
  <c r="AG79" i="98"/>
  <c r="AJ79" i="98" s="1"/>
  <c r="AG73" i="98"/>
  <c r="AR73" i="98" s="1"/>
  <c r="AG72" i="98"/>
  <c r="AN72" i="98" s="1"/>
  <c r="AG62" i="98"/>
  <c r="AR62" i="98" s="1"/>
  <c r="AG53" i="98"/>
  <c r="AC18" i="98"/>
  <c r="AF18" i="98"/>
  <c r="AB18" i="98"/>
  <c r="X18" i="98"/>
  <c r="AE18" i="98"/>
  <c r="AA18" i="98"/>
  <c r="W18" i="98"/>
  <c r="AD18" i="98"/>
  <c r="Z18" i="98"/>
  <c r="V18" i="98"/>
  <c r="AG36" i="98"/>
  <c r="AG28" i="98"/>
  <c r="AQ28" i="98" s="1"/>
  <c r="AG39" i="98"/>
  <c r="AN39" i="98" s="1"/>
  <c r="AG38" i="98"/>
  <c r="AL38" i="98" s="1"/>
  <c r="Y18" i="98"/>
  <c r="R10" i="98"/>
  <c r="AC17" i="98"/>
  <c r="AF17" i="98"/>
  <c r="AB17" i="98"/>
  <c r="X17" i="98"/>
  <c r="AE17" i="98"/>
  <c r="W17" i="98"/>
  <c r="AD17" i="98"/>
  <c r="V17" i="98"/>
  <c r="AA17" i="98"/>
  <c r="Z17" i="98"/>
  <c r="AC6" i="98"/>
  <c r="AD6" i="98"/>
  <c r="X6" i="98"/>
  <c r="AB6" i="98"/>
  <c r="W6" i="98"/>
  <c r="AF6" i="98"/>
  <c r="AA6" i="98"/>
  <c r="V6" i="98"/>
  <c r="AE6" i="98"/>
  <c r="AG114" i="98"/>
  <c r="AM114" i="98" s="1"/>
  <c r="AG111" i="98"/>
  <c r="AN111" i="98" s="1"/>
  <c r="AG103" i="98"/>
  <c r="AG113" i="98"/>
  <c r="AK113" i="98" s="1"/>
  <c r="AG75" i="98"/>
  <c r="AM75" i="98" s="1"/>
  <c r="AG94" i="98"/>
  <c r="AL94" i="98" s="1"/>
  <c r="AG86" i="98"/>
  <c r="AP86" i="98" s="1"/>
  <c r="AG76" i="98"/>
  <c r="AN76" i="98" s="1"/>
  <c r="AG93" i="98"/>
  <c r="AG85" i="98"/>
  <c r="AN85" i="98" s="1"/>
  <c r="AG65" i="98"/>
  <c r="AR65" i="98" s="1"/>
  <c r="AG70" i="98"/>
  <c r="AK70" i="98" s="1"/>
  <c r="AG63" i="98"/>
  <c r="AM63" i="98" s="1"/>
  <c r="AG51" i="98"/>
  <c r="AG48" i="98"/>
  <c r="AN48" i="98" s="1"/>
  <c r="AG52" i="98"/>
  <c r="AR52" i="98" s="1"/>
  <c r="AG46" i="98"/>
  <c r="AS46" i="98" s="1"/>
  <c r="AG37" i="98"/>
  <c r="AN37" i="98" s="1"/>
  <c r="AC20" i="98"/>
  <c r="AF20" i="98"/>
  <c r="AB20" i="98"/>
  <c r="X20" i="98"/>
  <c r="AE20" i="98"/>
  <c r="AA20" i="98"/>
  <c r="W20" i="98"/>
  <c r="AD20" i="98"/>
  <c r="Z20" i="98"/>
  <c r="V20" i="98"/>
  <c r="AC14" i="98"/>
  <c r="AF14" i="98"/>
  <c r="AB14" i="98"/>
  <c r="X14" i="98"/>
  <c r="AE14" i="98"/>
  <c r="AA14" i="98"/>
  <c r="W14" i="98"/>
  <c r="AD14" i="98"/>
  <c r="Z14" i="98"/>
  <c r="V14" i="98"/>
  <c r="AG24" i="98"/>
  <c r="AJ24" i="98" s="1"/>
  <c r="AG42" i="98"/>
  <c r="AG43" i="98"/>
  <c r="AK43" i="98" s="1"/>
  <c r="Y20" i="98"/>
  <c r="Y14" i="98"/>
  <c r="AG33" i="98"/>
  <c r="AO33" i="98" s="1"/>
  <c r="AG26" i="98"/>
  <c r="AL26" i="98" s="1"/>
  <c r="Y17" i="98"/>
  <c r="AC5" i="98"/>
  <c r="AD5" i="98"/>
  <c r="X5" i="98"/>
  <c r="AB5" i="98"/>
  <c r="W5" i="98"/>
  <c r="AF5" i="98"/>
  <c r="AA5" i="98"/>
  <c r="V5" i="98"/>
  <c r="AE5" i="98"/>
  <c r="Y6" i="98"/>
  <c r="AQ56" i="98" l="1"/>
  <c r="AO61" i="98"/>
  <c r="AN47" i="98"/>
  <c r="AM96" i="98"/>
  <c r="AJ61" i="98"/>
  <c r="AI96" i="98"/>
  <c r="AR47" i="98"/>
  <c r="AJ56" i="98"/>
  <c r="AJ96" i="98"/>
  <c r="AK47" i="98"/>
  <c r="AR58" i="98"/>
  <c r="BB58" i="98" s="1"/>
  <c r="AN56" i="98"/>
  <c r="AS102" i="98"/>
  <c r="AK87" i="98"/>
  <c r="AP47" i="98"/>
  <c r="AS96" i="98"/>
  <c r="AI61" i="98"/>
  <c r="AK89" i="98"/>
  <c r="AR115" i="98"/>
  <c r="AL47" i="98"/>
  <c r="AL96" i="98"/>
  <c r="AM61" i="98"/>
  <c r="AP58" i="98"/>
  <c r="AO47" i="98"/>
  <c r="AR61" i="98"/>
  <c r="BB61" i="98" s="1"/>
  <c r="AS61" i="98"/>
  <c r="AI56" i="98"/>
  <c r="AK61" i="98"/>
  <c r="AK56" i="98"/>
  <c r="AM58" i="98"/>
  <c r="AI49" i="98"/>
  <c r="AN99" i="98"/>
  <c r="AK35" i="98"/>
  <c r="AS47" i="98"/>
  <c r="AJ58" i="98"/>
  <c r="AL80" i="98"/>
  <c r="AJ47" i="98"/>
  <c r="AQ96" i="98"/>
  <c r="AM109" i="98"/>
  <c r="AO96" i="98"/>
  <c r="AI47" i="98"/>
  <c r="AR96" i="98"/>
  <c r="AP56" i="98"/>
  <c r="AO56" i="98"/>
  <c r="AI58" i="98"/>
  <c r="AK96" i="98"/>
  <c r="AN96" i="98"/>
  <c r="AR56" i="98"/>
  <c r="AL56" i="98"/>
  <c r="AS56" i="98"/>
  <c r="AO58" i="98"/>
  <c r="AQ32" i="98"/>
  <c r="AP97" i="98"/>
  <c r="AJ107" i="98"/>
  <c r="AR107" i="98"/>
  <c r="AK107" i="98"/>
  <c r="AN97" i="98"/>
  <c r="AQ25" i="98"/>
  <c r="AP54" i="98"/>
  <c r="AS54" i="98"/>
  <c r="AP67" i="98"/>
  <c r="AP80" i="98"/>
  <c r="AK81" i="98"/>
  <c r="AK109" i="98"/>
  <c r="AO81" i="98"/>
  <c r="AL61" i="98"/>
  <c r="AL81" i="98"/>
  <c r="AL90" i="98"/>
  <c r="AR108" i="98"/>
  <c r="AO109" i="98"/>
  <c r="AM35" i="98"/>
  <c r="AN61" i="98"/>
  <c r="AL35" i="98"/>
  <c r="AP109" i="98"/>
  <c r="AM64" i="98"/>
  <c r="AP61" i="98"/>
  <c r="AP71" i="98"/>
  <c r="AO98" i="98"/>
  <c r="AM69" i="98"/>
  <c r="AJ71" i="98"/>
  <c r="AL82" i="98"/>
  <c r="AL71" i="98"/>
  <c r="AP74" i="98"/>
  <c r="AK115" i="98"/>
  <c r="AS111" i="98"/>
  <c r="AP81" i="98"/>
  <c r="AJ89" i="98"/>
  <c r="AQ115" i="98"/>
  <c r="AN98" i="98"/>
  <c r="AI101" i="98"/>
  <c r="AN108" i="98"/>
  <c r="AM73" i="98"/>
  <c r="AO73" i="98"/>
  <c r="AR81" i="98"/>
  <c r="AL115" i="98"/>
  <c r="AL108" i="98"/>
  <c r="AQ108" i="98"/>
  <c r="AR89" i="98"/>
  <c r="AM115" i="98"/>
  <c r="AS98" i="98"/>
  <c r="AL52" i="98"/>
  <c r="AK108" i="98"/>
  <c r="AP101" i="98"/>
  <c r="AS108" i="98"/>
  <c r="AN101" i="98"/>
  <c r="AI82" i="98"/>
  <c r="AS115" i="98"/>
  <c r="AR98" i="98"/>
  <c r="AK98" i="98"/>
  <c r="AN64" i="98"/>
  <c r="AI87" i="98"/>
  <c r="AJ102" i="98"/>
  <c r="AJ50" i="98"/>
  <c r="AK102" i="98"/>
  <c r="AQ54" i="98"/>
  <c r="AN50" i="98"/>
  <c r="AL49" i="98"/>
  <c r="AO54" i="98"/>
  <c r="AR54" i="98"/>
  <c r="AM54" i="98"/>
  <c r="AI102" i="98"/>
  <c r="AI54" i="98"/>
  <c r="AJ54" i="98"/>
  <c r="AN54" i="98"/>
  <c r="AL54" i="98"/>
  <c r="AQ87" i="98"/>
  <c r="AO45" i="98"/>
  <c r="AS68" i="98"/>
  <c r="AQ68" i="98"/>
  <c r="AN68" i="98"/>
  <c r="AL105" i="98"/>
  <c r="AP105" i="98"/>
  <c r="AL89" i="98"/>
  <c r="AN89" i="98"/>
  <c r="AM101" i="98"/>
  <c r="AJ45" i="98"/>
  <c r="AP68" i="98"/>
  <c r="AI89" i="98"/>
  <c r="AQ89" i="98"/>
  <c r="AK68" i="98"/>
  <c r="AN88" i="98"/>
  <c r="AQ107" i="98"/>
  <c r="AK62" i="98"/>
  <c r="AO68" i="98"/>
  <c r="AJ98" i="98"/>
  <c r="AL98" i="98"/>
  <c r="AL58" i="98"/>
  <c r="AR50" i="98"/>
  <c r="AQ101" i="98"/>
  <c r="AL68" i="98"/>
  <c r="AJ101" i="98"/>
  <c r="AN49" i="98"/>
  <c r="AQ98" i="98"/>
  <c r="AI98" i="98"/>
  <c r="AS58" i="98"/>
  <c r="AR68" i="98"/>
  <c r="AI68" i="98"/>
  <c r="AP89" i="98"/>
  <c r="AO89" i="98"/>
  <c r="AL28" i="98"/>
  <c r="AI63" i="98"/>
  <c r="AS71" i="98"/>
  <c r="AQ71" i="98"/>
  <c r="BB71" i="98" s="1"/>
  <c r="AK83" i="98"/>
  <c r="AL99" i="98"/>
  <c r="AL91" i="98"/>
  <c r="AO107" i="98"/>
  <c r="AN58" i="98"/>
  <c r="AN65" i="98"/>
  <c r="AP99" i="98"/>
  <c r="AM107" i="98"/>
  <c r="AL107" i="98"/>
  <c r="AR101" i="98"/>
  <c r="AK101" i="98"/>
  <c r="AL101" i="98"/>
  <c r="AO101" i="98"/>
  <c r="AO49" i="98"/>
  <c r="AM98" i="98"/>
  <c r="AK58" i="98"/>
  <c r="AJ68" i="98"/>
  <c r="AS89" i="98"/>
  <c r="AO64" i="98"/>
  <c r="AS74" i="98"/>
  <c r="AJ87" i="98"/>
  <c r="AP102" i="98"/>
  <c r="AN87" i="98"/>
  <c r="AR33" i="98"/>
  <c r="AM32" i="98"/>
  <c r="AL102" i="98"/>
  <c r="AO87" i="98"/>
  <c r="AQ102" i="98"/>
  <c r="AN102" i="98"/>
  <c r="AR64" i="98"/>
  <c r="BB64" i="98" s="1"/>
  <c r="AS87" i="98"/>
  <c r="AO102" i="98"/>
  <c r="AI64" i="98"/>
  <c r="AS33" i="98"/>
  <c r="AR48" i="98"/>
  <c r="AL65" i="98"/>
  <c r="AR74" i="98"/>
  <c r="BB74" i="98" s="1"/>
  <c r="AM100" i="98"/>
  <c r="AJ32" i="98"/>
  <c r="AL100" i="98"/>
  <c r="AR100" i="98"/>
  <c r="AR87" i="98"/>
  <c r="AJ106" i="98"/>
  <c r="AJ109" i="98"/>
  <c r="AM47" i="98"/>
  <c r="AP108" i="98"/>
  <c r="AL64" i="98"/>
  <c r="AJ64" i="98"/>
  <c r="AO100" i="98"/>
  <c r="AK64" i="98"/>
  <c r="AR102" i="98"/>
  <c r="AS100" i="98"/>
  <c r="AS64" i="98"/>
  <c r="AQ33" i="98"/>
  <c r="BB33" i="98" s="1"/>
  <c r="AL32" i="98"/>
  <c r="AQ24" i="98"/>
  <c r="AS63" i="98"/>
  <c r="AL87" i="98"/>
  <c r="AM87" i="98"/>
  <c r="AP64" i="98"/>
  <c r="AR85" i="98"/>
  <c r="AJ85" i="98"/>
  <c r="AP106" i="98"/>
  <c r="AL43" i="98"/>
  <c r="AJ76" i="98"/>
  <c r="AK106" i="98"/>
  <c r="AR105" i="98"/>
  <c r="AI114" i="98"/>
  <c r="AM105" i="98"/>
  <c r="AS105" i="98"/>
  <c r="AQ111" i="98"/>
  <c r="AP24" i="98"/>
  <c r="AN67" i="98"/>
  <c r="AJ73" i="98"/>
  <c r="AO106" i="98"/>
  <c r="AI105" i="98"/>
  <c r="AQ35" i="98"/>
  <c r="AP62" i="98"/>
  <c r="AN73" i="98"/>
  <c r="AI78" i="98"/>
  <c r="AI25" i="98"/>
  <c r="AI35" i="98"/>
  <c r="AI67" i="98"/>
  <c r="AN81" i="98"/>
  <c r="AI106" i="98"/>
  <c r="AN45" i="98"/>
  <c r="AR45" i="98"/>
  <c r="AR49" i="98"/>
  <c r="AP49" i="98"/>
  <c r="AQ49" i="98"/>
  <c r="AO88" i="98"/>
  <c r="AI88" i="98"/>
  <c r="AP114" i="98"/>
  <c r="AO43" i="98"/>
  <c r="AR88" i="98"/>
  <c r="AO25" i="98"/>
  <c r="AJ37" i="98"/>
  <c r="AJ25" i="98"/>
  <c r="AN35" i="98"/>
  <c r="AI24" i="98"/>
  <c r="AN24" i="98"/>
  <c r="AL106" i="98"/>
  <c r="AM113" i="98"/>
  <c r="AM24" i="98"/>
  <c r="AL45" i="98"/>
  <c r="AM62" i="98"/>
  <c r="AP76" i="98"/>
  <c r="AQ106" i="98"/>
  <c r="AJ105" i="98"/>
  <c r="AO65" i="98"/>
  <c r="AP79" i="98"/>
  <c r="AJ88" i="98"/>
  <c r="AO35" i="98"/>
  <c r="AI32" i="98"/>
  <c r="AM67" i="98"/>
  <c r="AI71" i="98"/>
  <c r="AS106" i="98"/>
  <c r="AJ90" i="98"/>
  <c r="AN107" i="98"/>
  <c r="AQ73" i="98"/>
  <c r="BB73" i="98" s="1"/>
  <c r="AL88" i="98"/>
  <c r="AN90" i="98"/>
  <c r="AI45" i="98"/>
  <c r="AM45" i="98"/>
  <c r="AK45" i="98"/>
  <c r="AJ49" i="98"/>
  <c r="AK49" i="98"/>
  <c r="AK88" i="98"/>
  <c r="AM88" i="98"/>
  <c r="AN86" i="98"/>
  <c r="AI33" i="98"/>
  <c r="AP35" i="98"/>
  <c r="AI37" i="98"/>
  <c r="AJ67" i="98"/>
  <c r="AO76" i="98"/>
  <c r="AP78" i="98"/>
  <c r="AP88" i="98"/>
  <c r="AJ86" i="98"/>
  <c r="AR110" i="98"/>
  <c r="AI111" i="98"/>
  <c r="AL114" i="98"/>
  <c r="AK25" i="98"/>
  <c r="AJ35" i="98"/>
  <c r="AQ67" i="98"/>
  <c r="AO74" i="98"/>
  <c r="AR106" i="98"/>
  <c r="AR113" i="98"/>
  <c r="AN25" i="98"/>
  <c r="AJ62" i="98"/>
  <c r="AL78" i="98"/>
  <c r="AI100" i="98"/>
  <c r="AR111" i="98"/>
  <c r="AR25" i="98"/>
  <c r="AL24" i="98"/>
  <c r="AK71" i="98"/>
  <c r="AN71" i="98"/>
  <c r="AM106" i="98"/>
  <c r="AL111" i="98"/>
  <c r="AP45" i="98"/>
  <c r="AQ45" i="98"/>
  <c r="AS49" i="98"/>
  <c r="AQ88" i="98"/>
  <c r="AR37" i="98"/>
  <c r="AG16" i="98"/>
  <c r="AS16" i="98" s="1"/>
  <c r="AN27" i="98"/>
  <c r="AJ27" i="98"/>
  <c r="AK27" i="98"/>
  <c r="AS27" i="98"/>
  <c r="AO27" i="98"/>
  <c r="AR27" i="98"/>
  <c r="AQ27" i="98"/>
  <c r="AJ48" i="98"/>
  <c r="AQ62" i="98"/>
  <c r="AL69" i="98"/>
  <c r="AO69" i="98"/>
  <c r="AK69" i="98"/>
  <c r="AO72" i="98"/>
  <c r="AO66" i="98"/>
  <c r="AP72" i="98"/>
  <c r="AP104" i="98"/>
  <c r="AO110" i="98"/>
  <c r="AP112" i="98"/>
  <c r="AR112" i="98"/>
  <c r="AL112" i="98"/>
  <c r="AO112" i="98"/>
  <c r="AJ112" i="98"/>
  <c r="AR116" i="98"/>
  <c r="AJ116" i="98"/>
  <c r="AS116" i="98"/>
  <c r="AK116" i="98"/>
  <c r="AN116" i="98"/>
  <c r="AQ116" i="98"/>
  <c r="AO116" i="98"/>
  <c r="AJ110" i="98"/>
  <c r="AM111" i="98"/>
  <c r="AO42" i="98"/>
  <c r="AK42" i="98"/>
  <c r="AJ42" i="98"/>
  <c r="AR42" i="98"/>
  <c r="AN42" i="98"/>
  <c r="AQ42" i="98"/>
  <c r="AM42" i="98"/>
  <c r="AS42" i="98"/>
  <c r="AP42" i="98"/>
  <c r="AI42" i="98"/>
  <c r="AM93" i="98"/>
  <c r="AI93" i="98"/>
  <c r="AP93" i="98"/>
  <c r="AS93" i="98"/>
  <c r="AO93" i="98"/>
  <c r="AQ93" i="98"/>
  <c r="AK93" i="98"/>
  <c r="AM39" i="98"/>
  <c r="AS39" i="98"/>
  <c r="AR36" i="98"/>
  <c r="AM36" i="98"/>
  <c r="AO36" i="98"/>
  <c r="AJ36" i="98"/>
  <c r="AP36" i="98"/>
  <c r="AK36" i="98"/>
  <c r="AQ36" i="98"/>
  <c r="AN36" i="98"/>
  <c r="AS36" i="98"/>
  <c r="AI36" i="98"/>
  <c r="AR46" i="98"/>
  <c r="AJ72" i="98"/>
  <c r="AS84" i="98"/>
  <c r="AK84" i="98"/>
  <c r="AM84" i="98"/>
  <c r="AR84" i="98"/>
  <c r="AO84" i="98"/>
  <c r="AQ84" i="98"/>
  <c r="AI84" i="98"/>
  <c r="AL84" i="98"/>
  <c r="AM48" i="98"/>
  <c r="AM83" i="98"/>
  <c r="AI83" i="98"/>
  <c r="AS83" i="98"/>
  <c r="AQ83" i="98"/>
  <c r="AG5" i="98"/>
  <c r="AR5" i="98" s="1"/>
  <c r="AO51" i="98"/>
  <c r="AS51" i="98"/>
  <c r="AM51" i="98"/>
  <c r="AJ51" i="98"/>
  <c r="AN51" i="98"/>
  <c r="AI51" i="98"/>
  <c r="AQ51" i="98"/>
  <c r="AK51" i="98"/>
  <c r="AP51" i="98"/>
  <c r="AR51" i="98"/>
  <c r="AM70" i="98"/>
  <c r="AP70" i="98"/>
  <c r="AN70" i="98"/>
  <c r="AQ70" i="98"/>
  <c r="AJ70" i="98"/>
  <c r="AI70" i="98"/>
  <c r="AR70" i="98"/>
  <c r="AS86" i="98"/>
  <c r="AK86" i="98"/>
  <c r="AM86" i="98"/>
  <c r="AI86" i="98"/>
  <c r="AO86" i="98"/>
  <c r="AQ86" i="98"/>
  <c r="AR86" i="98"/>
  <c r="AS103" i="98"/>
  <c r="AR103" i="98"/>
  <c r="AO103" i="98"/>
  <c r="AN103" i="98"/>
  <c r="AI103" i="98"/>
  <c r="AJ103" i="98"/>
  <c r="AP103" i="98"/>
  <c r="AM103" i="98"/>
  <c r="AK103" i="98"/>
  <c r="AQ103" i="98"/>
  <c r="AC10" i="98"/>
  <c r="AF10" i="98"/>
  <c r="AA10" i="98"/>
  <c r="V10" i="98"/>
  <c r="W10" i="98"/>
  <c r="AE10" i="98"/>
  <c r="AB10" i="98"/>
  <c r="AD10" i="98"/>
  <c r="X10" i="98"/>
  <c r="Z10" i="98"/>
  <c r="AS28" i="98"/>
  <c r="AK28" i="98"/>
  <c r="AO28" i="98"/>
  <c r="AR28" i="98"/>
  <c r="AM37" i="98"/>
  <c r="AN28" i="98"/>
  <c r="AM79" i="98"/>
  <c r="AQ79" i="98"/>
  <c r="AS79" i="98"/>
  <c r="AI79" i="98"/>
  <c r="AM92" i="98"/>
  <c r="AK92" i="98"/>
  <c r="AR92" i="98"/>
  <c r="AS92" i="98"/>
  <c r="AO92" i="98"/>
  <c r="AQ92" i="98"/>
  <c r="AI92" i="98"/>
  <c r="AO79" i="98"/>
  <c r="AI110" i="98"/>
  <c r="AK72" i="98"/>
  <c r="AR104" i="98"/>
  <c r="AQ110" i="98"/>
  <c r="AN5" i="98"/>
  <c r="AN33" i="98"/>
  <c r="AQ39" i="98"/>
  <c r="AJ28" i="98"/>
  <c r="AR43" i="98"/>
  <c r="AQ52" i="98"/>
  <c r="AI52" i="98"/>
  <c r="AS52" i="98"/>
  <c r="AK52" i="98"/>
  <c r="AP52" i="98"/>
  <c r="AM52" i="98"/>
  <c r="AO52" i="98"/>
  <c r="AO62" i="98"/>
  <c r="AJ52" i="98"/>
  <c r="AS85" i="98"/>
  <c r="AK85" i="98"/>
  <c r="AM85" i="98"/>
  <c r="AO85" i="98"/>
  <c r="AI85" i="98"/>
  <c r="AP85" i="98"/>
  <c r="AQ85" i="98"/>
  <c r="AL70" i="98"/>
  <c r="AO94" i="98"/>
  <c r="AM94" i="98"/>
  <c r="AS94" i="98"/>
  <c r="AI94" i="98"/>
  <c r="AQ94" i="98"/>
  <c r="AR94" i="98"/>
  <c r="AK94" i="98"/>
  <c r="AK79" i="98"/>
  <c r="AN93" i="98"/>
  <c r="AS104" i="98"/>
  <c r="AN113" i="98"/>
  <c r="AL113" i="98"/>
  <c r="AP113" i="98"/>
  <c r="AI113" i="98"/>
  <c r="AQ113" i="98"/>
  <c r="AJ113" i="98"/>
  <c r="AM116" i="98"/>
  <c r="Y10" i="98"/>
  <c r="AR39" i="98"/>
  <c r="AP28" i="98"/>
  <c r="AI28" i="98"/>
  <c r="AL42" i="98"/>
  <c r="AS53" i="98"/>
  <c r="AQ53" i="98"/>
  <c r="AI53" i="98"/>
  <c r="AP53" i="98"/>
  <c r="AR53" i="98"/>
  <c r="AK53" i="98"/>
  <c r="AM53" i="98"/>
  <c r="AO53" i="98"/>
  <c r="AN53" i="98"/>
  <c r="AJ53" i="98"/>
  <c r="AI62" i="98"/>
  <c r="AN52" i="98"/>
  <c r="AN63" i="98"/>
  <c r="AS72" i="98"/>
  <c r="AI74" i="98"/>
  <c r="AR93" i="98"/>
  <c r="AJ92" i="98"/>
  <c r="AL110" i="98"/>
  <c r="AM112" i="98"/>
  <c r="AL27" i="98"/>
  <c r="AO50" i="98"/>
  <c r="AQ50" i="98"/>
  <c r="AI50" i="98"/>
  <c r="AK50" i="98"/>
  <c r="AP50" i="98"/>
  <c r="AS50" i="98"/>
  <c r="AM50" i="98"/>
  <c r="AP65" i="98"/>
  <c r="AJ83" i="98"/>
  <c r="AP94" i="98"/>
  <c r="AL103" i="98"/>
  <c r="AP116" i="98"/>
  <c r="AM25" i="98"/>
  <c r="AP39" i="98"/>
  <c r="AM28" i="98"/>
  <c r="AS37" i="98"/>
  <c r="AI27" i="98"/>
  <c r="AL36" i="98"/>
  <c r="AJ65" i="98"/>
  <c r="AI69" i="98"/>
  <c r="AQ65" i="98"/>
  <c r="AL73" i="98"/>
  <c r="AK74" i="98"/>
  <c r="AN74" i="98"/>
  <c r="AP73" i="98"/>
  <c r="AP82" i="98"/>
  <c r="AS80" i="98"/>
  <c r="AO80" i="98"/>
  <c r="AR80" i="98"/>
  <c r="AK80" i="98"/>
  <c r="AJ80" i="98"/>
  <c r="AN80" i="98"/>
  <c r="AQ80" i="98"/>
  <c r="AN84" i="98"/>
  <c r="AN115" i="98"/>
  <c r="AI112" i="98"/>
  <c r="AI116" i="98"/>
  <c r="AK39" i="98"/>
  <c r="AM65" i="98"/>
  <c r="AM74" i="98"/>
  <c r="AO97" i="98"/>
  <c r="AM97" i="98"/>
  <c r="AI97" i="98"/>
  <c r="AR97" i="98"/>
  <c r="AK97" i="98"/>
  <c r="AQ97" i="98"/>
  <c r="AS97" i="98"/>
  <c r="AJ115" i="98"/>
  <c r="AJ74" i="98"/>
  <c r="AJ93" i="98"/>
  <c r="AJ97" i="98"/>
  <c r="AO115" i="98"/>
  <c r="AN112" i="98"/>
  <c r="AI46" i="98"/>
  <c r="AQ46" i="98"/>
  <c r="AP46" i="98"/>
  <c r="AM46" i="98"/>
  <c r="AK48" i="98"/>
  <c r="AP48" i="98"/>
  <c r="AI48" i="98"/>
  <c r="AQ48" i="98"/>
  <c r="AO48" i="98"/>
  <c r="AL48" i="98"/>
  <c r="AO75" i="98"/>
  <c r="AN75" i="98"/>
  <c r="AS75" i="98"/>
  <c r="AQ75" i="98"/>
  <c r="AJ75" i="98"/>
  <c r="AR75" i="98"/>
  <c r="AK75" i="98"/>
  <c r="AG18" i="98"/>
  <c r="AS18" i="98" s="1"/>
  <c r="AN110" i="98"/>
  <c r="AP110" i="98"/>
  <c r="AR66" i="98"/>
  <c r="AJ66" i="98"/>
  <c r="AM66" i="98"/>
  <c r="AQ66" i="98"/>
  <c r="AP66" i="98"/>
  <c r="AN66" i="98"/>
  <c r="AI66" i="98"/>
  <c r="AL93" i="98"/>
  <c r="AG14" i="98"/>
  <c r="AO14" i="98" s="1"/>
  <c r="AK37" i="98"/>
  <c r="AP37" i="98"/>
  <c r="AQ37" i="98"/>
  <c r="AS48" i="98"/>
  <c r="AM72" i="98"/>
  <c r="AI75" i="98"/>
  <c r="AO38" i="98"/>
  <c r="AJ38" i="98"/>
  <c r="AM38" i="98"/>
  <c r="AR38" i="98"/>
  <c r="AS38" i="98"/>
  <c r="AQ38" i="98"/>
  <c r="AN38" i="98"/>
  <c r="AK38" i="98"/>
  <c r="AI38" i="98"/>
  <c r="AP38" i="98"/>
  <c r="AI39" i="98"/>
  <c r="AI72" i="98"/>
  <c r="AK66" i="98"/>
  <c r="AL92" i="98"/>
  <c r="AG19" i="98"/>
  <c r="AM19" i="98" s="1"/>
  <c r="AL62" i="98"/>
  <c r="AM104" i="98"/>
  <c r="AI104" i="98"/>
  <c r="AQ104" i="98"/>
  <c r="AL104" i="98"/>
  <c r="AI26" i="98"/>
  <c r="AQ26" i="98"/>
  <c r="AJ26" i="98"/>
  <c r="AM26" i="98"/>
  <c r="AN26" i="98"/>
  <c r="AO26" i="98"/>
  <c r="AR26" i="98"/>
  <c r="AP26" i="98"/>
  <c r="AS26" i="98"/>
  <c r="AK26" i="98"/>
  <c r="AP33" i="98"/>
  <c r="AL33" i="98"/>
  <c r="AM43" i="98"/>
  <c r="AQ43" i="98"/>
  <c r="AI43" i="98"/>
  <c r="AP43" i="98"/>
  <c r="AO39" i="98"/>
  <c r="AK24" i="98"/>
  <c r="AS24" i="98"/>
  <c r="AR24" i="98"/>
  <c r="AO24" i="98"/>
  <c r="AG20" i="98"/>
  <c r="AP20" i="98" s="1"/>
  <c r="AN46" i="98"/>
  <c r="AS43" i="98"/>
  <c r="AN62" i="98"/>
  <c r="AO63" i="98"/>
  <c r="AP63" i="98"/>
  <c r="AL63" i="98"/>
  <c r="AR63" i="98"/>
  <c r="AJ63" i="98"/>
  <c r="AI65" i="98"/>
  <c r="AO70" i="98"/>
  <c r="AQ76" i="98"/>
  <c r="AI76" i="98"/>
  <c r="AL76" i="98"/>
  <c r="AM76" i="98"/>
  <c r="AQ72" i="98"/>
  <c r="AN83" i="98"/>
  <c r="AJ94" i="98"/>
  <c r="AN104" i="98"/>
  <c r="AM110" i="98"/>
  <c r="AP111" i="98"/>
  <c r="AJ111" i="98"/>
  <c r="AQ112" i="98"/>
  <c r="AO114" i="98"/>
  <c r="AJ114" i="98"/>
  <c r="AR114" i="98"/>
  <c r="AK114" i="98"/>
  <c r="AS114" i="98"/>
  <c r="AN114" i="98"/>
  <c r="AQ114" i="98"/>
  <c r="AG6" i="98"/>
  <c r="AM6" i="98" s="1"/>
  <c r="AG17" i="98"/>
  <c r="AM17" i="98" s="1"/>
  <c r="AJ33" i="98"/>
  <c r="AL39" i="98"/>
  <c r="AL37" i="98"/>
  <c r="AO37" i="98"/>
  <c r="AK46" i="98"/>
  <c r="AL46" i="98"/>
  <c r="AR69" i="98"/>
  <c r="AR72" i="98"/>
  <c r="AI73" i="98"/>
  <c r="AM91" i="98"/>
  <c r="AS91" i="98"/>
  <c r="AO91" i="98"/>
  <c r="AI91" i="98"/>
  <c r="AQ91" i="98"/>
  <c r="AK91" i="98"/>
  <c r="AP91" i="98"/>
  <c r="AS70" i="98"/>
  <c r="AK76" i="98"/>
  <c r="AK73" i="98"/>
  <c r="AL75" i="98"/>
  <c r="AR83" i="98"/>
  <c r="AO83" i="98"/>
  <c r="AJ84" i="98"/>
  <c r="AN94" i="98"/>
  <c r="AJ104" i="98"/>
  <c r="AO111" i="98"/>
  <c r="AS113" i="98"/>
  <c r="AJ39" i="98"/>
  <c r="AM27" i="98"/>
  <c r="AJ46" i="98"/>
  <c r="AM59" i="98"/>
  <c r="AN59" i="98"/>
  <c r="AJ59" i="98"/>
  <c r="AK59" i="98"/>
  <c r="AP59" i="98"/>
  <c r="AS59" i="98"/>
  <c r="AO59" i="98"/>
  <c r="AQ59" i="98"/>
  <c r="AR59" i="98"/>
  <c r="AI59" i="98"/>
  <c r="AL53" i="98"/>
  <c r="AP69" i="98"/>
  <c r="AS69" i="98"/>
  <c r="AS73" i="98"/>
  <c r="AL72" i="98"/>
  <c r="AP100" i="98"/>
  <c r="AQ100" i="98"/>
  <c r="AK100" i="98"/>
  <c r="AC7" i="98"/>
  <c r="AF7" i="98"/>
  <c r="AA7" i="98"/>
  <c r="V7" i="98"/>
  <c r="AE7" i="98"/>
  <c r="AD7" i="98"/>
  <c r="X7" i="98"/>
  <c r="W7" i="98"/>
  <c r="AB7" i="98"/>
  <c r="Z7" i="98"/>
  <c r="AK33" i="98"/>
  <c r="AG11" i="98"/>
  <c r="AL11" i="98" s="1"/>
  <c r="AO55" i="98"/>
  <c r="AN55" i="98"/>
  <c r="AR55" i="98"/>
  <c r="AS55" i="98"/>
  <c r="AQ55" i="98"/>
  <c r="AK55" i="98"/>
  <c r="AM55" i="98"/>
  <c r="AI55" i="98"/>
  <c r="AJ55" i="98"/>
  <c r="AP55" i="98"/>
  <c r="AO32" i="98"/>
  <c r="AS32" i="98"/>
  <c r="AR32" i="98"/>
  <c r="AK32" i="98"/>
  <c r="AJ43" i="98"/>
  <c r="AO46" i="98"/>
  <c r="AQ57" i="98"/>
  <c r="AI57" i="98"/>
  <c r="AP57" i="98"/>
  <c r="AK57" i="98"/>
  <c r="AR57" i="98"/>
  <c r="AO57" i="98"/>
  <c r="AN57" i="98"/>
  <c r="AJ57" i="98"/>
  <c r="AM57" i="98"/>
  <c r="AS57" i="98"/>
  <c r="AK65" i="98"/>
  <c r="AS65" i="98"/>
  <c r="AM81" i="98"/>
  <c r="AI81" i="98"/>
  <c r="AS81" i="98"/>
  <c r="AQ81" i="98"/>
  <c r="AR76" i="98"/>
  <c r="AM90" i="98"/>
  <c r="AQ90" i="98"/>
  <c r="AK90" i="98"/>
  <c r="AI90" i="98"/>
  <c r="AS90" i="98"/>
  <c r="AO90" i="98"/>
  <c r="AR90" i="98"/>
  <c r="AP75" i="98"/>
  <c r="AI80" i="98"/>
  <c r="AP84" i="98"/>
  <c r="AJ91" i="98"/>
  <c r="AI107" i="98"/>
  <c r="AO105" i="98"/>
  <c r="AI115" i="98"/>
  <c r="AQ109" i="98"/>
  <c r="AI109" i="98"/>
  <c r="AL109" i="98"/>
  <c r="AN109" i="98"/>
  <c r="AR109" i="98"/>
  <c r="AO113" i="98"/>
  <c r="AR35" i="98"/>
  <c r="AP32" i="98"/>
  <c r="AG15" i="98"/>
  <c r="AQ15" i="98" s="1"/>
  <c r="AN43" i="98"/>
  <c r="AS62" i="98"/>
  <c r="AK63" i="98"/>
  <c r="AO71" i="98"/>
  <c r="AM71" i="98"/>
  <c r="AP83" i="98"/>
  <c r="AR79" i="98"/>
  <c r="AS107" i="98"/>
  <c r="AJ108" i="98"/>
  <c r="AO108" i="98"/>
  <c r="AN69" i="98"/>
  <c r="AQ63" i="98"/>
  <c r="AL66" i="98"/>
  <c r="AL79" i="98"/>
  <c r="AN79" i="98"/>
  <c r="AJ78" i="98"/>
  <c r="AR78" i="98"/>
  <c r="AO78" i="98"/>
  <c r="AK78" i="98"/>
  <c r="AN78" i="98"/>
  <c r="AQ78" i="98"/>
  <c r="AS78" i="98"/>
  <c r="AS82" i="98"/>
  <c r="AK82" i="98"/>
  <c r="AN82" i="98"/>
  <c r="AQ82" i="98"/>
  <c r="AO82" i="98"/>
  <c r="AR82" i="98"/>
  <c r="AJ82" i="98"/>
  <c r="AL86" i="98"/>
  <c r="AP92" i="98"/>
  <c r="AK99" i="98"/>
  <c r="AQ99" i="98"/>
  <c r="AM99" i="98"/>
  <c r="AO99" i="98"/>
  <c r="AS99" i="98"/>
  <c r="AR99" i="98"/>
  <c r="AI99" i="98"/>
  <c r="AK104" i="98"/>
  <c r="AN105" i="98"/>
  <c r="AK110" i="98"/>
  <c r="AK111" i="98"/>
  <c r="AL116" i="98"/>
  <c r="AP25" i="98"/>
  <c r="AL25" i="98"/>
  <c r="AM33" i="98"/>
  <c r="BB47" i="98"/>
  <c r="AL51" i="98"/>
  <c r="AJ69" i="98"/>
  <c r="AL67" i="98"/>
  <c r="AO67" i="98"/>
  <c r="AS67" i="98"/>
  <c r="AK67" i="98"/>
  <c r="AL74" i="98"/>
  <c r="AS76" i="98"/>
  <c r="AN91" i="98"/>
  <c r="AL85" i="98"/>
  <c r="AJ100" i="98"/>
  <c r="AK112" i="98"/>
  <c r="AK105" i="98"/>
  <c r="AI108" i="98"/>
  <c r="BB56" i="98" l="1"/>
  <c r="BB115" i="98"/>
  <c r="AT61" i="98"/>
  <c r="BB96" i="98"/>
  <c r="AT96" i="98"/>
  <c r="AT56" i="98"/>
  <c r="AT47" i="98"/>
  <c r="AQ5" i="98"/>
  <c r="BB5" i="98" s="1"/>
  <c r="AK5" i="98"/>
  <c r="BB54" i="98"/>
  <c r="BB107" i="98"/>
  <c r="AS5" i="98"/>
  <c r="AJ5" i="98"/>
  <c r="AO5" i="98"/>
  <c r="BB108" i="98"/>
  <c r="BB68" i="98"/>
  <c r="BB45" i="98"/>
  <c r="BB111" i="98"/>
  <c r="AT102" i="98"/>
  <c r="BB98" i="98"/>
  <c r="AP16" i="98"/>
  <c r="BB89" i="98"/>
  <c r="AT58" i="98"/>
  <c r="BB101" i="98"/>
  <c r="BB87" i="98"/>
  <c r="AT54" i="98"/>
  <c r="BB106" i="98"/>
  <c r="AK16" i="98"/>
  <c r="AM18" i="98"/>
  <c r="AI18" i="98"/>
  <c r="BB102" i="98"/>
  <c r="AT87" i="98"/>
  <c r="AT68" i="98"/>
  <c r="AT101" i="98"/>
  <c r="AT89" i="98"/>
  <c r="AT98" i="98"/>
  <c r="AT71" i="98"/>
  <c r="AQ14" i="98"/>
  <c r="AR15" i="98"/>
  <c r="BB15" i="98" s="1"/>
  <c r="AT80" i="98"/>
  <c r="AO18" i="98"/>
  <c r="AJ16" i="98"/>
  <c r="AJ18" i="98"/>
  <c r="AP18" i="98"/>
  <c r="AO16" i="98"/>
  <c r="AM15" i="98"/>
  <c r="AT109" i="98"/>
  <c r="AT107" i="98"/>
  <c r="AT81" i="98"/>
  <c r="AI20" i="98"/>
  <c r="AT66" i="98"/>
  <c r="AL20" i="98"/>
  <c r="AT64" i="98"/>
  <c r="AT37" i="98"/>
  <c r="AS20" i="98"/>
  <c r="AN20" i="98"/>
  <c r="BB25" i="98"/>
  <c r="AT88" i="98"/>
  <c r="AT106" i="98"/>
  <c r="AT49" i="98"/>
  <c r="AT114" i="98"/>
  <c r="AJ15" i="98"/>
  <c r="AR16" i="98"/>
  <c r="AK18" i="98"/>
  <c r="AP14" i="98"/>
  <c r="AS6" i="98"/>
  <c r="AN14" i="98"/>
  <c r="AN18" i="98"/>
  <c r="AM20" i="98"/>
  <c r="BB88" i="98"/>
  <c r="AT25" i="98"/>
  <c r="AT45" i="98"/>
  <c r="AI15" i="98"/>
  <c r="AL16" i="98"/>
  <c r="BB105" i="98"/>
  <c r="AT91" i="98"/>
  <c r="AT73" i="98"/>
  <c r="AO6" i="98"/>
  <c r="AT24" i="98"/>
  <c r="AS14" i="98"/>
  <c r="AM16" i="98"/>
  <c r="AT53" i="98"/>
  <c r="AP6" i="98"/>
  <c r="AT94" i="98"/>
  <c r="BB67" i="98"/>
  <c r="AQ16" i="98"/>
  <c r="AI6" i="98"/>
  <c r="AK14" i="98"/>
  <c r="AL14" i="98"/>
  <c r="AI14" i="98"/>
  <c r="BB49" i="98"/>
  <c r="AT112" i="98"/>
  <c r="AN16" i="98"/>
  <c r="BB55" i="98"/>
  <c r="BB72" i="98"/>
  <c r="BB92" i="98"/>
  <c r="AT93" i="98"/>
  <c r="BB57" i="98"/>
  <c r="AT55" i="98"/>
  <c r="AS11" i="98"/>
  <c r="AG7" i="98"/>
  <c r="AK7" i="98" s="1"/>
  <c r="AL19" i="98"/>
  <c r="BB112" i="98"/>
  <c r="AT26" i="98"/>
  <c r="AT38" i="98"/>
  <c r="AQ11" i="98"/>
  <c r="AK6" i="98"/>
  <c r="AT111" i="98"/>
  <c r="BB75" i="98"/>
  <c r="BB48" i="98"/>
  <c r="AT97" i="98"/>
  <c r="BB65" i="98"/>
  <c r="AT27" i="98"/>
  <c r="AP19" i="98"/>
  <c r="AL15" i="98"/>
  <c r="BB53" i="98"/>
  <c r="AQ18" i="98"/>
  <c r="AP17" i="98"/>
  <c r="AJ6" i="98"/>
  <c r="AT85" i="98"/>
  <c r="AT52" i="98"/>
  <c r="AR14" i="98"/>
  <c r="BB103" i="98"/>
  <c r="BB70" i="98"/>
  <c r="AT51" i="98"/>
  <c r="AL17" i="98"/>
  <c r="AT36" i="98"/>
  <c r="AQ17" i="98"/>
  <c r="AJ14" i="98"/>
  <c r="AP5" i="98"/>
  <c r="AT78" i="98"/>
  <c r="AI16" i="98"/>
  <c r="BB24" i="98"/>
  <c r="AT57" i="98"/>
  <c r="BB38" i="98"/>
  <c r="AT46" i="98"/>
  <c r="BB39" i="98"/>
  <c r="AT79" i="98"/>
  <c r="BB51" i="98"/>
  <c r="BB35" i="98"/>
  <c r="AT108" i="98"/>
  <c r="AT99" i="98"/>
  <c r="BB82" i="98"/>
  <c r="AS15" i="98"/>
  <c r="AT115" i="98"/>
  <c r="BB81" i="98"/>
  <c r="AR11" i="98"/>
  <c r="AT59" i="98"/>
  <c r="AK19" i="98"/>
  <c r="AK17" i="98"/>
  <c r="BB114" i="98"/>
  <c r="AT43" i="98"/>
  <c r="AK11" i="98"/>
  <c r="BB104" i="98"/>
  <c r="AS19" i="98"/>
  <c r="AJ17" i="98"/>
  <c r="AT75" i="98"/>
  <c r="BB69" i="98"/>
  <c r="AT48" i="98"/>
  <c r="AR20" i="98"/>
  <c r="AT33" i="98"/>
  <c r="BB97" i="98"/>
  <c r="AT69" i="98"/>
  <c r="AO11" i="98"/>
  <c r="AT50" i="98"/>
  <c r="AR19" i="98"/>
  <c r="AT74" i="98"/>
  <c r="AT28" i="98"/>
  <c r="AR17" i="98"/>
  <c r="AR6" i="98"/>
  <c r="BB52" i="98"/>
  <c r="AO20" i="98"/>
  <c r="AM14" i="98"/>
  <c r="AN11" i="98"/>
  <c r="BB110" i="98"/>
  <c r="AN19" i="98"/>
  <c r="BB79" i="98"/>
  <c r="AR18" i="98"/>
  <c r="AG10" i="98"/>
  <c r="AP10" i="98" s="1"/>
  <c r="AS17" i="98"/>
  <c r="AT103" i="98"/>
  <c r="AT86" i="98"/>
  <c r="AI5" i="98"/>
  <c r="AM11" i="98"/>
  <c r="AT105" i="98"/>
  <c r="AT83" i="98"/>
  <c r="AT84" i="98"/>
  <c r="AN6" i="98"/>
  <c r="AT63" i="98"/>
  <c r="AT42" i="98"/>
  <c r="BB42" i="98"/>
  <c r="AK15" i="98"/>
  <c r="AT35" i="98"/>
  <c r="BB27" i="98"/>
  <c r="BB28" i="98"/>
  <c r="BB59" i="98"/>
  <c r="BB76" i="98"/>
  <c r="BB26" i="98"/>
  <c r="BB37" i="98"/>
  <c r="AP11" i="98"/>
  <c r="AO17" i="98"/>
  <c r="AT62" i="98"/>
  <c r="AT113" i="98"/>
  <c r="BB86" i="98"/>
  <c r="BB83" i="98"/>
  <c r="AJ19" i="98"/>
  <c r="BB36" i="98"/>
  <c r="BB93" i="98"/>
  <c r="AT67" i="98"/>
  <c r="AT82" i="98"/>
  <c r="BB62" i="98"/>
  <c r="BB109" i="98"/>
  <c r="AT90" i="98"/>
  <c r="AP15" i="98"/>
  <c r="BB99" i="98"/>
  <c r="BB78" i="98"/>
  <c r="BB63" i="98"/>
  <c r="AN15" i="98"/>
  <c r="BB90" i="98"/>
  <c r="AI11" i="98"/>
  <c r="BB100" i="98"/>
  <c r="AQ19" i="98"/>
  <c r="BB91" i="98"/>
  <c r="AI17" i="98"/>
  <c r="AT76" i="98"/>
  <c r="AT65" i="98"/>
  <c r="BB32" i="98"/>
  <c r="BB43" i="98"/>
  <c r="AT104" i="98"/>
  <c r="AI19" i="98"/>
  <c r="AT72" i="98"/>
  <c r="AT39" i="98"/>
  <c r="AQ6" i="98"/>
  <c r="AK20" i="98"/>
  <c r="AT32" i="98"/>
  <c r="BB66" i="98"/>
  <c r="AO19" i="98"/>
  <c r="BB46" i="98"/>
  <c r="AO15" i="98"/>
  <c r="AT116" i="98"/>
  <c r="BB80" i="98"/>
  <c r="AJ11" i="98"/>
  <c r="BB50" i="98"/>
  <c r="AL18" i="98"/>
  <c r="AN17" i="98"/>
  <c r="BB113" i="98"/>
  <c r="BB94" i="98"/>
  <c r="BB85" i="98"/>
  <c r="AJ20" i="98"/>
  <c r="AL6" i="98"/>
  <c r="AT110" i="98"/>
  <c r="AT92" i="98"/>
  <c r="AT70" i="98"/>
  <c r="AQ20" i="98"/>
  <c r="AL5" i="98"/>
  <c r="AM5" i="98"/>
  <c r="AT100" i="98"/>
  <c r="BB84" i="98"/>
  <c r="BB116" i="98"/>
  <c r="AR10" i="98" l="1"/>
  <c r="AQ7" i="98"/>
  <c r="AO10" i="98"/>
  <c r="AL10" i="98"/>
  <c r="AI10" i="98"/>
  <c r="AN7" i="98"/>
  <c r="BB16" i="98"/>
  <c r="AL7" i="98"/>
  <c r="AO7" i="98"/>
  <c r="AS7" i="98"/>
  <c r="AM7" i="98"/>
  <c r="AR7" i="98"/>
  <c r="AN10" i="98"/>
  <c r="AT18" i="98"/>
  <c r="AT14" i="98"/>
  <c r="AI7" i="98"/>
  <c r="AS10" i="98"/>
  <c r="AT16" i="98"/>
  <c r="BB14" i="98"/>
  <c r="AJ7" i="98"/>
  <c r="BB20" i="98"/>
  <c r="BB19" i="98"/>
  <c r="BB6" i="98"/>
  <c r="AT17" i="98"/>
  <c r="AT11" i="98"/>
  <c r="AQ10" i="98"/>
  <c r="AT6" i="98"/>
  <c r="AM10" i="98"/>
  <c r="AT15" i="98"/>
  <c r="AJ10" i="98"/>
  <c r="AK10" i="98"/>
  <c r="BB18" i="98"/>
  <c r="AT19" i="98"/>
  <c r="AT5" i="98"/>
  <c r="AT20" i="98"/>
  <c r="BB17" i="98"/>
  <c r="BB11" i="98"/>
  <c r="AP7" i="98"/>
  <c r="BB7" i="98" l="1"/>
  <c r="AT7" i="98"/>
  <c r="AT10" i="98"/>
  <c r="BB10" i="98"/>
  <c r="G25" i="6" l="1"/>
  <c r="G37" i="6" s="1"/>
  <c r="G50" i="6" s="1"/>
  <c r="AK232" i="104" l="1"/>
  <c r="AK348" i="104"/>
  <c r="AK373" i="104"/>
  <c r="AK244" i="104"/>
  <c r="AK226" i="104"/>
  <c r="AK219" i="104"/>
  <c r="AK289" i="104"/>
  <c r="AK331" i="104"/>
  <c r="AK388" i="104"/>
  <c r="AK234" i="104"/>
  <c r="AK327" i="104"/>
  <c r="AK433" i="104"/>
  <c r="AK236" i="104"/>
  <c r="AK317" i="104"/>
  <c r="AK295" i="104"/>
  <c r="AK392" i="104"/>
  <c r="AK240" i="104"/>
  <c r="AK254" i="104"/>
  <c r="AK255" i="104"/>
  <c r="AK224" i="104"/>
  <c r="AK293" i="104"/>
  <c r="AK337" i="104"/>
  <c r="AK319" i="104"/>
  <c r="AK449" i="104"/>
  <c r="AK288" i="104"/>
  <c r="AK252" i="104"/>
  <c r="AK376" i="104"/>
  <c r="AK500" i="104"/>
  <c r="AK246" i="104"/>
  <c r="AK247" i="104"/>
  <c r="AK266" i="104"/>
  <c r="AK320" i="104"/>
  <c r="AK345" i="104"/>
  <c r="AK362" i="104"/>
  <c r="AK429" i="104"/>
  <c r="AK318" i="104"/>
  <c r="AK301" i="104"/>
  <c r="AK316" i="104"/>
  <c r="AK339" i="104"/>
  <c r="AK394" i="104"/>
  <c r="AK454" i="104"/>
  <c r="AK351" i="104"/>
  <c r="AK512" i="104"/>
  <c r="AK478" i="104"/>
  <c r="AK510" i="104"/>
  <c r="AK272" i="104"/>
  <c r="AK347" i="104"/>
  <c r="AK484" i="104"/>
  <c r="AK238" i="104"/>
  <c r="AK220" i="104"/>
  <c r="AK223" i="104"/>
  <c r="AK260" i="104"/>
  <c r="AK281" i="104"/>
  <c r="AK287" i="104"/>
  <c r="AK359" i="104"/>
  <c r="AK231" i="104"/>
  <c r="AK227" i="104"/>
  <c r="AK245" i="104"/>
  <c r="AK310" i="104"/>
  <c r="AK325" i="104"/>
  <c r="AK341" i="104"/>
  <c r="AK490" i="104"/>
  <c r="AK557" i="104"/>
  <c r="AK296" i="104"/>
  <c r="AK222" i="104"/>
  <c r="AK422" i="104"/>
  <c r="AK472" i="104"/>
  <c r="AK242" i="104"/>
  <c r="AK256" i="104"/>
  <c r="AK275" i="104"/>
  <c r="AK431" i="104"/>
  <c r="AK562" i="104"/>
  <c r="AK322" i="104"/>
  <c r="AK349" i="104"/>
  <c r="AK308" i="104"/>
  <c r="AK402" i="104"/>
  <c r="AK458" i="104"/>
  <c r="AK441" i="104"/>
  <c r="AK464" i="104"/>
  <c r="AK445" i="104"/>
  <c r="AK497" i="104"/>
  <c r="AK259" i="104"/>
  <c r="AK294" i="104"/>
  <c r="AK406" i="104"/>
  <c r="AK396" i="104"/>
  <c r="AK221" i="104"/>
  <c r="AK239" i="104"/>
  <c r="AK251" i="104"/>
  <c r="AK268" i="104"/>
  <c r="AK218" i="104"/>
  <c r="AK297" i="104"/>
  <c r="AK353" i="104"/>
  <c r="AK63" i="104"/>
  <c r="AK229" i="104"/>
  <c r="AK235" i="104"/>
  <c r="AK329" i="104"/>
  <c r="AK249" i="104"/>
  <c r="AK177" i="104"/>
  <c r="AK248" i="104"/>
  <c r="AK343" i="104"/>
  <c r="AK466" i="104"/>
  <c r="AK520" i="104"/>
  <c r="AK570" i="104"/>
  <c r="AK546" i="104"/>
  <c r="AK550" i="104"/>
  <c r="AK366" i="104"/>
  <c r="AK426" i="104"/>
  <c r="AK468" i="104"/>
  <c r="AK372" i="104"/>
  <c r="AK446" i="104"/>
  <c r="AK467" i="104"/>
  <c r="AK508" i="104"/>
  <c r="AK540" i="104"/>
  <c r="AK556" i="104"/>
  <c r="AK572" i="104"/>
  <c r="AK494" i="104"/>
  <c r="AK558" i="104"/>
  <c r="AK261" i="104"/>
  <c r="AK471" i="104"/>
  <c r="AK455" i="104"/>
  <c r="AK561" i="104"/>
  <c r="AK487" i="104"/>
  <c r="AK537" i="104"/>
  <c r="AK535" i="104"/>
  <c r="AK334" i="104"/>
  <c r="AK495" i="104"/>
  <c r="AK284" i="104"/>
  <c r="AK469" i="104"/>
  <c r="AK377" i="104"/>
  <c r="AK567" i="104"/>
  <c r="AK263" i="104"/>
  <c r="AK315" i="104"/>
  <c r="AK346" i="104"/>
  <c r="AK555" i="104"/>
  <c r="AK505" i="104"/>
  <c r="AK485" i="104"/>
  <c r="AK438" i="104"/>
  <c r="AK354" i="104"/>
  <c r="AK389" i="104"/>
  <c r="AK551" i="104"/>
  <c r="AK481" i="104"/>
  <c r="AK401" i="104"/>
  <c r="AK302" i="104"/>
  <c r="AK461" i="104"/>
  <c r="AK270" i="104"/>
  <c r="AK384" i="104"/>
  <c r="AK502" i="104"/>
  <c r="AK285" i="104"/>
  <c r="AK228" i="104"/>
  <c r="AK243" i="104"/>
  <c r="AK309" i="104"/>
  <c r="AK333" i="104"/>
  <c r="AK534" i="104"/>
  <c r="AK271" i="104"/>
  <c r="AK569" i="104"/>
  <c r="AK233" i="104"/>
  <c r="AK404" i="104"/>
  <c r="AK22" i="104"/>
  <c r="AK264" i="104"/>
  <c r="AK522" i="104"/>
  <c r="AK335" i="104"/>
  <c r="AK386" i="104"/>
  <c r="AK358" i="104"/>
  <c r="AK450" i="104"/>
  <c r="AK524" i="104"/>
  <c r="AK303" i="104"/>
  <c r="AK407" i="104"/>
  <c r="AK432" i="104"/>
  <c r="AK470" i="104"/>
  <c r="AK286" i="104"/>
  <c r="AK456" i="104"/>
  <c r="AK528" i="104"/>
  <c r="AK544" i="104"/>
  <c r="AK560" i="104"/>
  <c r="AK506" i="104"/>
  <c r="AK554" i="104"/>
  <c r="AK332" i="104"/>
  <c r="AK360" i="104"/>
  <c r="AK549" i="104"/>
  <c r="AK545" i="104"/>
  <c r="AK328" i="104"/>
  <c r="AK356" i="104"/>
  <c r="AK434" i="104"/>
  <c r="AK342" i="104"/>
  <c r="AK465" i="104"/>
  <c r="AK379" i="104"/>
  <c r="AK338" i="104"/>
  <c r="AK451" i="104"/>
  <c r="AK475" i="104"/>
  <c r="AK541" i="104"/>
  <c r="AK395" i="104"/>
  <c r="AK547" i="104"/>
  <c r="AK323" i="104"/>
  <c r="AK424" i="104"/>
  <c r="AK479" i="104"/>
  <c r="AK278" i="104"/>
  <c r="AK273" i="104"/>
  <c r="AK350" i="104"/>
  <c r="AK463" i="104"/>
  <c r="AK282" i="104"/>
  <c r="AK405" i="104"/>
  <c r="AK385" i="104"/>
  <c r="AK563" i="104"/>
  <c r="AK515" i="104"/>
  <c r="AK364" i="104"/>
  <c r="AK383" i="104"/>
  <c r="AK276" i="104"/>
  <c r="AK553" i="104"/>
  <c r="AK399" i="104"/>
  <c r="AK571" i="104"/>
  <c r="AK393" i="104"/>
  <c r="AK241" i="104"/>
  <c r="AK452" i="104"/>
  <c r="AK313" i="104"/>
  <c r="AK382" i="104"/>
  <c r="AK279" i="104"/>
  <c r="AK262" i="104"/>
  <c r="AK378" i="104"/>
  <c r="AK321" i="104"/>
  <c r="AK530" i="104"/>
  <c r="AK408" i="104"/>
  <c r="AK513" i="104"/>
  <c r="AK532" i="104"/>
  <c r="AK564" i="104"/>
  <c r="AK306" i="104"/>
  <c r="AK499" i="104"/>
  <c r="AK529" i="104"/>
  <c r="AK280" i="104"/>
  <c r="AK344" i="104"/>
  <c r="AK336" i="104"/>
  <c r="AK269" i="104"/>
  <c r="AK324" i="104"/>
  <c r="AK493" i="104"/>
  <c r="AK539" i="104"/>
  <c r="AK453" i="104"/>
  <c r="AK489" i="104"/>
  <c r="AK420" i="104"/>
  <c r="AK391" i="104"/>
  <c r="AK517" i="104"/>
  <c r="AK457" i="104"/>
  <c r="AK230" i="104"/>
  <c r="AK305" i="104"/>
  <c r="AK225" i="104"/>
  <c r="AK418" i="104"/>
  <c r="AK274" i="104"/>
  <c r="AK448" i="104"/>
  <c r="AK460" i="104"/>
  <c r="AK482" i="104"/>
  <c r="AK566" i="104"/>
  <c r="AK533" i="104"/>
  <c r="AK374" i="104"/>
  <c r="AK536" i="104"/>
  <c r="AK568" i="104"/>
  <c r="AK514" i="104"/>
  <c r="AK538" i="104"/>
  <c r="AK440" i="104"/>
  <c r="AK425" i="104"/>
  <c r="AK428" i="104"/>
  <c r="AK427" i="104"/>
  <c r="AK419" i="104"/>
  <c r="AK543" i="104"/>
  <c r="AK409" i="104"/>
  <c r="AK330" i="104"/>
  <c r="AK559" i="104"/>
  <c r="AK417" i="104"/>
  <c r="AK421" i="104"/>
  <c r="AK290" i="104"/>
  <c r="AK509" i="104"/>
  <c r="AK365" i="104"/>
  <c r="AK265" i="104"/>
  <c r="AK430" i="104"/>
  <c r="AK267" i="104"/>
  <c r="AK361" i="104"/>
  <c r="AK381" i="104"/>
  <c r="AZ30" i="98"/>
  <c r="AK511" i="104"/>
  <c r="AK398" i="104"/>
  <c r="AK253" i="104"/>
  <c r="AK237" i="104"/>
  <c r="AK277" i="104"/>
  <c r="AK300" i="104"/>
  <c r="AK442" i="104"/>
  <c r="AK480" i="104"/>
  <c r="AK250" i="104"/>
  <c r="AK283" i="104"/>
  <c r="AK462" i="104"/>
  <c r="AK542" i="104"/>
  <c r="AK390" i="104"/>
  <c r="AK380" i="104"/>
  <c r="AK400" i="104"/>
  <c r="AK516" i="104"/>
  <c r="AK492" i="104"/>
  <c r="AK291" i="104"/>
  <c r="AK375" i="104"/>
  <c r="AK503" i="104"/>
  <c r="AK340" i="104"/>
  <c r="AK477" i="104"/>
  <c r="AK507" i="104"/>
  <c r="AK483" i="104"/>
  <c r="AK326" i="104"/>
  <c r="AK519" i="104"/>
  <c r="AK443" i="104"/>
  <c r="AK414" i="104"/>
  <c r="AK436" i="104"/>
  <c r="AK363" i="104"/>
  <c r="AK459" i="104"/>
  <c r="AK565" i="104"/>
  <c r="AK488" i="104"/>
  <c r="AK491" i="104"/>
  <c r="AK397" i="104"/>
  <c r="AK387" i="104"/>
  <c r="AK523" i="104"/>
  <c r="AK439" i="104"/>
  <c r="AK371" i="104"/>
  <c r="AK410" i="104"/>
  <c r="AK518" i="104"/>
  <c r="AK444" i="104"/>
  <c r="AK548" i="104"/>
  <c r="AK292" i="104"/>
  <c r="AK357" i="104"/>
  <c r="AK298" i="104"/>
  <c r="AK415" i="104"/>
  <c r="AK299" i="104"/>
  <c r="AK304" i="104"/>
  <c r="AK504" i="104"/>
  <c r="AK531" i="104"/>
  <c r="AK501" i="104"/>
  <c r="AK355" i="104"/>
  <c r="AK314" i="104"/>
  <c r="AK437" i="104"/>
  <c r="AK498" i="104"/>
  <c r="AK307" i="104"/>
  <c r="AK370" i="104"/>
  <c r="AK90" i="104"/>
  <c r="AK476" i="104"/>
  <c r="AK552" i="104"/>
  <c r="AK496" i="104"/>
  <c r="AK521" i="104"/>
  <c r="AK416" i="104"/>
  <c r="AK352" i="104"/>
  <c r="AK423" i="104"/>
  <c r="AK403" i="104"/>
  <c r="AK447" i="104"/>
  <c r="AK486" i="104"/>
  <c r="AK435" i="104"/>
  <c r="AK26" i="104"/>
  <c r="AK164" i="104"/>
  <c r="AK119" i="104"/>
  <c r="AK171" i="104"/>
  <c r="AK198" i="104"/>
  <c r="AK157" i="104"/>
  <c r="AK43" i="104"/>
  <c r="AK37" i="104"/>
  <c r="AK105" i="104"/>
  <c r="AK123" i="104"/>
  <c r="AK183" i="104"/>
  <c r="AK48" i="104"/>
  <c r="AK180" i="104"/>
  <c r="AK57" i="104"/>
  <c r="AK147" i="104"/>
  <c r="AK135" i="104"/>
  <c r="AK181" i="104"/>
  <c r="AK150" i="104"/>
  <c r="AK91" i="104"/>
  <c r="AK139" i="104"/>
  <c r="AK103" i="104"/>
  <c r="AK203" i="104"/>
  <c r="AK78" i="104"/>
  <c r="AK82" i="104"/>
  <c r="AK212" i="104"/>
  <c r="AK197" i="104"/>
  <c r="AK142" i="104"/>
  <c r="AK151" i="104"/>
  <c r="AK161" i="104"/>
  <c r="AK80" i="104"/>
  <c r="AZ183" i="98"/>
  <c r="AK27" i="104"/>
  <c r="AK54" i="104"/>
  <c r="AK64" i="104"/>
  <c r="AK93" i="104"/>
  <c r="AK125" i="104"/>
  <c r="AK179" i="104"/>
  <c r="AK158" i="104"/>
  <c r="AK162" i="104"/>
  <c r="AK182" i="104"/>
  <c r="AK92" i="104"/>
  <c r="AK76" i="104"/>
  <c r="AK124" i="104"/>
  <c r="AK102" i="104"/>
  <c r="AK88" i="104"/>
  <c r="AZ191" i="98"/>
  <c r="AK104" i="104"/>
  <c r="AZ29" i="98"/>
  <c r="AK45" i="104"/>
  <c r="AK106" i="104"/>
  <c r="AK59" i="104"/>
  <c r="AK58" i="104"/>
  <c r="AK89" i="104"/>
  <c r="AK167" i="104"/>
  <c r="AK38" i="104"/>
  <c r="AK159" i="104"/>
  <c r="AK207" i="104"/>
  <c r="AK169" i="104"/>
  <c r="AZ248" i="98"/>
  <c r="AK186" i="104"/>
  <c r="AK194" i="104"/>
  <c r="AK145" i="104"/>
  <c r="AK40" i="104"/>
  <c r="AK33" i="104"/>
  <c r="AK30" i="104"/>
  <c r="AK39" i="104"/>
  <c r="AK111" i="104"/>
  <c r="AK192" i="104"/>
  <c r="AK74" i="104"/>
  <c r="AK120" i="104"/>
  <c r="AK134" i="104"/>
  <c r="AZ186" i="98"/>
  <c r="AK128" i="104"/>
  <c r="AK172" i="104"/>
  <c r="AK55" i="104"/>
  <c r="AK79" i="104"/>
  <c r="AK115" i="104"/>
  <c r="AK187" i="104"/>
  <c r="AK178" i="104"/>
  <c r="AK189" i="104"/>
  <c r="AK50" i="104"/>
  <c r="AK52" i="104"/>
  <c r="AK73" i="104"/>
  <c r="AK133" i="104"/>
  <c r="AK160" i="104"/>
  <c r="AK188" i="104"/>
  <c r="AK144" i="104"/>
  <c r="AK201" i="104"/>
  <c r="AK32" i="104"/>
  <c r="AK109" i="104"/>
  <c r="AK155" i="104"/>
  <c r="AK202" i="104"/>
  <c r="AK61" i="104"/>
  <c r="AK211" i="104"/>
  <c r="AK166" i="104"/>
  <c r="AK116" i="104"/>
  <c r="AK190" i="104"/>
  <c r="AK154" i="104"/>
  <c r="AK140" i="104"/>
  <c r="AK185" i="104"/>
  <c r="AK152" i="104"/>
  <c r="AK77" i="104"/>
  <c r="AK101" i="104"/>
  <c r="AK129" i="104"/>
  <c r="AK131" i="104"/>
  <c r="AK137" i="104"/>
  <c r="AK205" i="104"/>
  <c r="AK206" i="104"/>
  <c r="AK170" i="104"/>
  <c r="AK209" i="104"/>
  <c r="AK193" i="104"/>
  <c r="AK84" i="104"/>
  <c r="AK138" i="104"/>
  <c r="AK136" i="104"/>
  <c r="AZ243" i="98"/>
  <c r="AZ238" i="98"/>
  <c r="AK114" i="104"/>
  <c r="AK199" i="104"/>
  <c r="AK98" i="104"/>
  <c r="AZ189" i="98"/>
  <c r="AZ251" i="98"/>
  <c r="AZ41" i="98"/>
  <c r="AK184" i="104"/>
  <c r="AK94" i="104"/>
  <c r="AK112" i="104"/>
  <c r="AK196" i="104"/>
  <c r="AK126" i="104"/>
  <c r="AK28" i="104"/>
  <c r="AK42" i="104"/>
  <c r="AK23" i="104"/>
  <c r="AK81" i="104"/>
  <c r="AK68" i="104"/>
  <c r="AK168" i="104"/>
  <c r="AK108" i="104"/>
  <c r="AK31" i="104"/>
  <c r="AK148" i="104"/>
  <c r="AK210" i="104"/>
  <c r="AK49" i="104"/>
  <c r="AK127" i="104"/>
  <c r="AZ244" i="98"/>
  <c r="AK208" i="104"/>
  <c r="AK36" i="104"/>
  <c r="AK35" i="104"/>
  <c r="AK53" i="104"/>
  <c r="AK149" i="104"/>
  <c r="AK163" i="104"/>
  <c r="AK69" i="104"/>
  <c r="AK118" i="104"/>
  <c r="AK72" i="104"/>
  <c r="AK141" i="104"/>
  <c r="AK100" i="104"/>
  <c r="AK99" i="104"/>
  <c r="AK191" i="104"/>
  <c r="AK24" i="104"/>
  <c r="AK46" i="104"/>
  <c r="AK87" i="104"/>
  <c r="AK132" i="104"/>
  <c r="AZ237" i="98"/>
  <c r="AK41" i="104"/>
  <c r="AK34" i="104"/>
  <c r="AK214" i="104"/>
  <c r="AK146" i="104"/>
  <c r="AZ246" i="98"/>
  <c r="AK156" i="104"/>
  <c r="AK204" i="104"/>
  <c r="AK70" i="104"/>
  <c r="AK200" i="104"/>
  <c r="AK86" i="104"/>
  <c r="AK174" i="104"/>
  <c r="AZ226" i="98"/>
  <c r="AK75" i="104"/>
  <c r="AZ179" i="98"/>
  <c r="AK51" i="104"/>
  <c r="AK97" i="104"/>
  <c r="AK113" i="104"/>
  <c r="AK44" i="104"/>
  <c r="AK175" i="104"/>
  <c r="AK60" i="104"/>
  <c r="AK85" i="104"/>
  <c r="AK130" i="104"/>
  <c r="AK117" i="104"/>
  <c r="AK153" i="104"/>
  <c r="AK95" i="104"/>
  <c r="AK213" i="104"/>
  <c r="AK96" i="104"/>
  <c r="AK29" i="104"/>
  <c r="AK66" i="104"/>
  <c r="AK215" i="104"/>
  <c r="AK67" i="104"/>
  <c r="AK195" i="104"/>
  <c r="AK173" i="104"/>
  <c r="AZ40" i="98"/>
  <c r="AK25" i="104"/>
  <c r="AK62" i="104"/>
  <c r="AK121" i="104"/>
  <c r="AK71" i="104"/>
  <c r="AK143" i="104"/>
  <c r="AK107" i="104"/>
  <c r="AK176" i="104"/>
  <c r="AZ239" i="98"/>
  <c r="AK47" i="104"/>
  <c r="AK65" i="104"/>
  <c r="AK110" i="104"/>
  <c r="AZ184" i="98"/>
  <c r="AZ137" i="98"/>
  <c r="AZ231" i="98"/>
  <c r="AZ188" i="98"/>
  <c r="AZ241" i="98"/>
  <c r="AZ181" i="98"/>
  <c r="AZ190" i="98"/>
  <c r="AZ31" i="98"/>
  <c r="AZ182" i="98"/>
  <c r="AZ228" i="98"/>
  <c r="AZ187" i="98"/>
  <c r="AZ249" i="98"/>
  <c r="AZ178" i="98"/>
  <c r="AZ240" i="98"/>
  <c r="AZ245" i="98"/>
  <c r="AZ250" i="98"/>
  <c r="AZ132" i="98"/>
  <c r="AZ233" i="98"/>
  <c r="AZ234" i="98"/>
  <c r="AZ180" i="98"/>
  <c r="AZ230" i="98"/>
  <c r="AZ222" i="98"/>
  <c r="AZ225" i="98"/>
  <c r="AZ227" i="98"/>
  <c r="AZ247" i="98"/>
  <c r="AZ242" i="98"/>
  <c r="AZ235" i="98"/>
  <c r="AZ185" i="98"/>
  <c r="AZ152" i="98"/>
  <c r="AZ232" i="98"/>
  <c r="AZ215" i="98"/>
  <c r="AZ229" i="98"/>
  <c r="AZ156" i="98"/>
  <c r="AZ200" i="98"/>
  <c r="AZ131" i="98"/>
  <c r="AZ127" i="98"/>
  <c r="AZ146" i="98"/>
  <c r="AZ176" i="98"/>
  <c r="AZ142" i="98"/>
  <c r="AZ164" i="98"/>
  <c r="AZ158" i="98"/>
  <c r="AZ162" i="98"/>
  <c r="AZ135" i="98"/>
  <c r="AZ125" i="98"/>
  <c r="AZ124" i="98"/>
  <c r="AZ218" i="98"/>
  <c r="AZ217" i="98"/>
  <c r="AZ155" i="98"/>
  <c r="AZ175" i="98"/>
  <c r="AZ173" i="98"/>
  <c r="AZ201" i="98"/>
  <c r="AZ196" i="98"/>
  <c r="AZ149" i="98"/>
  <c r="AZ172" i="98"/>
  <c r="AZ145" i="98"/>
  <c r="AZ159" i="98"/>
  <c r="AZ204" i="98"/>
  <c r="AZ128" i="98"/>
  <c r="AZ202" i="98"/>
  <c r="AZ206" i="98"/>
  <c r="AZ130" i="98"/>
  <c r="AZ203" i="98"/>
  <c r="AZ214" i="98"/>
  <c r="AZ195" i="98"/>
  <c r="AZ144" i="98"/>
  <c r="AZ148" i="98"/>
  <c r="AZ207" i="98"/>
  <c r="AZ167" i="98"/>
  <c r="AZ220" i="98"/>
  <c r="AZ205" i="98"/>
  <c r="AZ161" i="98"/>
  <c r="AZ210" i="98"/>
  <c r="AZ213" i="98"/>
  <c r="AZ166" i="98"/>
  <c r="AZ197" i="98"/>
  <c r="AZ199" i="98"/>
  <c r="AZ198" i="98"/>
  <c r="AZ219" i="98"/>
  <c r="AZ120" i="98"/>
  <c r="AZ154" i="98"/>
  <c r="AZ163" i="98"/>
  <c r="AZ208" i="98"/>
  <c r="AZ212" i="98"/>
  <c r="AZ126" i="98"/>
  <c r="AZ138" i="98"/>
  <c r="AZ151" i="98"/>
  <c r="AZ157" i="98"/>
  <c r="AZ171" i="98"/>
  <c r="AZ134" i="98"/>
  <c r="AZ140" i="98"/>
  <c r="AZ216" i="98"/>
  <c r="AZ174" i="98"/>
  <c r="AZ147" i="98"/>
  <c r="AZ122" i="98"/>
  <c r="AZ170" i="98"/>
  <c r="AZ193" i="98"/>
  <c r="AZ223" i="98"/>
  <c r="AZ150" i="98"/>
  <c r="AZ121" i="98"/>
  <c r="AZ194" i="98"/>
  <c r="AZ119" i="98"/>
  <c r="AZ133" i="98"/>
  <c r="AZ211" i="98"/>
  <c r="AZ221" i="98"/>
  <c r="AZ143" i="98"/>
  <c r="AZ139" i="98"/>
  <c r="AZ153" i="98"/>
  <c r="AZ136" i="98"/>
  <c r="AZ123" i="98"/>
  <c r="AZ169" i="98"/>
  <c r="AZ165" i="98"/>
  <c r="AZ168" i="98"/>
  <c r="AZ129" i="98"/>
  <c r="AZ9" i="98"/>
  <c r="AZ8" i="98"/>
  <c r="AZ13" i="98"/>
  <c r="AZ112" i="98"/>
  <c r="AZ110" i="98"/>
  <c r="AZ35" i="98"/>
  <c r="AZ61" i="98"/>
  <c r="AZ71" i="98"/>
  <c r="AZ111" i="98"/>
  <c r="AZ88" i="98"/>
  <c r="AZ98" i="98"/>
  <c r="AZ68" i="98"/>
  <c r="AZ108" i="98"/>
  <c r="AZ54" i="98"/>
  <c r="AZ46" i="98"/>
  <c r="AZ45" i="98"/>
  <c r="AZ56" i="98"/>
  <c r="AZ115" i="98"/>
  <c r="AZ25" i="98"/>
  <c r="AZ109" i="98"/>
  <c r="AZ89" i="98"/>
  <c r="AZ58" i="98"/>
  <c r="AZ47" i="98"/>
  <c r="AZ101" i="98"/>
  <c r="AZ66" i="98"/>
  <c r="AZ96" i="98"/>
  <c r="AZ102" i="98"/>
  <c r="AZ32" i="98"/>
  <c r="AZ114" i="98"/>
  <c r="AZ62" i="98"/>
  <c r="AZ26" i="98"/>
  <c r="AZ63" i="98"/>
  <c r="AZ87" i="98"/>
  <c r="AZ93" i="98"/>
  <c r="AZ51" i="98"/>
  <c r="AZ39" i="98"/>
  <c r="AZ27" i="98"/>
  <c r="AZ106" i="98"/>
  <c r="AZ105" i="98"/>
  <c r="AZ74" i="98"/>
  <c r="AZ107" i="98"/>
  <c r="AZ99" i="98"/>
  <c r="AZ82" i="98"/>
  <c r="AZ113" i="98"/>
  <c r="AZ76" i="98"/>
  <c r="AZ65" i="98"/>
  <c r="AZ5" i="98"/>
  <c r="AZ90" i="98"/>
  <c r="AZ55" i="98"/>
  <c r="AZ91" i="98"/>
  <c r="AZ78" i="98"/>
  <c r="AZ75" i="98"/>
  <c r="AZ72" i="98"/>
  <c r="AZ42" i="98"/>
  <c r="AZ24" i="98"/>
  <c r="AZ18" i="98"/>
  <c r="AZ52" i="98"/>
  <c r="AZ97" i="98"/>
  <c r="AZ37" i="98"/>
  <c r="AZ86" i="98"/>
  <c r="AZ100" i="98"/>
  <c r="AZ57" i="98"/>
  <c r="AZ73" i="98"/>
  <c r="AZ33" i="98"/>
  <c r="AZ48" i="98"/>
  <c r="AZ104" i="98"/>
  <c r="AZ59" i="98"/>
  <c r="AZ85" i="98"/>
  <c r="AZ83" i="98"/>
  <c r="AZ79" i="98"/>
  <c r="AZ67" i="98"/>
  <c r="AZ70" i="98"/>
  <c r="AZ80" i="98"/>
  <c r="AZ92" i="98"/>
  <c r="AZ36" i="98"/>
  <c r="AZ94" i="98"/>
  <c r="AZ43" i="98"/>
  <c r="AZ53" i="98"/>
  <c r="AZ103" i="98"/>
  <c r="AZ49" i="98"/>
  <c r="AZ116" i="98"/>
  <c r="AZ81" i="98"/>
  <c r="AZ69" i="98"/>
  <c r="AZ50" i="98"/>
  <c r="AZ64" i="98"/>
  <c r="AZ28" i="98"/>
  <c r="AZ84" i="98"/>
  <c r="AZ38" i="98"/>
  <c r="AZ16" i="98"/>
  <c r="AZ20" i="98"/>
  <c r="AZ14" i="98"/>
  <c r="AZ11" i="98"/>
  <c r="AZ15" i="98"/>
  <c r="AZ6" i="98"/>
  <c r="AZ19" i="98"/>
  <c r="AZ17" i="98"/>
  <c r="AZ7" i="98"/>
  <c r="AZ10" i="98"/>
  <c r="K82" i="6" l="1"/>
  <c r="K81" i="6"/>
  <c r="G36" i="6" l="1"/>
  <c r="G49" i="6" s="1"/>
  <c r="G32" i="6"/>
  <c r="G45" i="6" s="1"/>
  <c r="G33" i="6"/>
  <c r="G46" i="6" s="1"/>
  <c r="G34" i="6"/>
  <c r="G47" i="6" s="1"/>
  <c r="G35" i="6"/>
  <c r="G48" i="6" s="1"/>
  <c r="G30" i="6"/>
  <c r="G31" i="6"/>
  <c r="G28" i="6"/>
  <c r="AL466" i="104" l="1"/>
  <c r="AL519" i="104"/>
  <c r="AL499" i="104"/>
  <c r="AL461" i="104"/>
  <c r="AL410" i="104"/>
  <c r="AL363" i="104"/>
  <c r="AL281" i="104"/>
  <c r="AL252" i="104"/>
  <c r="AL555" i="104"/>
  <c r="AL230" i="104"/>
  <c r="AL393" i="104"/>
  <c r="AL338" i="104"/>
  <c r="AL280" i="104"/>
  <c r="AL248" i="104"/>
  <c r="AL237" i="104"/>
  <c r="AL376" i="104"/>
  <c r="AL329" i="104"/>
  <c r="AL303" i="104"/>
  <c r="AL279" i="104"/>
  <c r="AL559" i="104"/>
  <c r="AL282" i="104"/>
  <c r="AL515" i="104"/>
  <c r="AL491" i="104"/>
  <c r="AL453" i="104"/>
  <c r="AL390" i="104"/>
  <c r="AL359" i="104"/>
  <c r="AL309" i="104"/>
  <c r="AL553" i="104"/>
  <c r="AL494" i="104"/>
  <c r="AL472" i="104"/>
  <c r="AL389" i="104"/>
  <c r="AL276" i="104"/>
  <c r="AL531" i="104"/>
  <c r="AL249" i="104"/>
  <c r="AL513" i="104"/>
  <c r="AL485" i="104"/>
  <c r="AL443" i="104"/>
  <c r="AL291" i="104"/>
  <c r="AL275" i="104"/>
  <c r="AL539" i="104"/>
  <c r="AL511" i="104"/>
  <c r="AL402" i="104"/>
  <c r="AL355" i="104"/>
  <c r="AL273" i="104"/>
  <c r="AL379" i="104"/>
  <c r="AL545" i="104"/>
  <c r="AL486" i="104"/>
  <c r="AL405" i="104"/>
  <c r="AL571" i="104"/>
  <c r="AL414" i="104"/>
  <c r="AL245" i="104"/>
  <c r="AL509" i="104"/>
  <c r="AL481" i="104"/>
  <c r="AL392" i="104"/>
  <c r="AL345" i="104"/>
  <c r="AL317" i="104"/>
  <c r="AL287" i="104"/>
  <c r="AL267" i="104"/>
  <c r="AL469" i="104"/>
  <c r="AL529" i="104"/>
  <c r="AL288" i="104"/>
  <c r="AL552" i="104"/>
  <c r="AL482" i="104"/>
  <c r="AL307" i="104"/>
  <c r="AL523" i="104"/>
  <c r="AL269" i="104"/>
  <c r="AL250" i="104"/>
  <c r="AL397" i="104"/>
  <c r="AL563" i="104"/>
  <c r="AL241" i="104"/>
  <c r="AL283" i="104"/>
  <c r="AL507" i="104"/>
  <c r="AL567" i="104"/>
  <c r="AL561" i="104"/>
  <c r="AL477" i="104"/>
  <c r="AL233" i="104"/>
  <c r="AL200" i="104"/>
  <c r="AL94" i="104"/>
  <c r="AL235" i="104"/>
  <c r="AL224" i="104"/>
  <c r="AL232" i="104"/>
  <c r="AL236" i="104"/>
  <c r="AL270" i="104"/>
  <c r="AL175" i="104"/>
  <c r="AL49" i="104"/>
  <c r="AL202" i="104"/>
  <c r="AL96" i="104"/>
  <c r="AL71" i="104"/>
  <c r="AL341" i="104"/>
  <c r="AL385" i="104"/>
  <c r="AL475" i="104"/>
  <c r="AL272" i="104"/>
  <c r="AL285" i="104"/>
  <c r="AL316" i="104"/>
  <c r="AL48" i="104"/>
  <c r="AL218" i="104"/>
  <c r="AL440" i="104"/>
  <c r="AL554" i="104"/>
  <c r="AL343" i="104"/>
  <c r="AL484" i="104"/>
  <c r="AL514" i="104"/>
  <c r="AL163" i="104"/>
  <c r="AL404" i="104"/>
  <c r="AL76" i="104"/>
  <c r="AL239" i="104"/>
  <c r="AL222" i="104"/>
  <c r="AL277" i="104"/>
  <c r="AL98" i="104"/>
  <c r="AL50" i="104"/>
  <c r="AL167" i="104"/>
  <c r="AL194" i="104"/>
  <c r="AL157" i="104"/>
  <c r="AL67" i="104"/>
  <c r="AL228" i="104"/>
  <c r="AL221" i="104"/>
  <c r="AL251" i="104"/>
  <c r="AL274" i="104"/>
  <c r="AL260" i="104"/>
  <c r="AL263" i="104"/>
  <c r="AL326" i="104"/>
  <c r="AL371" i="104"/>
  <c r="AL505" i="104"/>
  <c r="AL495" i="104"/>
  <c r="AL114" i="104"/>
  <c r="AL61" i="104"/>
  <c r="AL320" i="104"/>
  <c r="AL388" i="104"/>
  <c r="AL44" i="104"/>
  <c r="AL107" i="104"/>
  <c r="AL229" i="104"/>
  <c r="AL223" i="104"/>
  <c r="AL227" i="104"/>
  <c r="AL352" i="104"/>
  <c r="AL335" i="104"/>
  <c r="AL538" i="104"/>
  <c r="AL292" i="104"/>
  <c r="AL295" i="104"/>
  <c r="AL370" i="104"/>
  <c r="AL500" i="104"/>
  <c r="AL522" i="104"/>
  <c r="AL534" i="104"/>
  <c r="AL364" i="104"/>
  <c r="AL471" i="104"/>
  <c r="AL528" i="104"/>
  <c r="AL564" i="104"/>
  <c r="AL300" i="104"/>
  <c r="AL214" i="104"/>
  <c r="AL133" i="104"/>
  <c r="AL255" i="104"/>
  <c r="AL416" i="104"/>
  <c r="AL305" i="104"/>
  <c r="AL220" i="104"/>
  <c r="AL304" i="104"/>
  <c r="AL362" i="104"/>
  <c r="AL351" i="104"/>
  <c r="AL558" i="104"/>
  <c r="AL327" i="104"/>
  <c r="AL425" i="104"/>
  <c r="AL293" i="104"/>
  <c r="AL459" i="104"/>
  <c r="AL480" i="104"/>
  <c r="AL460" i="104"/>
  <c r="AL297" i="104"/>
  <c r="AL333" i="104"/>
  <c r="AL476" i="104"/>
  <c r="AL566" i="104"/>
  <c r="AL451" i="104"/>
  <c r="AL322" i="104"/>
  <c r="AL398" i="104"/>
  <c r="AL433" i="104"/>
  <c r="AL470" i="104"/>
  <c r="AL503" i="104"/>
  <c r="AL344" i="104"/>
  <c r="AL536" i="104"/>
  <c r="AL400" i="104"/>
  <c r="AL299" i="104"/>
  <c r="AL334" i="104"/>
  <c r="AL415" i="104"/>
  <c r="AL487" i="104"/>
  <c r="AL467" i="104"/>
  <c r="AL278" i="104"/>
  <c r="AL532" i="104"/>
  <c r="AL284" i="104"/>
  <c r="AL401" i="104"/>
  <c r="AL434" i="104"/>
  <c r="AL346" i="104"/>
  <c r="AL502" i="104"/>
  <c r="AL394" i="104"/>
  <c r="AL110" i="104"/>
  <c r="AL247" i="104"/>
  <c r="AL244" i="104"/>
  <c r="AL262" i="104"/>
  <c r="AL206" i="104"/>
  <c r="AL104" i="104"/>
  <c r="AL59" i="104"/>
  <c r="AL234" i="104"/>
  <c r="AL456" i="104"/>
  <c r="AL447" i="104"/>
  <c r="AL204" i="104"/>
  <c r="AL266" i="104"/>
  <c r="AL254" i="104"/>
  <c r="AL347" i="104"/>
  <c r="AL436" i="104"/>
  <c r="AL562" i="104"/>
  <c r="AL294" i="104"/>
  <c r="AL380" i="104"/>
  <c r="AL445" i="104"/>
  <c r="AL550" i="104"/>
  <c r="AL361" i="104"/>
  <c r="AL429" i="104"/>
  <c r="AL457" i="104"/>
  <c r="AL478" i="104"/>
  <c r="AL465" i="104"/>
  <c r="AL549" i="104"/>
  <c r="AL492" i="104"/>
  <c r="AL497" i="104"/>
  <c r="AL506" i="104"/>
  <c r="AL271" i="104"/>
  <c r="AL356" i="104"/>
  <c r="AL409" i="104"/>
  <c r="AL569" i="104"/>
  <c r="AL348" i="104"/>
  <c r="AL521" i="104"/>
  <c r="AL537" i="104"/>
  <c r="AL535" i="104"/>
  <c r="AL321" i="104"/>
  <c r="AL337" i="104"/>
  <c r="AL384" i="104"/>
  <c r="AL423" i="104"/>
  <c r="AL489" i="104"/>
  <c r="AL446" i="104"/>
  <c r="AL318" i="104"/>
  <c r="AL560" i="104"/>
  <c r="AL548" i="104"/>
  <c r="AL357" i="104"/>
  <c r="AL479" i="104"/>
  <c r="AL418" i="104"/>
  <c r="AL428" i="104"/>
  <c r="AL261" i="104"/>
  <c r="AL330" i="104"/>
  <c r="AL381" i="104"/>
  <c r="AL323" i="104"/>
  <c r="AL80" i="104"/>
  <c r="AL88" i="104"/>
  <c r="AL238" i="104"/>
  <c r="AL298" i="104"/>
  <c r="AL253" i="104"/>
  <c r="AL374" i="104"/>
  <c r="AL231" i="104"/>
  <c r="AL452" i="104"/>
  <c r="AL306" i="104"/>
  <c r="AL437" i="104"/>
  <c r="AL512" i="104"/>
  <c r="AL396" i="104"/>
  <c r="AL464" i="104"/>
  <c r="AL542" i="104"/>
  <c r="AL349" i="104"/>
  <c r="AL365" i="104"/>
  <c r="AL419" i="104"/>
  <c r="AL524" i="104"/>
  <c r="AL462" i="104"/>
  <c r="AL268" i="104"/>
  <c r="AL366" i="104"/>
  <c r="AL435" i="104"/>
  <c r="AL332" i="104"/>
  <c r="AL399" i="104"/>
  <c r="AL427" i="104"/>
  <c r="AL454" i="104"/>
  <c r="AL354" i="104"/>
  <c r="AL547" i="104"/>
  <c r="AL544" i="104"/>
  <c r="AL265" i="104"/>
  <c r="AL325" i="104"/>
  <c r="AL342" i="104"/>
  <c r="AL493" i="104"/>
  <c r="AL407" i="104"/>
  <c r="AL377" i="104"/>
  <c r="AL551" i="104"/>
  <c r="AL458" i="104"/>
  <c r="AL353" i="104"/>
  <c r="AL289" i="104"/>
  <c r="AL572" i="104"/>
  <c r="AL225" i="104"/>
  <c r="AL84" i="104"/>
  <c r="AL313" i="104"/>
  <c r="AL242" i="104"/>
  <c r="AL197" i="104"/>
  <c r="AL240" i="104"/>
  <c r="AL339" i="104"/>
  <c r="AL358" i="104"/>
  <c r="AL530" i="104"/>
  <c r="AL319" i="104"/>
  <c r="AL463" i="104"/>
  <c r="AL533" i="104"/>
  <c r="AL259" i="104"/>
  <c r="AL438" i="104"/>
  <c r="AL540" i="104"/>
  <c r="AL455" i="104"/>
  <c r="AL488" i="104"/>
  <c r="AL360" i="104"/>
  <c r="AL391" i="104"/>
  <c r="AL372" i="104"/>
  <c r="AL328" i="104"/>
  <c r="AL516" i="104"/>
  <c r="AL543" i="104"/>
  <c r="AL310" i="104"/>
  <c r="AL424" i="104"/>
  <c r="AL557" i="104"/>
  <c r="AL336" i="104"/>
  <c r="AL444" i="104"/>
  <c r="AL441" i="104"/>
  <c r="AL421" i="104"/>
  <c r="AL226" i="104"/>
  <c r="AL331" i="104"/>
  <c r="AL431" i="104"/>
  <c r="AL546" i="104"/>
  <c r="AL449" i="104"/>
  <c r="AL395" i="104"/>
  <c r="AL314" i="104"/>
  <c r="AL498" i="104"/>
  <c r="AL386" i="104"/>
  <c r="AL382" i="104"/>
  <c r="AL541" i="104"/>
  <c r="AL387" i="104"/>
  <c r="AL430" i="104"/>
  <c r="BA30" i="98"/>
  <c r="AL426" i="104"/>
  <c r="AL296" i="104"/>
  <c r="AL246" i="104"/>
  <c r="AL146" i="104"/>
  <c r="AL243" i="104"/>
  <c r="AL518" i="104"/>
  <c r="AL448" i="104"/>
  <c r="AL510" i="104"/>
  <c r="AL302" i="104"/>
  <c r="AL350" i="104"/>
  <c r="AL565" i="104"/>
  <c r="AL403" i="104"/>
  <c r="AL375" i="104"/>
  <c r="AL508" i="104"/>
  <c r="AL340" i="104"/>
  <c r="AL517" i="104"/>
  <c r="AL406" i="104"/>
  <c r="AL408" i="104"/>
  <c r="AL439" i="104"/>
  <c r="AL450" i="104"/>
  <c r="AL256" i="104"/>
  <c r="AL102" i="104"/>
  <c r="AL136" i="104"/>
  <c r="AL417" i="104"/>
  <c r="AL490" i="104"/>
  <c r="AL432" i="104"/>
  <c r="AL556" i="104"/>
  <c r="AL483" i="104"/>
  <c r="AL383" i="104"/>
  <c r="AL468" i="104"/>
  <c r="AL568" i="104"/>
  <c r="AL219" i="104"/>
  <c r="AL290" i="104"/>
  <c r="AL264" i="104"/>
  <c r="AL132" i="104"/>
  <c r="AL308" i="104"/>
  <c r="AL420" i="104"/>
  <c r="AL570" i="104"/>
  <c r="AL324" i="104"/>
  <c r="AL315" i="104"/>
  <c r="AL520" i="104"/>
  <c r="AL504" i="104"/>
  <c r="AL378" i="104"/>
  <c r="AL301" i="104"/>
  <c r="AL442" i="104"/>
  <c r="AL373" i="104"/>
  <c r="AL422" i="104"/>
  <c r="AL286" i="104"/>
  <c r="AL496" i="104"/>
  <c r="AL501" i="104"/>
  <c r="AL135" i="104"/>
  <c r="AL182" i="104"/>
  <c r="AL101" i="104"/>
  <c r="AL39" i="104"/>
  <c r="AL75" i="104"/>
  <c r="AL144" i="104"/>
  <c r="AL33" i="104"/>
  <c r="AL30" i="104"/>
  <c r="AL31" i="104"/>
  <c r="AL72" i="104"/>
  <c r="AL85" i="104"/>
  <c r="AL162" i="104"/>
  <c r="AL193" i="104"/>
  <c r="AL183" i="104"/>
  <c r="AL73" i="104"/>
  <c r="AL212" i="104"/>
  <c r="AL68" i="104"/>
  <c r="AL100" i="104"/>
  <c r="AL109" i="104"/>
  <c r="AL201" i="104"/>
  <c r="AL112" i="104"/>
  <c r="AL105" i="104"/>
  <c r="AL35" i="104"/>
  <c r="AL178" i="104"/>
  <c r="AL213" i="104"/>
  <c r="AL77" i="104"/>
  <c r="AL177" i="104"/>
  <c r="AL143" i="104"/>
  <c r="BA182" i="98"/>
  <c r="BA251" i="98"/>
  <c r="AL32" i="104"/>
  <c r="AL38" i="104"/>
  <c r="AL55" i="104"/>
  <c r="AL91" i="104"/>
  <c r="AL87" i="104"/>
  <c r="AL127" i="104"/>
  <c r="AL151" i="104"/>
  <c r="AL154" i="104"/>
  <c r="AL57" i="104"/>
  <c r="AL139" i="104"/>
  <c r="AL89" i="104"/>
  <c r="AL108" i="104"/>
  <c r="AL145" i="104"/>
  <c r="BA186" i="98"/>
  <c r="BA178" i="98"/>
  <c r="BA191" i="98"/>
  <c r="BA183" i="98"/>
  <c r="AL199" i="104"/>
  <c r="AL140" i="104"/>
  <c r="AL45" i="104"/>
  <c r="AL51" i="104"/>
  <c r="AL95" i="104"/>
  <c r="AL171" i="104"/>
  <c r="AL43" i="104"/>
  <c r="AL36" i="104"/>
  <c r="AL41" i="104"/>
  <c r="AL42" i="104"/>
  <c r="AL123" i="104"/>
  <c r="AL211" i="104"/>
  <c r="AL172" i="104"/>
  <c r="AL92" i="104"/>
  <c r="AL207" i="104"/>
  <c r="BA41" i="98"/>
  <c r="AL158" i="104"/>
  <c r="AL209" i="104"/>
  <c r="AL90" i="104"/>
  <c r="AL69" i="104"/>
  <c r="AL187" i="104"/>
  <c r="AL93" i="104"/>
  <c r="AL82" i="104"/>
  <c r="AL124" i="104"/>
  <c r="AL210" i="104"/>
  <c r="AL60" i="104"/>
  <c r="AL99" i="104"/>
  <c r="AL119" i="104"/>
  <c r="AL147" i="104"/>
  <c r="AL74" i="104"/>
  <c r="AL128" i="104"/>
  <c r="AL203" i="104"/>
  <c r="AL160" i="104"/>
  <c r="AL149" i="104"/>
  <c r="AL142" i="104"/>
  <c r="AL46" i="104"/>
  <c r="BA239" i="98"/>
  <c r="AL97" i="104"/>
  <c r="AL181" i="104"/>
  <c r="AL134" i="104"/>
  <c r="AL70" i="104"/>
  <c r="BA248" i="98"/>
  <c r="AL25" i="104"/>
  <c r="AL34" i="104"/>
  <c r="AL53" i="104"/>
  <c r="AL174" i="104"/>
  <c r="AL138" i="104"/>
  <c r="AL164" i="104"/>
  <c r="AL196" i="104"/>
  <c r="AL81" i="104"/>
  <c r="AL78" i="104"/>
  <c r="AL161" i="104"/>
  <c r="AL189" i="104"/>
  <c r="AL156" i="104"/>
  <c r="BA235" i="98"/>
  <c r="BA29" i="98"/>
  <c r="AL115" i="104"/>
  <c r="AL125" i="104"/>
  <c r="AL117" i="104"/>
  <c r="AL64" i="104"/>
  <c r="AL22" i="104"/>
  <c r="AL111" i="104"/>
  <c r="AL29" i="104"/>
  <c r="AL192" i="104"/>
  <c r="AL137" i="104"/>
  <c r="AL130" i="104"/>
  <c r="AL26" i="104"/>
  <c r="AL148" i="104"/>
  <c r="AL188" i="104"/>
  <c r="AL24" i="104"/>
  <c r="AL186" i="104"/>
  <c r="AL195" i="104"/>
  <c r="AL121" i="104"/>
  <c r="AL208" i="104"/>
  <c r="AL198" i="104"/>
  <c r="AL153" i="104"/>
  <c r="AL27" i="104"/>
  <c r="AL40" i="104"/>
  <c r="AL79" i="104"/>
  <c r="AL184" i="104"/>
  <c r="AL205" i="104"/>
  <c r="AL169" i="104"/>
  <c r="AL116" i="104"/>
  <c r="AL185" i="104"/>
  <c r="BA240" i="98"/>
  <c r="AL191" i="104"/>
  <c r="AL106" i="104"/>
  <c r="AL65" i="104"/>
  <c r="AL52" i="104"/>
  <c r="AL141" i="104"/>
  <c r="AL179" i="104"/>
  <c r="AL129" i="104"/>
  <c r="AL66" i="104"/>
  <c r="AL155" i="104"/>
  <c r="AL58" i="104"/>
  <c r="BA179" i="98"/>
  <c r="BA189" i="98"/>
  <c r="AL54" i="104"/>
  <c r="AL190" i="104"/>
  <c r="AL176" i="104"/>
  <c r="AL120" i="104"/>
  <c r="AL159" i="104"/>
  <c r="AL150" i="104"/>
  <c r="AL47" i="104"/>
  <c r="AL86" i="104"/>
  <c r="AL131" i="104"/>
  <c r="AL62" i="104"/>
  <c r="AL103" i="104"/>
  <c r="AL166" i="104"/>
  <c r="AL215" i="104"/>
  <c r="AL63" i="104"/>
  <c r="BA246" i="98"/>
  <c r="AL152" i="104"/>
  <c r="AL170" i="104"/>
  <c r="AL118" i="104"/>
  <c r="AL126" i="104"/>
  <c r="AL168" i="104"/>
  <c r="AL37" i="104"/>
  <c r="AL173" i="104"/>
  <c r="AL23" i="104"/>
  <c r="AL180" i="104"/>
  <c r="AL28" i="104"/>
  <c r="AL113" i="104"/>
  <c r="BA245" i="98"/>
  <c r="BA233" i="98"/>
  <c r="BA154" i="98"/>
  <c r="BA228" i="98"/>
  <c r="BA237" i="98"/>
  <c r="BA158" i="98"/>
  <c r="BA225" i="98"/>
  <c r="BA230" i="98"/>
  <c r="BA243" i="98"/>
  <c r="BA153" i="98"/>
  <c r="BA184" i="98"/>
  <c r="BA242" i="98"/>
  <c r="BA247" i="98"/>
  <c r="BA188" i="98"/>
  <c r="BA238" i="98"/>
  <c r="BA185" i="98"/>
  <c r="BA121" i="98"/>
  <c r="BA214" i="98"/>
  <c r="BA133" i="98"/>
  <c r="BA131" i="98"/>
  <c r="BA234" i="98"/>
  <c r="BA210" i="98"/>
  <c r="BA244" i="98"/>
  <c r="BA166" i="98"/>
  <c r="BA231" i="98"/>
  <c r="BA31" i="98"/>
  <c r="BA123" i="98"/>
  <c r="BA226" i="98"/>
  <c r="BA180" i="98"/>
  <c r="BA187" i="98"/>
  <c r="BA161" i="98"/>
  <c r="BA250" i="98"/>
  <c r="BA227" i="98"/>
  <c r="BA181" i="98"/>
  <c r="BA146" i="98"/>
  <c r="BA241" i="98"/>
  <c r="BA249" i="98"/>
  <c r="BA129" i="98"/>
  <c r="BA232" i="98"/>
  <c r="BA40" i="98"/>
  <c r="BA170" i="98"/>
  <c r="BA229" i="98"/>
  <c r="BA190" i="98"/>
  <c r="BA157" i="98"/>
  <c r="BA144" i="98"/>
  <c r="BA126" i="98"/>
  <c r="BA165" i="98"/>
  <c r="BA195" i="98"/>
  <c r="BA162" i="98"/>
  <c r="BA156" i="98"/>
  <c r="BA147" i="98"/>
  <c r="BA218" i="98"/>
  <c r="BA169" i="98"/>
  <c r="BA175" i="98"/>
  <c r="BA164" i="98"/>
  <c r="BA159" i="98"/>
  <c r="BA206" i="98"/>
  <c r="BA119" i="98"/>
  <c r="BA208" i="98"/>
  <c r="BA220" i="98"/>
  <c r="BA211" i="98"/>
  <c r="BA137" i="98"/>
  <c r="BA145" i="98"/>
  <c r="BA150" i="98"/>
  <c r="BA205" i="98"/>
  <c r="BA215" i="98"/>
  <c r="BA136" i="98"/>
  <c r="BA163" i="98"/>
  <c r="BA148" i="98"/>
  <c r="BA176" i="98"/>
  <c r="BA221" i="98"/>
  <c r="BA217" i="98"/>
  <c r="BA172" i="98"/>
  <c r="BA130" i="98"/>
  <c r="BA203" i="98"/>
  <c r="BA122" i="98"/>
  <c r="BA198" i="98"/>
  <c r="BA138" i="98"/>
  <c r="BA197" i="98"/>
  <c r="BA155" i="98"/>
  <c r="BA219" i="98"/>
  <c r="BA127" i="98"/>
  <c r="BA196" i="98"/>
  <c r="BA171" i="98"/>
  <c r="BA201" i="98"/>
  <c r="BA149" i="98"/>
  <c r="BA199" i="98"/>
  <c r="BA140" i="98"/>
  <c r="BA194" i="98"/>
  <c r="BA200" i="98"/>
  <c r="BA204" i="98"/>
  <c r="BA135" i="98"/>
  <c r="BA125" i="98"/>
  <c r="BA167" i="98"/>
  <c r="BA207" i="98"/>
  <c r="BA213" i="98"/>
  <c r="BA202" i="98"/>
  <c r="BA143" i="98"/>
  <c r="BA152" i="98"/>
  <c r="BA168" i="98"/>
  <c r="BA222" i="98"/>
  <c r="BA139" i="98"/>
  <c r="BA223" i="98"/>
  <c r="BA193" i="98"/>
  <c r="BA216" i="98"/>
  <c r="BA132" i="98"/>
  <c r="BA173" i="98"/>
  <c r="BA151" i="98"/>
  <c r="BA128" i="98"/>
  <c r="BA212" i="98"/>
  <c r="BA124" i="98"/>
  <c r="BA142" i="98"/>
  <c r="BA174" i="98"/>
  <c r="BA120" i="98"/>
  <c r="BA134" i="98"/>
  <c r="BA9" i="98"/>
  <c r="BA8" i="98"/>
  <c r="BA13" i="98"/>
  <c r="BA81" i="98"/>
  <c r="BA98" i="98"/>
  <c r="BA58" i="98"/>
  <c r="BA50" i="98"/>
  <c r="BA71" i="98"/>
  <c r="BA54" i="98"/>
  <c r="BA101" i="98"/>
  <c r="BA68" i="98"/>
  <c r="BA102" i="98"/>
  <c r="BA24" i="98"/>
  <c r="BA99" i="98"/>
  <c r="BA45" i="98"/>
  <c r="BA96" i="98"/>
  <c r="BA47" i="98"/>
  <c r="BA107" i="98"/>
  <c r="BA56" i="98"/>
  <c r="BA79" i="98"/>
  <c r="BA61" i="98"/>
  <c r="BA89" i="98"/>
  <c r="BA84" i="98"/>
  <c r="BA100" i="98"/>
  <c r="BA108" i="98"/>
  <c r="BA114" i="98"/>
  <c r="BA93" i="98"/>
  <c r="BA112" i="98"/>
  <c r="BA66" i="98"/>
  <c r="BA104" i="98"/>
  <c r="BA18" i="98"/>
  <c r="BA38" i="98"/>
  <c r="BA115" i="98"/>
  <c r="BA42" i="98"/>
  <c r="BA97" i="98"/>
  <c r="BA32" i="98"/>
  <c r="BA49" i="98"/>
  <c r="BA103" i="98"/>
  <c r="BA116" i="98"/>
  <c r="BA82" i="98"/>
  <c r="BA46" i="98"/>
  <c r="BA16" i="98"/>
  <c r="BA83" i="98"/>
  <c r="BA109" i="98"/>
  <c r="BA64" i="98"/>
  <c r="BA87" i="98"/>
  <c r="BA105" i="98"/>
  <c r="BA72" i="98"/>
  <c r="BA86" i="98"/>
  <c r="BA85" i="98"/>
  <c r="BA70" i="98"/>
  <c r="BA36" i="98"/>
  <c r="BA33" i="98"/>
  <c r="BA91" i="98"/>
  <c r="BA55" i="98"/>
  <c r="BA92" i="98"/>
  <c r="BA74" i="98"/>
  <c r="BA53" i="98"/>
  <c r="BA75" i="98"/>
  <c r="BA28" i="98"/>
  <c r="BA35" i="98"/>
  <c r="BA25" i="98"/>
  <c r="BA111" i="98"/>
  <c r="BA80" i="98"/>
  <c r="BA67" i="98"/>
  <c r="BA78" i="98"/>
  <c r="BA59" i="98"/>
  <c r="BA27" i="98"/>
  <c r="BA26" i="98"/>
  <c r="BA5" i="98"/>
  <c r="BA39" i="98"/>
  <c r="BA52" i="98"/>
  <c r="BA48" i="98"/>
  <c r="BA69" i="98"/>
  <c r="BA76" i="98"/>
  <c r="BA113" i="98"/>
  <c r="BA106" i="98"/>
  <c r="BA63" i="98"/>
  <c r="BA94" i="98"/>
  <c r="BA51" i="98"/>
  <c r="BA62" i="98"/>
  <c r="BA110" i="98"/>
  <c r="BA73" i="98"/>
  <c r="BA43" i="98"/>
  <c r="BA57" i="98"/>
  <c r="BA88" i="98"/>
  <c r="BA65" i="98"/>
  <c r="BA37" i="98"/>
  <c r="BA90" i="98"/>
  <c r="BA6" i="98"/>
  <c r="BA19" i="98"/>
  <c r="BA17" i="98"/>
  <c r="BA11" i="98"/>
  <c r="BA20" i="98"/>
  <c r="BA15" i="98"/>
  <c r="BA14" i="98"/>
  <c r="BA7" i="98"/>
  <c r="BA10" i="98"/>
  <c r="G65" i="6"/>
  <c r="G66" i="6"/>
  <c r="G67" i="6"/>
  <c r="G68" i="6"/>
  <c r="G64" i="6"/>
  <c r="G63" i="6"/>
  <c r="G44" i="6" l="1"/>
  <c r="AJ315" i="104" l="1"/>
  <c r="AJ502" i="104"/>
  <c r="AJ480" i="104"/>
  <c r="AJ340" i="104"/>
  <c r="AJ570" i="104"/>
  <c r="AJ277" i="104"/>
  <c r="AJ225" i="104"/>
  <c r="AJ396" i="104"/>
  <c r="AJ365" i="104"/>
  <c r="AJ558" i="104"/>
  <c r="AJ386" i="104"/>
  <c r="AJ270" i="104"/>
  <c r="AJ536" i="104"/>
  <c r="AJ435" i="104"/>
  <c r="AJ408" i="104"/>
  <c r="AJ347" i="104"/>
  <c r="AJ285" i="104"/>
  <c r="AJ266" i="104"/>
  <c r="AJ404" i="104"/>
  <c r="AJ388" i="104"/>
  <c r="AJ504" i="104"/>
  <c r="AJ254" i="104"/>
  <c r="AJ304" i="104"/>
  <c r="AJ38" i="104"/>
  <c r="AJ85" i="104"/>
  <c r="AJ231" i="104"/>
  <c r="AJ252" i="104"/>
  <c r="AJ250" i="104"/>
  <c r="AJ251" i="104"/>
  <c r="AJ255" i="104"/>
  <c r="AJ224" i="104"/>
  <c r="AJ301" i="104"/>
  <c r="AJ238" i="104"/>
  <c r="AJ230" i="104"/>
  <c r="AJ130" i="104"/>
  <c r="AJ174" i="104"/>
  <c r="AJ253" i="104"/>
  <c r="AJ221" i="104"/>
  <c r="AJ241" i="104"/>
  <c r="AJ227" i="104"/>
  <c r="AJ247" i="104"/>
  <c r="AJ262" i="104"/>
  <c r="AJ320" i="104"/>
  <c r="AJ460" i="104"/>
  <c r="AJ300" i="104"/>
  <c r="AJ279" i="104"/>
  <c r="AJ316" i="104"/>
  <c r="AJ556" i="104"/>
  <c r="AJ151" i="104"/>
  <c r="AJ308" i="104"/>
  <c r="AJ239" i="104"/>
  <c r="AJ445" i="104"/>
  <c r="AJ86" i="104"/>
  <c r="AJ248" i="104"/>
  <c r="AJ343" i="104"/>
  <c r="AJ240" i="104"/>
  <c r="AJ243" i="104"/>
  <c r="AJ121" i="104"/>
  <c r="AJ234" i="104"/>
  <c r="AJ223" i="104"/>
  <c r="AJ222" i="104"/>
  <c r="AJ287" i="104"/>
  <c r="AJ491" i="104"/>
  <c r="AJ220" i="104"/>
  <c r="AJ244" i="104"/>
  <c r="AJ327" i="104"/>
  <c r="AJ441" i="104"/>
  <c r="AJ351" i="104"/>
  <c r="AJ506" i="104"/>
  <c r="AJ272" i="104"/>
  <c r="AJ341" i="104"/>
  <c r="AJ318" i="104"/>
  <c r="AJ436" i="104"/>
  <c r="AJ135" i="104"/>
  <c r="AJ256" i="104"/>
  <c r="AJ348" i="104"/>
  <c r="AJ468" i="104"/>
  <c r="AJ91" i="104"/>
  <c r="AJ233" i="104"/>
  <c r="AJ229" i="104"/>
  <c r="AJ374" i="104"/>
  <c r="AJ444" i="104"/>
  <c r="AJ283" i="104"/>
  <c r="AJ531" i="104"/>
  <c r="AJ380" i="104"/>
  <c r="AJ452" i="104"/>
  <c r="AJ566" i="104"/>
  <c r="AJ534" i="104"/>
  <c r="AJ322" i="104"/>
  <c r="AJ406" i="104"/>
  <c r="AJ433" i="104"/>
  <c r="AJ514" i="104"/>
  <c r="AJ503" i="104"/>
  <c r="AJ539" i="104"/>
  <c r="AJ544" i="104"/>
  <c r="AJ420" i="104"/>
  <c r="AJ500" i="104"/>
  <c r="AJ297" i="104"/>
  <c r="AJ333" i="104"/>
  <c r="AJ475" i="104"/>
  <c r="AJ329" i="104"/>
  <c r="AJ548" i="104"/>
  <c r="AJ390" i="104"/>
  <c r="AJ543" i="104"/>
  <c r="AJ288" i="104"/>
  <c r="AJ372" i="104"/>
  <c r="AJ431" i="104"/>
  <c r="AJ568" i="104"/>
  <c r="AJ381" i="104"/>
  <c r="AJ394" i="104"/>
  <c r="AJ528" i="104"/>
  <c r="AJ387" i="104"/>
  <c r="AJ561" i="104"/>
  <c r="AJ337" i="104"/>
  <c r="AY30" i="98"/>
  <c r="AJ414" i="104"/>
  <c r="AJ443" i="104"/>
  <c r="AJ489" i="104"/>
  <c r="AJ530" i="104"/>
  <c r="AJ269" i="104"/>
  <c r="AJ553" i="104"/>
  <c r="AJ352" i="104"/>
  <c r="AJ280" i="104"/>
  <c r="AJ310" i="104"/>
  <c r="AJ334" i="104"/>
  <c r="AJ378" i="104"/>
  <c r="AJ464" i="104"/>
  <c r="AJ438" i="104"/>
  <c r="AJ529" i="104"/>
  <c r="AJ537" i="104"/>
  <c r="AJ405" i="104"/>
  <c r="AJ319" i="104"/>
  <c r="AJ323" i="104"/>
  <c r="AJ532" i="104"/>
  <c r="AJ295" i="104"/>
  <c r="AJ249" i="104"/>
  <c r="AJ228" i="104"/>
  <c r="AJ366" i="104"/>
  <c r="AJ101" i="104"/>
  <c r="AJ242" i="104"/>
  <c r="AJ328" i="104"/>
  <c r="AJ417" i="104"/>
  <c r="AJ349" i="104"/>
  <c r="AJ477" i="104"/>
  <c r="AJ342" i="104"/>
  <c r="AJ498" i="104"/>
  <c r="AJ541" i="104"/>
  <c r="AJ497" i="104"/>
  <c r="AJ331" i="104"/>
  <c r="AJ410" i="104"/>
  <c r="AJ373" i="104"/>
  <c r="AJ440" i="104"/>
  <c r="AJ449" i="104"/>
  <c r="AJ519" i="104"/>
  <c r="AJ562" i="104"/>
  <c r="AJ472" i="104"/>
  <c r="AJ511" i="104"/>
  <c r="AJ560" i="104"/>
  <c r="AJ391" i="104"/>
  <c r="AJ481" i="104"/>
  <c r="AJ415" i="104"/>
  <c r="AJ547" i="104"/>
  <c r="AJ554" i="104"/>
  <c r="AJ439" i="104"/>
  <c r="AJ508" i="104"/>
  <c r="AJ478" i="104"/>
  <c r="AJ546" i="104"/>
  <c r="AJ454" i="104"/>
  <c r="AJ484" i="104"/>
  <c r="AJ549" i="104"/>
  <c r="AJ487" i="104"/>
  <c r="AJ261" i="104"/>
  <c r="AJ538" i="104"/>
  <c r="AJ286" i="104"/>
  <c r="AJ418" i="104"/>
  <c r="AJ383" i="104"/>
  <c r="AJ313" i="104"/>
  <c r="AJ336" i="104"/>
  <c r="AJ488" i="104"/>
  <c r="AJ346" i="104"/>
  <c r="AJ471" i="104"/>
  <c r="AJ437" i="104"/>
  <c r="AJ486" i="104"/>
  <c r="AJ321" i="104"/>
  <c r="AJ450" i="104"/>
  <c r="AJ357" i="104"/>
  <c r="AJ447" i="104"/>
  <c r="AJ379" i="104"/>
  <c r="AJ376" i="104"/>
  <c r="AJ427" i="104"/>
  <c r="AJ423" i="104"/>
  <c r="AJ522" i="104"/>
  <c r="AJ401" i="104"/>
  <c r="AJ350" i="104"/>
  <c r="AJ430" i="104"/>
  <c r="AJ377" i="104"/>
  <c r="AJ407" i="104"/>
  <c r="AJ291" i="104"/>
  <c r="AJ476" i="104"/>
  <c r="AJ218" i="104"/>
  <c r="AJ219" i="104"/>
  <c r="AJ442" i="104"/>
  <c r="AJ259" i="104"/>
  <c r="AJ245" i="104"/>
  <c r="AJ542" i="104"/>
  <c r="AJ354" i="104"/>
  <c r="AJ492" i="104"/>
  <c r="AJ314" i="104"/>
  <c r="AJ382" i="104"/>
  <c r="AJ496" i="104"/>
  <c r="AJ276" i="104"/>
  <c r="AJ399" i="104"/>
  <c r="AJ339" i="104"/>
  <c r="AJ271" i="104"/>
  <c r="AJ456" i="104"/>
  <c r="AJ451" i="104"/>
  <c r="AJ309" i="104"/>
  <c r="AJ516" i="104"/>
  <c r="AJ360" i="104"/>
  <c r="AJ375" i="104"/>
  <c r="AJ325" i="104"/>
  <c r="AJ523" i="104"/>
  <c r="AJ509" i="104"/>
  <c r="AJ299" i="104"/>
  <c r="AJ400" i="104"/>
  <c r="AJ466" i="104"/>
  <c r="AJ448" i="104"/>
  <c r="AJ572" i="104"/>
  <c r="AJ306" i="104"/>
  <c r="AJ345" i="104"/>
  <c r="AJ494" i="104"/>
  <c r="AJ540" i="104"/>
  <c r="AJ289" i="104"/>
  <c r="AJ395" i="104"/>
  <c r="AJ282" i="104"/>
  <c r="AJ361" i="104"/>
  <c r="AJ545" i="104"/>
  <c r="AJ419" i="104"/>
  <c r="AJ403" i="104"/>
  <c r="AJ235" i="104"/>
  <c r="AJ510" i="104"/>
  <c r="AJ226" i="104"/>
  <c r="AJ426" i="104"/>
  <c r="AJ68" i="104"/>
  <c r="AJ246" i="104"/>
  <c r="AJ465" i="104"/>
  <c r="AJ470" i="104"/>
  <c r="AJ358" i="104"/>
  <c r="AJ515" i="104"/>
  <c r="AJ421" i="104"/>
  <c r="AJ424" i="104"/>
  <c r="AJ518" i="104"/>
  <c r="AJ284" i="104"/>
  <c r="AJ355" i="104"/>
  <c r="AJ469" i="104"/>
  <c r="AJ563" i="104"/>
  <c r="AJ520" i="104"/>
  <c r="AJ551" i="104"/>
  <c r="AJ363" i="104"/>
  <c r="AJ344" i="104"/>
  <c r="AJ409" i="104"/>
  <c r="AJ499" i="104"/>
  <c r="AJ264" i="104"/>
  <c r="AJ302" i="104"/>
  <c r="AJ467" i="104"/>
  <c r="AJ353" i="104"/>
  <c r="AJ512" i="104"/>
  <c r="AJ305" i="104"/>
  <c r="AJ359" i="104"/>
  <c r="AJ326" i="104"/>
  <c r="AJ338" i="104"/>
  <c r="AJ446" i="104"/>
  <c r="AJ513" i="104"/>
  <c r="AJ458" i="104"/>
  <c r="AJ263" i="104"/>
  <c r="AJ162" i="104"/>
  <c r="AJ293" i="104"/>
  <c r="AJ571" i="104"/>
  <c r="AJ555" i="104"/>
  <c r="AJ552" i="104"/>
  <c r="AJ569" i="104"/>
  <c r="AJ490" i="104"/>
  <c r="AJ402" i="104"/>
  <c r="AJ564" i="104"/>
  <c r="AJ434" i="104"/>
  <c r="AJ482" i="104"/>
  <c r="AJ393" i="104"/>
  <c r="AJ483" i="104"/>
  <c r="AJ462" i="104"/>
  <c r="AJ397" i="104"/>
  <c r="AJ273" i="104"/>
  <c r="AJ296" i="104"/>
  <c r="AJ37" i="104"/>
  <c r="AJ335" i="104"/>
  <c r="AJ457" i="104"/>
  <c r="AJ232" i="104"/>
  <c r="AJ550" i="104"/>
  <c r="AJ303" i="104"/>
  <c r="AJ370" i="104"/>
  <c r="AJ521" i="104"/>
  <c r="AJ559" i="104"/>
  <c r="AJ332" i="104"/>
  <c r="AJ524" i="104"/>
  <c r="AJ425" i="104"/>
  <c r="AJ455" i="104"/>
  <c r="AJ364" i="104"/>
  <c r="AJ260" i="104"/>
  <c r="AJ268" i="104"/>
  <c r="AJ267" i="104"/>
  <c r="AJ281" i="104"/>
  <c r="AJ398" i="104"/>
  <c r="AJ485" i="104"/>
  <c r="AJ324" i="104"/>
  <c r="AJ317" i="104"/>
  <c r="AJ495" i="104"/>
  <c r="AJ479" i="104"/>
  <c r="AJ422" i="104"/>
  <c r="AJ237" i="104"/>
  <c r="AJ265" i="104"/>
  <c r="AJ428" i="104"/>
  <c r="AJ275" i="104"/>
  <c r="AJ533" i="104"/>
  <c r="AJ493" i="104"/>
  <c r="AJ432" i="104"/>
  <c r="AJ64" i="104"/>
  <c r="AJ371" i="104"/>
  <c r="AJ505" i="104"/>
  <c r="AJ294" i="104"/>
  <c r="AJ384" i="104"/>
  <c r="AJ507" i="104"/>
  <c r="AJ463" i="104"/>
  <c r="AJ330" i="104"/>
  <c r="AJ307" i="104"/>
  <c r="AJ274" i="104"/>
  <c r="AJ236" i="104"/>
  <c r="AJ186" i="104"/>
  <c r="AJ385" i="104"/>
  <c r="AJ416" i="104"/>
  <c r="AJ501" i="104"/>
  <c r="AJ362" i="104"/>
  <c r="AJ392" i="104"/>
  <c r="AJ298" i="104"/>
  <c r="AJ565" i="104"/>
  <c r="AJ461" i="104"/>
  <c r="AJ557" i="104"/>
  <c r="AJ356" i="104"/>
  <c r="AJ290" i="104"/>
  <c r="AJ389" i="104"/>
  <c r="AJ292" i="104"/>
  <c r="AJ453" i="104"/>
  <c r="AJ567" i="104"/>
  <c r="AJ278" i="104"/>
  <c r="AJ535" i="104"/>
  <c r="AJ429" i="104"/>
  <c r="AJ459" i="104"/>
  <c r="AJ517" i="104"/>
  <c r="AJ36" i="104"/>
  <c r="AJ196" i="104"/>
  <c r="AJ63" i="104"/>
  <c r="AJ46" i="104"/>
  <c r="AJ76" i="104"/>
  <c r="AJ74" i="104"/>
  <c r="AJ78" i="104"/>
  <c r="AJ190" i="104"/>
  <c r="AJ193" i="104"/>
  <c r="AJ124" i="104"/>
  <c r="AJ22" i="104"/>
  <c r="AJ153" i="104"/>
  <c r="AJ90" i="104"/>
  <c r="AJ147" i="104"/>
  <c r="AJ205" i="104"/>
  <c r="AJ23" i="104"/>
  <c r="AJ144" i="104"/>
  <c r="AJ192" i="104"/>
  <c r="AJ119" i="104"/>
  <c r="AJ44" i="104"/>
  <c r="AJ49" i="104"/>
  <c r="AY246" i="98"/>
  <c r="AJ69" i="104"/>
  <c r="AJ164" i="104"/>
  <c r="AJ199" i="104"/>
  <c r="AJ145" i="104"/>
  <c r="AJ155" i="104"/>
  <c r="AJ208" i="104"/>
  <c r="AJ175" i="104"/>
  <c r="AJ80" i="104"/>
  <c r="AJ169" i="104"/>
  <c r="AY41" i="98"/>
  <c r="AJ53" i="104"/>
  <c r="AJ50" i="104"/>
  <c r="AJ43" i="104"/>
  <c r="AJ140" i="104"/>
  <c r="AJ188" i="104"/>
  <c r="AJ200" i="104"/>
  <c r="AJ57" i="104"/>
  <c r="AJ146" i="104"/>
  <c r="AJ66" i="104"/>
  <c r="AJ98" i="104"/>
  <c r="AJ67" i="104"/>
  <c r="AJ41" i="104"/>
  <c r="AJ40" i="104"/>
  <c r="AJ30" i="104"/>
  <c r="AJ97" i="104"/>
  <c r="AJ125" i="104"/>
  <c r="AJ94" i="104"/>
  <c r="AJ73" i="104"/>
  <c r="AJ160" i="104"/>
  <c r="AJ214" i="104"/>
  <c r="AJ77" i="104"/>
  <c r="AJ88" i="104"/>
  <c r="AJ202" i="104"/>
  <c r="AJ62" i="104"/>
  <c r="AJ137" i="104"/>
  <c r="AJ207" i="104"/>
  <c r="AJ110" i="104"/>
  <c r="AY237" i="98"/>
  <c r="AJ182" i="104"/>
  <c r="AJ70" i="104"/>
  <c r="AJ158" i="104"/>
  <c r="AY191" i="98"/>
  <c r="AJ29" i="104"/>
  <c r="AJ211" i="104"/>
  <c r="AJ215" i="104"/>
  <c r="AJ213" i="104"/>
  <c r="AJ203" i="104"/>
  <c r="AJ127" i="104"/>
  <c r="AJ81" i="104"/>
  <c r="AJ54" i="104"/>
  <c r="AJ39" i="104"/>
  <c r="AJ115" i="104"/>
  <c r="AJ111" i="104"/>
  <c r="AJ52" i="104"/>
  <c r="AJ71" i="104"/>
  <c r="AJ108" i="104"/>
  <c r="AJ141" i="104"/>
  <c r="AJ120" i="104"/>
  <c r="AJ180" i="104"/>
  <c r="AJ149" i="104"/>
  <c r="AJ136" i="104"/>
  <c r="AJ45" i="104"/>
  <c r="AJ60" i="104"/>
  <c r="AJ79" i="104"/>
  <c r="AJ172" i="104"/>
  <c r="AJ58" i="104"/>
  <c r="AJ114" i="104"/>
  <c r="AJ61" i="104"/>
  <c r="AY248" i="98"/>
  <c r="AJ95" i="104"/>
  <c r="AJ112" i="104"/>
  <c r="AJ197" i="104"/>
  <c r="AJ89" i="104"/>
  <c r="AJ212" i="104"/>
  <c r="AJ134" i="104"/>
  <c r="AJ65" i="104"/>
  <c r="AJ24" i="104"/>
  <c r="AJ75" i="104"/>
  <c r="AJ99" i="104"/>
  <c r="AJ152" i="104"/>
  <c r="AJ187" i="104"/>
  <c r="AJ96" i="104"/>
  <c r="AY179" i="98"/>
  <c r="AY29" i="98"/>
  <c r="AJ178" i="104"/>
  <c r="AY185" i="98"/>
  <c r="AY181" i="98"/>
  <c r="AJ35" i="104"/>
  <c r="AJ170" i="104"/>
  <c r="AJ82" i="104"/>
  <c r="AJ138" i="104"/>
  <c r="AJ204" i="104"/>
  <c r="AJ87" i="104"/>
  <c r="AJ195" i="104"/>
  <c r="AJ176" i="104"/>
  <c r="AJ26" i="104"/>
  <c r="AJ123" i="104"/>
  <c r="AJ113" i="104"/>
  <c r="AJ183" i="104"/>
  <c r="AJ72" i="104"/>
  <c r="AJ143" i="104"/>
  <c r="AJ106" i="104"/>
  <c r="AJ177" i="104"/>
  <c r="AJ129" i="104"/>
  <c r="AJ139" i="104"/>
  <c r="AJ132" i="104"/>
  <c r="AJ181" i="104"/>
  <c r="AJ105" i="104"/>
  <c r="AJ104" i="104"/>
  <c r="AJ92" i="104"/>
  <c r="AY234" i="98"/>
  <c r="AJ107" i="104"/>
  <c r="AJ59" i="104"/>
  <c r="AJ167" i="104"/>
  <c r="AJ42" i="104"/>
  <c r="AJ166" i="104"/>
  <c r="AJ116" i="104"/>
  <c r="AJ191" i="104"/>
  <c r="AJ168" i="104"/>
  <c r="AJ194" i="104"/>
  <c r="AJ118" i="104"/>
  <c r="AJ163" i="104"/>
  <c r="AJ206" i="104"/>
  <c r="AJ93" i="104"/>
  <c r="AJ189" i="104"/>
  <c r="AJ185" i="104"/>
  <c r="AJ55" i="104"/>
  <c r="AJ28" i="104"/>
  <c r="AJ161" i="104"/>
  <c r="AJ148" i="104"/>
  <c r="AJ25" i="104"/>
  <c r="AJ142" i="104"/>
  <c r="AJ102" i="104"/>
  <c r="AY229" i="98"/>
  <c r="AJ34" i="104"/>
  <c r="AJ51" i="104"/>
  <c r="AJ131" i="104"/>
  <c r="AJ33" i="104"/>
  <c r="AJ159" i="104"/>
  <c r="AJ117" i="104"/>
  <c r="AJ109" i="104"/>
  <c r="AJ198" i="104"/>
  <c r="AJ128" i="104"/>
  <c r="AJ201" i="104"/>
  <c r="AJ209" i="104"/>
  <c r="AJ103" i="104"/>
  <c r="AJ154" i="104"/>
  <c r="AJ150" i="104"/>
  <c r="AJ84" i="104"/>
  <c r="AJ156" i="104"/>
  <c r="AJ173" i="104"/>
  <c r="AJ27" i="104"/>
  <c r="AJ133" i="104"/>
  <c r="AY251" i="98"/>
  <c r="AJ47" i="104"/>
  <c r="AJ100" i="104"/>
  <c r="AJ171" i="104"/>
  <c r="AJ179" i="104"/>
  <c r="AJ31" i="104"/>
  <c r="AJ210" i="104"/>
  <c r="AJ184" i="104"/>
  <c r="AJ48" i="104"/>
  <c r="AJ126" i="104"/>
  <c r="AJ157" i="104"/>
  <c r="AJ32" i="104"/>
  <c r="AY180" i="98"/>
  <c r="AY238" i="98"/>
  <c r="AY184" i="98"/>
  <c r="AY244" i="98"/>
  <c r="AY228" i="98"/>
  <c r="AY250" i="98"/>
  <c r="AY207" i="98"/>
  <c r="AY226" i="98"/>
  <c r="AY240" i="98"/>
  <c r="AY239" i="98"/>
  <c r="AY249" i="98"/>
  <c r="AY186" i="98"/>
  <c r="AY231" i="98"/>
  <c r="AY227" i="98"/>
  <c r="AY189" i="98"/>
  <c r="AY225" i="98"/>
  <c r="AY233" i="98"/>
  <c r="AY241" i="98"/>
  <c r="AY138" i="98"/>
  <c r="AY190" i="98"/>
  <c r="AY230" i="98"/>
  <c r="AY187" i="98"/>
  <c r="AY31" i="98"/>
  <c r="AY245" i="98"/>
  <c r="AY232" i="98"/>
  <c r="AY182" i="98"/>
  <c r="AY188" i="98"/>
  <c r="AY171" i="98"/>
  <c r="AY235" i="98"/>
  <c r="AY40" i="98"/>
  <c r="AY165" i="98"/>
  <c r="AY243" i="98"/>
  <c r="AY178" i="98"/>
  <c r="AY247" i="98"/>
  <c r="AY183" i="98"/>
  <c r="AY242" i="98"/>
  <c r="AY215" i="98"/>
  <c r="AY210" i="98"/>
  <c r="AY216" i="98"/>
  <c r="AY206" i="98"/>
  <c r="AY152" i="98"/>
  <c r="AY135" i="98"/>
  <c r="AY198" i="98"/>
  <c r="AY153" i="98"/>
  <c r="AY223" i="98"/>
  <c r="AY202" i="98"/>
  <c r="AY161" i="98"/>
  <c r="AY173" i="98"/>
  <c r="AY123" i="98"/>
  <c r="AY125" i="98"/>
  <c r="AY208" i="98"/>
  <c r="AY155" i="98"/>
  <c r="AY134" i="98"/>
  <c r="AY147" i="98"/>
  <c r="AY221" i="98"/>
  <c r="AY127" i="98"/>
  <c r="AY222" i="98"/>
  <c r="AY121" i="98"/>
  <c r="AY129" i="98"/>
  <c r="AY168" i="98"/>
  <c r="AY137" i="98"/>
  <c r="AY119" i="98"/>
  <c r="AY197" i="98"/>
  <c r="AY148" i="98"/>
  <c r="AY220" i="98"/>
  <c r="AY211" i="98"/>
  <c r="AY126" i="98"/>
  <c r="AY124" i="98"/>
  <c r="AY122" i="98"/>
  <c r="AY201" i="98"/>
  <c r="AY145" i="98"/>
  <c r="AY172" i="98"/>
  <c r="AY139" i="98"/>
  <c r="AY120" i="98"/>
  <c r="AY150" i="98"/>
  <c r="AY149" i="98"/>
  <c r="AY159" i="98"/>
  <c r="AY213" i="98"/>
  <c r="AY162" i="98"/>
  <c r="AY199" i="98"/>
  <c r="AY170" i="98"/>
  <c r="AY143" i="98"/>
  <c r="AY128" i="98"/>
  <c r="AY193" i="98"/>
  <c r="AY195" i="98"/>
  <c r="AY131" i="98"/>
  <c r="AY204" i="98"/>
  <c r="AY151" i="98"/>
  <c r="AY203" i="98"/>
  <c r="AY140" i="98"/>
  <c r="AY200" i="98"/>
  <c r="AY142" i="98"/>
  <c r="AY174" i="98"/>
  <c r="AY217" i="98"/>
  <c r="AY158" i="98"/>
  <c r="AY136" i="98"/>
  <c r="AY130" i="98"/>
  <c r="AY157" i="98"/>
  <c r="AY176" i="98"/>
  <c r="AY132" i="98"/>
  <c r="AY219" i="98"/>
  <c r="AY167" i="98"/>
  <c r="AY175" i="98"/>
  <c r="AY164" i="98"/>
  <c r="AY146" i="98"/>
  <c r="AY205" i="98"/>
  <c r="AY196" i="98"/>
  <c r="AY156" i="98"/>
  <c r="AY166" i="98"/>
  <c r="AY144" i="98"/>
  <c r="AY169" i="98"/>
  <c r="AY8" i="98"/>
  <c r="AY218" i="98"/>
  <c r="AY133" i="98"/>
  <c r="AY154" i="98"/>
  <c r="AY212" i="98"/>
  <c r="AY214" i="98"/>
  <c r="AY194" i="98"/>
  <c r="AY163" i="98"/>
  <c r="AY9" i="98"/>
  <c r="AY13" i="98"/>
  <c r="AY96" i="98"/>
  <c r="AY97" i="98"/>
  <c r="AY81" i="98"/>
  <c r="AY101" i="98"/>
  <c r="AY107" i="98"/>
  <c r="AY58" i="98"/>
  <c r="AY71" i="98"/>
  <c r="AY68" i="98"/>
  <c r="AY86" i="98"/>
  <c r="AY98" i="98"/>
  <c r="AY87" i="98"/>
  <c r="AY27" i="98"/>
  <c r="AY90" i="98"/>
  <c r="AY115" i="98"/>
  <c r="AY61" i="98"/>
  <c r="AY105" i="98"/>
  <c r="AY56" i="98"/>
  <c r="AY74" i="98"/>
  <c r="AY89" i="98"/>
  <c r="AY99" i="98"/>
  <c r="AY109" i="98"/>
  <c r="AY80" i="98"/>
  <c r="AY47" i="98"/>
  <c r="AY54" i="98"/>
  <c r="AY67" i="98"/>
  <c r="AY92" i="98"/>
  <c r="AY69" i="98"/>
  <c r="AY57" i="98"/>
  <c r="AY59" i="98"/>
  <c r="AY50" i="98"/>
  <c r="AY39" i="98"/>
  <c r="AY108" i="98"/>
  <c r="AY49" i="98"/>
  <c r="AY110" i="98"/>
  <c r="AY94" i="98"/>
  <c r="AY113" i="98"/>
  <c r="AY79" i="98"/>
  <c r="AY24" i="98"/>
  <c r="AY103" i="98"/>
  <c r="AY45" i="98"/>
  <c r="AY102" i="98"/>
  <c r="AY78" i="98"/>
  <c r="AY114" i="98"/>
  <c r="AY32" i="98"/>
  <c r="AY111" i="98"/>
  <c r="AY25" i="98"/>
  <c r="AY112" i="98"/>
  <c r="AY20" i="98"/>
  <c r="AY73" i="98"/>
  <c r="AY38" i="98"/>
  <c r="AY28" i="98"/>
  <c r="AY70" i="98"/>
  <c r="AY76" i="98"/>
  <c r="AY104" i="98"/>
  <c r="AY83" i="98"/>
  <c r="AY55" i="98"/>
  <c r="AY48" i="98"/>
  <c r="AY43" i="98"/>
  <c r="AY116" i="98"/>
  <c r="AY33" i="98"/>
  <c r="AY16" i="98"/>
  <c r="AY51" i="98"/>
  <c r="AY62" i="98"/>
  <c r="AY26" i="98"/>
  <c r="AY65" i="98"/>
  <c r="AY18" i="98"/>
  <c r="AY72" i="98"/>
  <c r="AY88" i="98"/>
  <c r="AY75" i="98"/>
  <c r="AY37" i="98"/>
  <c r="AY82" i="98"/>
  <c r="AY63" i="98"/>
  <c r="AY64" i="98"/>
  <c r="AY66" i="98"/>
  <c r="AY106" i="98"/>
  <c r="AY53" i="98"/>
  <c r="AY42" i="98"/>
  <c r="AY84" i="98"/>
  <c r="AY46" i="98"/>
  <c r="AY93" i="98"/>
  <c r="AY35" i="98"/>
  <c r="AY100" i="98"/>
  <c r="AY85" i="98"/>
  <c r="AY91" i="98"/>
  <c r="AY52" i="98"/>
  <c r="AY36" i="98"/>
  <c r="AY15" i="98"/>
  <c r="AY11" i="98"/>
  <c r="AY17" i="98"/>
  <c r="AY14" i="98"/>
  <c r="AY6" i="98"/>
  <c r="AY10" i="98"/>
  <c r="AY5" i="98"/>
  <c r="AY19" i="98"/>
  <c r="AY7" i="98"/>
  <c r="G43" i="6"/>
  <c r="G29" i="6"/>
  <c r="G42" i="6" s="1"/>
  <c r="G41" i="6"/>
  <c r="AG394" i="104" l="1"/>
  <c r="AG470" i="104"/>
  <c r="AG478" i="104"/>
  <c r="AG400" i="104"/>
  <c r="AG406" i="104"/>
  <c r="AG540" i="104"/>
  <c r="AG293" i="104"/>
  <c r="AG274" i="104"/>
  <c r="AG398" i="104"/>
  <c r="AG382" i="104"/>
  <c r="AG483" i="104"/>
  <c r="AG510" i="104"/>
  <c r="AG218" i="104"/>
  <c r="AG281" i="104"/>
  <c r="AG313" i="104"/>
  <c r="AG339" i="104"/>
  <c r="AG345" i="104"/>
  <c r="AG397" i="104"/>
  <c r="AG212" i="104"/>
  <c r="AG220" i="104"/>
  <c r="AG246" i="104"/>
  <c r="AG254" i="104"/>
  <c r="AG295" i="104"/>
  <c r="AG550" i="104"/>
  <c r="AG410" i="104"/>
  <c r="AG545" i="104"/>
  <c r="AG549" i="104"/>
  <c r="AG221" i="104"/>
  <c r="AG276" i="104"/>
  <c r="AG232" i="104"/>
  <c r="AG248" i="104"/>
  <c r="AG230" i="104"/>
  <c r="AG379" i="104"/>
  <c r="AG417" i="104"/>
  <c r="AG530" i="104"/>
  <c r="AG362" i="104"/>
  <c r="AG421" i="104"/>
  <c r="AG366" i="104"/>
  <c r="AG432" i="104"/>
  <c r="AG435" i="104"/>
  <c r="AG531" i="104"/>
  <c r="AG547" i="104"/>
  <c r="AG563" i="104"/>
  <c r="AG240" i="104"/>
  <c r="AG309" i="104"/>
  <c r="AG328" i="104"/>
  <c r="AG231" i="104"/>
  <c r="AG244" i="104"/>
  <c r="AG317" i="104"/>
  <c r="AG335" i="104"/>
  <c r="AG405" i="104"/>
  <c r="AG284" i="104"/>
  <c r="AG277" i="104"/>
  <c r="AG358" i="104"/>
  <c r="AG253" i="104"/>
  <c r="AG273" i="104"/>
  <c r="AG464" i="104"/>
  <c r="AG319" i="104"/>
  <c r="AG441" i="104"/>
  <c r="AG508" i="104"/>
  <c r="AG463" i="104"/>
  <c r="AG234" i="104"/>
  <c r="AG327" i="104"/>
  <c r="AG460" i="104"/>
  <c r="AG256" i="104"/>
  <c r="AG291" i="104"/>
  <c r="AG347" i="104"/>
  <c r="AG515" i="104"/>
  <c r="AG535" i="104"/>
  <c r="AG551" i="104"/>
  <c r="AG567" i="104"/>
  <c r="AG491" i="104"/>
  <c r="AG374" i="104"/>
  <c r="AG238" i="104"/>
  <c r="AG255" i="104"/>
  <c r="AG340" i="104"/>
  <c r="AG370" i="104"/>
  <c r="AG321" i="104"/>
  <c r="AG352" i="104"/>
  <c r="AG113" i="104"/>
  <c r="AG242" i="104"/>
  <c r="AG226" i="104"/>
  <c r="AG303" i="104"/>
  <c r="AG448" i="104"/>
  <c r="AG492" i="104"/>
  <c r="AG325" i="104"/>
  <c r="AG419" i="104"/>
  <c r="AG509" i="104"/>
  <c r="AG496" i="104"/>
  <c r="AG565" i="104"/>
  <c r="AG235" i="104"/>
  <c r="AG300" i="104"/>
  <c r="AG359" i="104"/>
  <c r="AG542" i="104"/>
  <c r="AG285" i="104"/>
  <c r="AG320" i="104"/>
  <c r="AG555" i="104"/>
  <c r="AG356" i="104"/>
  <c r="AG403" i="104"/>
  <c r="AG431" i="104"/>
  <c r="AG484" i="104"/>
  <c r="AG518" i="104"/>
  <c r="AG554" i="104"/>
  <c r="AG283" i="104"/>
  <c r="AG298" i="104"/>
  <c r="AG384" i="104"/>
  <c r="AG475" i="104"/>
  <c r="AG310" i="104"/>
  <c r="AG378" i="104"/>
  <c r="AG425" i="104"/>
  <c r="AG388" i="104"/>
  <c r="AG449" i="104"/>
  <c r="AG477" i="104"/>
  <c r="AG523" i="104"/>
  <c r="AG452" i="104"/>
  <c r="AG264" i="104"/>
  <c r="AG290" i="104"/>
  <c r="AG434" i="104"/>
  <c r="AG532" i="104"/>
  <c r="AG536" i="104"/>
  <c r="AG341" i="104"/>
  <c r="AG499" i="104"/>
  <c r="AG287" i="104"/>
  <c r="AG346" i="104"/>
  <c r="AG407" i="104"/>
  <c r="AG544" i="104"/>
  <c r="AG552" i="104"/>
  <c r="AG267" i="104"/>
  <c r="AG459" i="104"/>
  <c r="AG333" i="104"/>
  <c r="AG455" i="104"/>
  <c r="AG268" i="104"/>
  <c r="AG437" i="104"/>
  <c r="AG402" i="104"/>
  <c r="AG472" i="104"/>
  <c r="AG564" i="104"/>
  <c r="AG537" i="104"/>
  <c r="AG381" i="104"/>
  <c r="AG430" i="104"/>
  <c r="AG343" i="104"/>
  <c r="AG387" i="104"/>
  <c r="AG486" i="104"/>
  <c r="AG229" i="104"/>
  <c r="AG219" i="104"/>
  <c r="AG363" i="104"/>
  <c r="AG389" i="104"/>
  <c r="AG428" i="104"/>
  <c r="AG228" i="104"/>
  <c r="AG251" i="104"/>
  <c r="AG250" i="104"/>
  <c r="AG236" i="104"/>
  <c r="AG350" i="104"/>
  <c r="AG454" i="104"/>
  <c r="AG502" i="104"/>
  <c r="AG332" i="104"/>
  <c r="AG239" i="104"/>
  <c r="AG262" i="104"/>
  <c r="AG371" i="104"/>
  <c r="AG468" i="104"/>
  <c r="AG559" i="104"/>
  <c r="AG506" i="104"/>
  <c r="AG570" i="104"/>
  <c r="AG260" i="104"/>
  <c r="AG305" i="104"/>
  <c r="AG456" i="104"/>
  <c r="AG558" i="104"/>
  <c r="AG538" i="104"/>
  <c r="AG326" i="104"/>
  <c r="AG414" i="104"/>
  <c r="AG447" i="104"/>
  <c r="AG386" i="104"/>
  <c r="AG404" i="104"/>
  <c r="AG453" i="104"/>
  <c r="AG485" i="104"/>
  <c r="AG436" i="104"/>
  <c r="AG511" i="104"/>
  <c r="AG522" i="104"/>
  <c r="AG534" i="104"/>
  <c r="AG354" i="104"/>
  <c r="AG445" i="104"/>
  <c r="AG297" i="104"/>
  <c r="AG334" i="104"/>
  <c r="AG372" i="104"/>
  <c r="AG415" i="104"/>
  <c r="AG513" i="104"/>
  <c r="AG490" i="104"/>
  <c r="AG301" i="104"/>
  <c r="AG429" i="104"/>
  <c r="AG377" i="104"/>
  <c r="AG282" i="104"/>
  <c r="AG364" i="104"/>
  <c r="AG433" i="104"/>
  <c r="AG504" i="104"/>
  <c r="AG439" i="104"/>
  <c r="AG360" i="104"/>
  <c r="AG424" i="104"/>
  <c r="AG521" i="104"/>
  <c r="AG494" i="104"/>
  <c r="AG450" i="104"/>
  <c r="AG557" i="104"/>
  <c r="AG471" i="104"/>
  <c r="AG517" i="104"/>
  <c r="AG422" i="104"/>
  <c r="AV30" i="98"/>
  <c r="AG383" i="104"/>
  <c r="AG512" i="104"/>
  <c r="AG498" i="104"/>
  <c r="AG243" i="104"/>
  <c r="AG348" i="104"/>
  <c r="AG275" i="104"/>
  <c r="AG373" i="104"/>
  <c r="AG224" i="104"/>
  <c r="AG331" i="104"/>
  <c r="AG396" i="104"/>
  <c r="AG380" i="104"/>
  <c r="AG539" i="104"/>
  <c r="AG259" i="104"/>
  <c r="AG440" i="104"/>
  <c r="AG466" i="104"/>
  <c r="AG263" i="104"/>
  <c r="AG505" i="104"/>
  <c r="AG457" i="104"/>
  <c r="AG514" i="104"/>
  <c r="AG516" i="104"/>
  <c r="AG342" i="104"/>
  <c r="AG487" i="104"/>
  <c r="AG561" i="104"/>
  <c r="AG462" i="104"/>
  <c r="AG556" i="104"/>
  <c r="AG361" i="104"/>
  <c r="AG568" i="104"/>
  <c r="AG418" i="104"/>
  <c r="AG528" i="104"/>
  <c r="AG365" i="104"/>
  <c r="AG314" i="104"/>
  <c r="AG286" i="104"/>
  <c r="AG541" i="104"/>
  <c r="AG330" i="104"/>
  <c r="AG385" i="104"/>
  <c r="AG401" i="104"/>
  <c r="AG280" i="104"/>
  <c r="AG269" i="104"/>
  <c r="AG500" i="104"/>
  <c r="AG252" i="104"/>
  <c r="AG223" i="104"/>
  <c r="AG296" i="104"/>
  <c r="AG308" i="104"/>
  <c r="AG316" i="104"/>
  <c r="AG390" i="104"/>
  <c r="AG247" i="104"/>
  <c r="AG546" i="104"/>
  <c r="AG420" i="104"/>
  <c r="AG543" i="104"/>
  <c r="AG271" i="104"/>
  <c r="AG357" i="104"/>
  <c r="AG395" i="104"/>
  <c r="AG444" i="104"/>
  <c r="AG529" i="104"/>
  <c r="AG279" i="104"/>
  <c r="AG461" i="104"/>
  <c r="AG501" i="104"/>
  <c r="AG307" i="104"/>
  <c r="AG467" i="104"/>
  <c r="AG278" i="104"/>
  <c r="AG442" i="104"/>
  <c r="AG503" i="104"/>
  <c r="AG391" i="104"/>
  <c r="AG423" i="104"/>
  <c r="AG392" i="104"/>
  <c r="AG479" i="104"/>
  <c r="AG458" i="104"/>
  <c r="AG560" i="104"/>
  <c r="AG426" i="104"/>
  <c r="AG465" i="104"/>
  <c r="AG261" i="104"/>
  <c r="AG375" i="104"/>
  <c r="AG225" i="104"/>
  <c r="AG533" i="104"/>
  <c r="AG227" i="104"/>
  <c r="AG571" i="104"/>
  <c r="AG438" i="104"/>
  <c r="AG493" i="104"/>
  <c r="AG353" i="104"/>
  <c r="AG408" i="104"/>
  <c r="AG480" i="104"/>
  <c r="AG451" i="104"/>
  <c r="AG318" i="104"/>
  <c r="AG241" i="104"/>
  <c r="AG245" i="104"/>
  <c r="AG222" i="104"/>
  <c r="AG304" i="104"/>
  <c r="AG302" i="104"/>
  <c r="AG270" i="104"/>
  <c r="AG469" i="104"/>
  <c r="AG497" i="104"/>
  <c r="AG566" i="104"/>
  <c r="AG416" i="104"/>
  <c r="AG351" i="104"/>
  <c r="AG519" i="104"/>
  <c r="AG294" i="104"/>
  <c r="AG315" i="104"/>
  <c r="AG446" i="104"/>
  <c r="AG548" i="104"/>
  <c r="AG524" i="104"/>
  <c r="AG569" i="104"/>
  <c r="AG553" i="104"/>
  <c r="AG482" i="104"/>
  <c r="AG376" i="104"/>
  <c r="AG489" i="104"/>
  <c r="AG344" i="104"/>
  <c r="AG266" i="104"/>
  <c r="AG488" i="104"/>
  <c r="AG349" i="104"/>
  <c r="AG562" i="104"/>
  <c r="AG399" i="104"/>
  <c r="AG322" i="104"/>
  <c r="AG338" i="104"/>
  <c r="AG572" i="104"/>
  <c r="AG481" i="104"/>
  <c r="AG72" i="104"/>
  <c r="AG324" i="104"/>
  <c r="AG427" i="104"/>
  <c r="AG337" i="104"/>
  <c r="AG272" i="104"/>
  <c r="AG393" i="104"/>
  <c r="AG336" i="104"/>
  <c r="AG476" i="104"/>
  <c r="AG233" i="104"/>
  <c r="AG507" i="104"/>
  <c r="AG306" i="104"/>
  <c r="AG329" i="104"/>
  <c r="AG443" i="104"/>
  <c r="AG289" i="104"/>
  <c r="AG323" i="104"/>
  <c r="AG355" i="104"/>
  <c r="AG409" i="104"/>
  <c r="AG237" i="104"/>
  <c r="AG495" i="104"/>
  <c r="AG288" i="104"/>
  <c r="AG265" i="104"/>
  <c r="AG249" i="104"/>
  <c r="AG292" i="104"/>
  <c r="AG520" i="104"/>
  <c r="AG299" i="104"/>
  <c r="AG210" i="104"/>
  <c r="AG153" i="104"/>
  <c r="AG164" i="104"/>
  <c r="AG161" i="104"/>
  <c r="AG138" i="104"/>
  <c r="AG129" i="104"/>
  <c r="AG185" i="104"/>
  <c r="AG105" i="104"/>
  <c r="AG54" i="104"/>
  <c r="AG55" i="104"/>
  <c r="AG91" i="104"/>
  <c r="AG128" i="104"/>
  <c r="AG133" i="104"/>
  <c r="AG155" i="104"/>
  <c r="AG171" i="104"/>
  <c r="AG187" i="104"/>
  <c r="AG52" i="104"/>
  <c r="AG191" i="104"/>
  <c r="AG205" i="104"/>
  <c r="AG80" i="104"/>
  <c r="AG189" i="104"/>
  <c r="AG123" i="104"/>
  <c r="AG31" i="104"/>
  <c r="AG75" i="104"/>
  <c r="AV251" i="98"/>
  <c r="AG170" i="104"/>
  <c r="AG199" i="104"/>
  <c r="AG162" i="104"/>
  <c r="AG200" i="104"/>
  <c r="AG61" i="104"/>
  <c r="AG184" i="104"/>
  <c r="AG46" i="104"/>
  <c r="AG41" i="104"/>
  <c r="AG99" i="104"/>
  <c r="AG100" i="104"/>
  <c r="AG130" i="104"/>
  <c r="AG137" i="104"/>
  <c r="AG196" i="104"/>
  <c r="AG97" i="104"/>
  <c r="AG177" i="104"/>
  <c r="AG65" i="104"/>
  <c r="AG146" i="104"/>
  <c r="AG172" i="104"/>
  <c r="AV29" i="98"/>
  <c r="AV186" i="98"/>
  <c r="AV238" i="98"/>
  <c r="AG94" i="104"/>
  <c r="AG102" i="104"/>
  <c r="AG136" i="104"/>
  <c r="AG87" i="104"/>
  <c r="AG103" i="104"/>
  <c r="AG179" i="104"/>
  <c r="AG24" i="104"/>
  <c r="AG204" i="104"/>
  <c r="AG211" i="104"/>
  <c r="AG134" i="104"/>
  <c r="AG85" i="104"/>
  <c r="AG186" i="104"/>
  <c r="AG149" i="104"/>
  <c r="AG121" i="104"/>
  <c r="AG214" i="104"/>
  <c r="AG182" i="104"/>
  <c r="AG156" i="104"/>
  <c r="AG60" i="104"/>
  <c r="AG117" i="104"/>
  <c r="AG147" i="104"/>
  <c r="AG194" i="104"/>
  <c r="AG188" i="104"/>
  <c r="AV179" i="98"/>
  <c r="AG92" i="104"/>
  <c r="AG112" i="104"/>
  <c r="AG66" i="104"/>
  <c r="AG40" i="104"/>
  <c r="AG195" i="104"/>
  <c r="AG150" i="104"/>
  <c r="AG34" i="104"/>
  <c r="AG26" i="104"/>
  <c r="AG51" i="104"/>
  <c r="AG132" i="104"/>
  <c r="AG159" i="104"/>
  <c r="AG175" i="104"/>
  <c r="AG22" i="104"/>
  <c r="AG30" i="104"/>
  <c r="AG202" i="104"/>
  <c r="AG178" i="104"/>
  <c r="AG213" i="104"/>
  <c r="AG57" i="104"/>
  <c r="AG23" i="104"/>
  <c r="AG198" i="104"/>
  <c r="AG168" i="104"/>
  <c r="AG108" i="104"/>
  <c r="AG45" i="104"/>
  <c r="AG32" i="104"/>
  <c r="AG37" i="104"/>
  <c r="AG53" i="104"/>
  <c r="AG38" i="104"/>
  <c r="AG71" i="104"/>
  <c r="AG118" i="104"/>
  <c r="AG215" i="104"/>
  <c r="AG206" i="104"/>
  <c r="AG190" i="104"/>
  <c r="AG143" i="104"/>
  <c r="AG69" i="104"/>
  <c r="AG193" i="104"/>
  <c r="AG96" i="104"/>
  <c r="AG207" i="104"/>
  <c r="AG36" i="104"/>
  <c r="AG29" i="104"/>
  <c r="AG42" i="104"/>
  <c r="AG39" i="104"/>
  <c r="AG58" i="104"/>
  <c r="AG101" i="104"/>
  <c r="AG181" i="104"/>
  <c r="AG176" i="104"/>
  <c r="AG84" i="104"/>
  <c r="AV246" i="98"/>
  <c r="AG141" i="104"/>
  <c r="AG88" i="104"/>
  <c r="AG151" i="104"/>
  <c r="AG166" i="104"/>
  <c r="AG116" i="104"/>
  <c r="AG173" i="104"/>
  <c r="AG120" i="104"/>
  <c r="AG107" i="104"/>
  <c r="AG163" i="104"/>
  <c r="AG148" i="104"/>
  <c r="AG82" i="104"/>
  <c r="AG81" i="104"/>
  <c r="AG157" i="104"/>
  <c r="AG77" i="104"/>
  <c r="AG160" i="104"/>
  <c r="AG28" i="104"/>
  <c r="AG48" i="104"/>
  <c r="AG47" i="104"/>
  <c r="AG64" i="104"/>
  <c r="AG209" i="104"/>
  <c r="AG158" i="104"/>
  <c r="AG93" i="104"/>
  <c r="AG115" i="104"/>
  <c r="AG180" i="104"/>
  <c r="AV182" i="98"/>
  <c r="AG25" i="104"/>
  <c r="AG27" i="104"/>
  <c r="AG79" i="104"/>
  <c r="AG95" i="104"/>
  <c r="AG144" i="104"/>
  <c r="AG70" i="104"/>
  <c r="AG201" i="104"/>
  <c r="AG62" i="104"/>
  <c r="AG86" i="104"/>
  <c r="AG203" i="104"/>
  <c r="AG73" i="104"/>
  <c r="AV249" i="98"/>
  <c r="AV248" i="98"/>
  <c r="AV240" i="98"/>
  <c r="AG183" i="104"/>
  <c r="AG33" i="104"/>
  <c r="AG145" i="104"/>
  <c r="AG44" i="104"/>
  <c r="AG74" i="104"/>
  <c r="AG110" i="104"/>
  <c r="AG119" i="104"/>
  <c r="AG169" i="104"/>
  <c r="AG78" i="104"/>
  <c r="AG192" i="104"/>
  <c r="AG197" i="104"/>
  <c r="AG106" i="104"/>
  <c r="AG67" i="104"/>
  <c r="AG140" i="104"/>
  <c r="AG114" i="104"/>
  <c r="AG104" i="104"/>
  <c r="AG68" i="104"/>
  <c r="AG126" i="104"/>
  <c r="AV191" i="98"/>
  <c r="AG90" i="104"/>
  <c r="AG98" i="104"/>
  <c r="AG124" i="104"/>
  <c r="AG127" i="104"/>
  <c r="AG152" i="104"/>
  <c r="AG109" i="104"/>
  <c r="AG154" i="104"/>
  <c r="AG50" i="104"/>
  <c r="AG139" i="104"/>
  <c r="AG142" i="104"/>
  <c r="AV184" i="98"/>
  <c r="AG89" i="104"/>
  <c r="AV233" i="98"/>
  <c r="AG35" i="104"/>
  <c r="AG111" i="104"/>
  <c r="AG49" i="104"/>
  <c r="AV41" i="98"/>
  <c r="AG59" i="104"/>
  <c r="AG167" i="104"/>
  <c r="AG174" i="104"/>
  <c r="AV183" i="98"/>
  <c r="AG131" i="104"/>
  <c r="AG43" i="104"/>
  <c r="AG135" i="104"/>
  <c r="AG76" i="104"/>
  <c r="AG125" i="104"/>
  <c r="AG208" i="104"/>
  <c r="AG63" i="104"/>
  <c r="AV226" i="98"/>
  <c r="AV242" i="98"/>
  <c r="AV213" i="98"/>
  <c r="AV225" i="98"/>
  <c r="AV180" i="98"/>
  <c r="AV205" i="98"/>
  <c r="AV235" i="98"/>
  <c r="AV234" i="98"/>
  <c r="AV190" i="98"/>
  <c r="AV231" i="98"/>
  <c r="AV189" i="98"/>
  <c r="AV178" i="98"/>
  <c r="AV247" i="98"/>
  <c r="AV134" i="98"/>
  <c r="AV245" i="98"/>
  <c r="AV237" i="98"/>
  <c r="AV159" i="98"/>
  <c r="AV232" i="98"/>
  <c r="AV212" i="98"/>
  <c r="AV187" i="98"/>
  <c r="AV227" i="98"/>
  <c r="AV185" i="98"/>
  <c r="AV31" i="98"/>
  <c r="AV229" i="98"/>
  <c r="AV244" i="98"/>
  <c r="AV122" i="98"/>
  <c r="AV188" i="98"/>
  <c r="AV230" i="98"/>
  <c r="AV250" i="98"/>
  <c r="AV243" i="98"/>
  <c r="AV241" i="98"/>
  <c r="AV228" i="98"/>
  <c r="AV239" i="98"/>
  <c r="AV181" i="98"/>
  <c r="AV40" i="98"/>
  <c r="AV155" i="98"/>
  <c r="AV207" i="98"/>
  <c r="AV200" i="98"/>
  <c r="AV121" i="98"/>
  <c r="AV214" i="98"/>
  <c r="AV211" i="98"/>
  <c r="AV201" i="98"/>
  <c r="AV169" i="98"/>
  <c r="AV206" i="98"/>
  <c r="AV130" i="98"/>
  <c r="AV123" i="98"/>
  <c r="AV168" i="98"/>
  <c r="AV120" i="98"/>
  <c r="AV129" i="98"/>
  <c r="AV203" i="98"/>
  <c r="AV220" i="98"/>
  <c r="AV196" i="98"/>
  <c r="AV158" i="98"/>
  <c r="AV197" i="98"/>
  <c r="AV198" i="98"/>
  <c r="AV170" i="98"/>
  <c r="AV146" i="98"/>
  <c r="AV167" i="98"/>
  <c r="AV193" i="98"/>
  <c r="AV143" i="98"/>
  <c r="AV139" i="98"/>
  <c r="AV172" i="98"/>
  <c r="AV151" i="98"/>
  <c r="AV152" i="98"/>
  <c r="AV199" i="98"/>
  <c r="AV153" i="98"/>
  <c r="AV156" i="98"/>
  <c r="AV162" i="98"/>
  <c r="AV142" i="98"/>
  <c r="AV131" i="98"/>
  <c r="AV221" i="98"/>
  <c r="AV173" i="98"/>
  <c r="AV128" i="98"/>
  <c r="AV126" i="98"/>
  <c r="AV222" i="98"/>
  <c r="AV137" i="98"/>
  <c r="AV195" i="98"/>
  <c r="AV171" i="98"/>
  <c r="AV175" i="98"/>
  <c r="AV145" i="98"/>
  <c r="AV219" i="98"/>
  <c r="AV166" i="98"/>
  <c r="AV149" i="98"/>
  <c r="AV174" i="98"/>
  <c r="AV176" i="98"/>
  <c r="AV150" i="98"/>
  <c r="AV204" i="98"/>
  <c r="AV208" i="98"/>
  <c r="AV215" i="98"/>
  <c r="AV223" i="98"/>
  <c r="AV157" i="98"/>
  <c r="AV164" i="98"/>
  <c r="AV194" i="98"/>
  <c r="AV148" i="98"/>
  <c r="AV138" i="98"/>
  <c r="AV210" i="98"/>
  <c r="AV144" i="98"/>
  <c r="AV136" i="98"/>
  <c r="AV140" i="98"/>
  <c r="AV154" i="98"/>
  <c r="AV119" i="98"/>
  <c r="AV127" i="98"/>
  <c r="AV216" i="98"/>
  <c r="AV125" i="98"/>
  <c r="AV165" i="98"/>
  <c r="AV133" i="98"/>
  <c r="AV135" i="98"/>
  <c r="AV218" i="98"/>
  <c r="AV147" i="98"/>
  <c r="AV132" i="98"/>
  <c r="AV161" i="98"/>
  <c r="AV124" i="98"/>
  <c r="AV217" i="98"/>
  <c r="AV163" i="98"/>
  <c r="AV202" i="98"/>
  <c r="AV8" i="98"/>
  <c r="AV9" i="98"/>
  <c r="AV13" i="98"/>
  <c r="AV5" i="98"/>
  <c r="AH236" i="104"/>
  <c r="AH235" i="104"/>
  <c r="AH332" i="104"/>
  <c r="AH557" i="104"/>
  <c r="AH547" i="104"/>
  <c r="AH253" i="104"/>
  <c r="AH564" i="104"/>
  <c r="AH544" i="104"/>
  <c r="AH528" i="104"/>
  <c r="AH497" i="104"/>
  <c r="AH471" i="104"/>
  <c r="AH451" i="104"/>
  <c r="AH419" i="104"/>
  <c r="AH244" i="104"/>
  <c r="AH524" i="104"/>
  <c r="AH450" i="104"/>
  <c r="AH286" i="104"/>
  <c r="AH222" i="104"/>
  <c r="AH330" i="104"/>
  <c r="AH240" i="104"/>
  <c r="AH458" i="104"/>
  <c r="AH306" i="104"/>
  <c r="AH560" i="104"/>
  <c r="AH463" i="104"/>
  <c r="AH415" i="104"/>
  <c r="AH325" i="104"/>
  <c r="AH247" i="104"/>
  <c r="AH487" i="104"/>
  <c r="AH429" i="104"/>
  <c r="AH512" i="104"/>
  <c r="AH565" i="104"/>
  <c r="AH377" i="104"/>
  <c r="AH314" i="104"/>
  <c r="AH264" i="104"/>
  <c r="AH520" i="104"/>
  <c r="AH572" i="104"/>
  <c r="AH556" i="104"/>
  <c r="AH459" i="104"/>
  <c r="AH516" i="104"/>
  <c r="AH500" i="104"/>
  <c r="AH356" i="104"/>
  <c r="AH455" i="104"/>
  <c r="AH337" i="104"/>
  <c r="AH243" i="104"/>
  <c r="AH260" i="104"/>
  <c r="AH532" i="104"/>
  <c r="AH431" i="104"/>
  <c r="AH505" i="104"/>
  <c r="AH568" i="104"/>
  <c r="AH335" i="104"/>
  <c r="AH408" i="104"/>
  <c r="AH227" i="104"/>
  <c r="AH255" i="104"/>
  <c r="AH275" i="104"/>
  <c r="AH274" i="104"/>
  <c r="AH295" i="104"/>
  <c r="AH378" i="104"/>
  <c r="AH220" i="104"/>
  <c r="AH470" i="104"/>
  <c r="AH93" i="104"/>
  <c r="AH256" i="104"/>
  <c r="AH305" i="104"/>
  <c r="AH317" i="104"/>
  <c r="AH482" i="104"/>
  <c r="AH439" i="104"/>
  <c r="AH489" i="104"/>
  <c r="AH513" i="104"/>
  <c r="AH81" i="104"/>
  <c r="AH230" i="104"/>
  <c r="AH406" i="104"/>
  <c r="AH432" i="104"/>
  <c r="AH189" i="104"/>
  <c r="AH160" i="104"/>
  <c r="AH124" i="104"/>
  <c r="AH62" i="104"/>
  <c r="AH221" i="104"/>
  <c r="AH252" i="104"/>
  <c r="AH281" i="104"/>
  <c r="AH327" i="104"/>
  <c r="AH287" i="104"/>
  <c r="AH375" i="104"/>
  <c r="AH456" i="104"/>
  <c r="AH492" i="104"/>
  <c r="AH558" i="104"/>
  <c r="AH229" i="104"/>
  <c r="AH366" i="104"/>
  <c r="AH207" i="104"/>
  <c r="AH225" i="104"/>
  <c r="AH242" i="104"/>
  <c r="AH283" i="104"/>
  <c r="AH301" i="104"/>
  <c r="AH320" i="104"/>
  <c r="AH345" i="104"/>
  <c r="AH416" i="104"/>
  <c r="AH468" i="104"/>
  <c r="AH254" i="104"/>
  <c r="AH349" i="104"/>
  <c r="AH89" i="104"/>
  <c r="AH45" i="104"/>
  <c r="AH92" i="104"/>
  <c r="AH218" i="104"/>
  <c r="AH245" i="104"/>
  <c r="AH270" i="104"/>
  <c r="AH262" i="104"/>
  <c r="AH380" i="104"/>
  <c r="AH409" i="104"/>
  <c r="AH372" i="104"/>
  <c r="AH446" i="104"/>
  <c r="AH559" i="104"/>
  <c r="AH293" i="104"/>
  <c r="AH277" i="104"/>
  <c r="AH181" i="104"/>
  <c r="AH156" i="104"/>
  <c r="AH58" i="104"/>
  <c r="AH238" i="104"/>
  <c r="AH239" i="104"/>
  <c r="AH359" i="104"/>
  <c r="AH370" i="104"/>
  <c r="AH444" i="104"/>
  <c r="AH420" i="104"/>
  <c r="AH313" i="104"/>
  <c r="AH400" i="104"/>
  <c r="AH374" i="104"/>
  <c r="AH486" i="104"/>
  <c r="AH514" i="104"/>
  <c r="AH554" i="104"/>
  <c r="AH360" i="104"/>
  <c r="AH392" i="104"/>
  <c r="AH351" i="104"/>
  <c r="AH291" i="104"/>
  <c r="AH426" i="104"/>
  <c r="AH150" i="104"/>
  <c r="AH248" i="104"/>
  <c r="AH241" i="104"/>
  <c r="AH237" i="104"/>
  <c r="AH304" i="104"/>
  <c r="AH343" i="104"/>
  <c r="AH418" i="104"/>
  <c r="AH73" i="104"/>
  <c r="AH211" i="104"/>
  <c r="AH289" i="104"/>
  <c r="AH265" i="104"/>
  <c r="AH231" i="104"/>
  <c r="AH396" i="104"/>
  <c r="AH224" i="104"/>
  <c r="AH417" i="104"/>
  <c r="AH488" i="104"/>
  <c r="AH494" i="104"/>
  <c r="AH318" i="104"/>
  <c r="AH376" i="104"/>
  <c r="AH414" i="104"/>
  <c r="AH480" i="104"/>
  <c r="AH534" i="104"/>
  <c r="AH276" i="104"/>
  <c r="AH423" i="104"/>
  <c r="AH303" i="104"/>
  <c r="AH448" i="104"/>
  <c r="AH518" i="104"/>
  <c r="AH546" i="104"/>
  <c r="AH259" i="104"/>
  <c r="AH341" i="104"/>
  <c r="AH322" i="104"/>
  <c r="AH407" i="104"/>
  <c r="AH521" i="104"/>
  <c r="AH475" i="104"/>
  <c r="AH504" i="104"/>
  <c r="AH571" i="104"/>
  <c r="AH447" i="104"/>
  <c r="AH477" i="104"/>
  <c r="AH551" i="104"/>
  <c r="AH361" i="104"/>
  <c r="AH435" i="104"/>
  <c r="AH348" i="104"/>
  <c r="AH421" i="104"/>
  <c r="AH373" i="104"/>
  <c r="AH569" i="104"/>
  <c r="AH529" i="104"/>
  <c r="AH391" i="104"/>
  <c r="AH354" i="104"/>
  <c r="AH495" i="104"/>
  <c r="AH517" i="104"/>
  <c r="AH273" i="104"/>
  <c r="AH405" i="104"/>
  <c r="AH523" i="104"/>
  <c r="AH397" i="104"/>
  <c r="AH232" i="104"/>
  <c r="AH97" i="104"/>
  <c r="AH246" i="104"/>
  <c r="AH266" i="104"/>
  <c r="AH316" i="104"/>
  <c r="AH279" i="104"/>
  <c r="AH203" i="104"/>
  <c r="AH297" i="104"/>
  <c r="AH428" i="104"/>
  <c r="AH386" i="104"/>
  <c r="AH169" i="104"/>
  <c r="AH66" i="104"/>
  <c r="AH234" i="104"/>
  <c r="AH566" i="104"/>
  <c r="AH285" i="104"/>
  <c r="AH331" i="104"/>
  <c r="AH506" i="104"/>
  <c r="AH384" i="104"/>
  <c r="AH382" i="104"/>
  <c r="AH388" i="104"/>
  <c r="AH436" i="104"/>
  <c r="AH490" i="104"/>
  <c r="AH484" i="104"/>
  <c r="AH562" i="104"/>
  <c r="AH284" i="104"/>
  <c r="AH336" i="104"/>
  <c r="AH310" i="104"/>
  <c r="AH394" i="104"/>
  <c r="AH358" i="104"/>
  <c r="AH460" i="104"/>
  <c r="AH476" i="104"/>
  <c r="AH261" i="104"/>
  <c r="AH294" i="104"/>
  <c r="AH346" i="104"/>
  <c r="AH537" i="104"/>
  <c r="AH298" i="104"/>
  <c r="AH440" i="104"/>
  <c r="AH465" i="104"/>
  <c r="AH511" i="104"/>
  <c r="AH324" i="104"/>
  <c r="AH485" i="104"/>
  <c r="AH299" i="104"/>
  <c r="AH437" i="104"/>
  <c r="AH479" i="104"/>
  <c r="AH403" i="104"/>
  <c r="AH483" i="104"/>
  <c r="AH267" i="104"/>
  <c r="AH355" i="104"/>
  <c r="AH427" i="104"/>
  <c r="AH491" i="104"/>
  <c r="AH545" i="104"/>
  <c r="AH296" i="104"/>
  <c r="AH288" i="104"/>
  <c r="AH302" i="104"/>
  <c r="AH399" i="104"/>
  <c r="AH533" i="104"/>
  <c r="AH383" i="104"/>
  <c r="AH342" i="104"/>
  <c r="AH278" i="104"/>
  <c r="AH548" i="104"/>
  <c r="AH268" i="104"/>
  <c r="AH531" i="104"/>
  <c r="AH507" i="104"/>
  <c r="AH515" i="104"/>
  <c r="AH443" i="104"/>
  <c r="AH282" i="104"/>
  <c r="AH389" i="104"/>
  <c r="AH553" i="104"/>
  <c r="AH57" i="104"/>
  <c r="AH363" i="104"/>
  <c r="AH250" i="104"/>
  <c r="AH219" i="104"/>
  <c r="AH371" i="104"/>
  <c r="AH467" i="104"/>
  <c r="AH36" i="104"/>
  <c r="AH347" i="104"/>
  <c r="AH522" i="104"/>
  <c r="AH402" i="104"/>
  <c r="AH510" i="104"/>
  <c r="AH530" i="104"/>
  <c r="AH550" i="104"/>
  <c r="AH425" i="104"/>
  <c r="AH552" i="104"/>
  <c r="AH424" i="104"/>
  <c r="AH395" i="104"/>
  <c r="AH503" i="104"/>
  <c r="AH481" i="104"/>
  <c r="AH379" i="104"/>
  <c r="AH357" i="104"/>
  <c r="AH352" i="104"/>
  <c r="AH438" i="104"/>
  <c r="AH290" i="104"/>
  <c r="AH263" i="104"/>
  <c r="AH498" i="104"/>
  <c r="AH308" i="104"/>
  <c r="AH321" i="104"/>
  <c r="AH226" i="104"/>
  <c r="AH251" i="104"/>
  <c r="AH292" i="104"/>
  <c r="AH390" i="104"/>
  <c r="AH538" i="104"/>
  <c r="AH404" i="104"/>
  <c r="AH472" i="104"/>
  <c r="AH452" i="104"/>
  <c r="AH271" i="104"/>
  <c r="AH319" i="104"/>
  <c r="AH508" i="104"/>
  <c r="AH410" i="104"/>
  <c r="AH441" i="104"/>
  <c r="AH340" i="104"/>
  <c r="AH315" i="104"/>
  <c r="AH539" i="104"/>
  <c r="AH563" i="104"/>
  <c r="AH323" i="104"/>
  <c r="AH401" i="104"/>
  <c r="AH338" i="104"/>
  <c r="AH280" i="104"/>
  <c r="AH328" i="104"/>
  <c r="AH334" i="104"/>
  <c r="AH567" i="104"/>
  <c r="AH430" i="104"/>
  <c r="AW30" i="98"/>
  <c r="AH422" i="104"/>
  <c r="AH223" i="104"/>
  <c r="AH353" i="104"/>
  <c r="AH502" i="104"/>
  <c r="AH344" i="104"/>
  <c r="AH445" i="104"/>
  <c r="AH364" i="104"/>
  <c r="AH555" i="104"/>
  <c r="AH501" i="104"/>
  <c r="AH536" i="104"/>
  <c r="AH307" i="104"/>
  <c r="AH561" i="104"/>
  <c r="AH329" i="104"/>
  <c r="AH326" i="104"/>
  <c r="AH365" i="104"/>
  <c r="AH249" i="104"/>
  <c r="AH228" i="104"/>
  <c r="AH233" i="104"/>
  <c r="AH543" i="104"/>
  <c r="AH333" i="104"/>
  <c r="AH461" i="104"/>
  <c r="AH398" i="104"/>
  <c r="AH454" i="104"/>
  <c r="AH570" i="104"/>
  <c r="AH387" i="104"/>
  <c r="AH393" i="104"/>
  <c r="AH493" i="104"/>
  <c r="AH350" i="104"/>
  <c r="AH509" i="104"/>
  <c r="AH381" i="104"/>
  <c r="AH309" i="104"/>
  <c r="AH362" i="104"/>
  <c r="AH190" i="104"/>
  <c r="AH385" i="104"/>
  <c r="AH519" i="104"/>
  <c r="AH434" i="104"/>
  <c r="AH339" i="104"/>
  <c r="AH541" i="104"/>
  <c r="AH478" i="104"/>
  <c r="AH300" i="104"/>
  <c r="AH453" i="104"/>
  <c r="AH433" i="104"/>
  <c r="AH549" i="104"/>
  <c r="AH466" i="104"/>
  <c r="AH469" i="104"/>
  <c r="AH457" i="104"/>
  <c r="AH462" i="104"/>
  <c r="AH535" i="104"/>
  <c r="AH272" i="104"/>
  <c r="AH442" i="104"/>
  <c r="AH499" i="104"/>
  <c r="AH542" i="104"/>
  <c r="AH449" i="104"/>
  <c r="AH269" i="104"/>
  <c r="AH496" i="104"/>
  <c r="AH464" i="104"/>
  <c r="AH540" i="104"/>
  <c r="AH50" i="104"/>
  <c r="AH195" i="104"/>
  <c r="AH185" i="104"/>
  <c r="AH80" i="104"/>
  <c r="AH208" i="104"/>
  <c r="AH188" i="104"/>
  <c r="AH85" i="104"/>
  <c r="AH214" i="104"/>
  <c r="AH125" i="104"/>
  <c r="AH48" i="104"/>
  <c r="AH64" i="104"/>
  <c r="AH137" i="104"/>
  <c r="AH40" i="104"/>
  <c r="AH183" i="104"/>
  <c r="AH149" i="104"/>
  <c r="AH106" i="104"/>
  <c r="AH118" i="104"/>
  <c r="AH194" i="104"/>
  <c r="AH170" i="104"/>
  <c r="AH110" i="104"/>
  <c r="AH44" i="104"/>
  <c r="AH28" i="104"/>
  <c r="AH33" i="104"/>
  <c r="AH34" i="104"/>
  <c r="AH37" i="104"/>
  <c r="AH99" i="104"/>
  <c r="AH201" i="104"/>
  <c r="AH105" i="104"/>
  <c r="AH98" i="104"/>
  <c r="AH100" i="104"/>
  <c r="AH120" i="104"/>
  <c r="AH172" i="104"/>
  <c r="AH146" i="104"/>
  <c r="AH29" i="104"/>
  <c r="AH68" i="104"/>
  <c r="AH135" i="104"/>
  <c r="AH196" i="104"/>
  <c r="AH202" i="104"/>
  <c r="AH140" i="104"/>
  <c r="AH184" i="104"/>
  <c r="AH153" i="104"/>
  <c r="AH157" i="104"/>
  <c r="AH199" i="104"/>
  <c r="AW246" i="98"/>
  <c r="AW239" i="98"/>
  <c r="AH88" i="104"/>
  <c r="AH39" i="104"/>
  <c r="AH166" i="104"/>
  <c r="AH179" i="104"/>
  <c r="AH192" i="104"/>
  <c r="AH60" i="104"/>
  <c r="AH65" i="104"/>
  <c r="AH117" i="104"/>
  <c r="AH164" i="104"/>
  <c r="AH51" i="104"/>
  <c r="AH123" i="104"/>
  <c r="AH112" i="104"/>
  <c r="AH176" i="104"/>
  <c r="AW29" i="98"/>
  <c r="AW40" i="98"/>
  <c r="AH22" i="104"/>
  <c r="AH42" i="104"/>
  <c r="AH186" i="104"/>
  <c r="AH71" i="104"/>
  <c r="AH136" i="104"/>
  <c r="AH103" i="104"/>
  <c r="AH158" i="104"/>
  <c r="AH69" i="104"/>
  <c r="AH168" i="104"/>
  <c r="AH38" i="104"/>
  <c r="AH55" i="104"/>
  <c r="AH54" i="104"/>
  <c r="AH75" i="104"/>
  <c r="AH159" i="104"/>
  <c r="AH78" i="104"/>
  <c r="AH94" i="104"/>
  <c r="AH87" i="104"/>
  <c r="AH182" i="104"/>
  <c r="AH101" i="104"/>
  <c r="AH138" i="104"/>
  <c r="AH31" i="104"/>
  <c r="AH109" i="104"/>
  <c r="AH115" i="104"/>
  <c r="AH119" i="104"/>
  <c r="AW248" i="98"/>
  <c r="AH144" i="104"/>
  <c r="AH200" i="104"/>
  <c r="AH129" i="104"/>
  <c r="AW181" i="98"/>
  <c r="AW191" i="98"/>
  <c r="AH49" i="104"/>
  <c r="AH23" i="104"/>
  <c r="AH43" i="104"/>
  <c r="AH32" i="104"/>
  <c r="AH113" i="104"/>
  <c r="AH155" i="104"/>
  <c r="AH187" i="104"/>
  <c r="AH141" i="104"/>
  <c r="AH178" i="104"/>
  <c r="AH180" i="104"/>
  <c r="AH59" i="104"/>
  <c r="AH61" i="104"/>
  <c r="AH147" i="104"/>
  <c r="AH177" i="104"/>
  <c r="AH204" i="104"/>
  <c r="AH24" i="104"/>
  <c r="AH174" i="104"/>
  <c r="AH154" i="104"/>
  <c r="AH145" i="104"/>
  <c r="AH152" i="104"/>
  <c r="AH67" i="104"/>
  <c r="AH35" i="104"/>
  <c r="AH91" i="104"/>
  <c r="AH111" i="104"/>
  <c r="AH102" i="104"/>
  <c r="AH142" i="104"/>
  <c r="AH212" i="104"/>
  <c r="AH52" i="104"/>
  <c r="AH127" i="104"/>
  <c r="AH74" i="104"/>
  <c r="AH132" i="104"/>
  <c r="AH95" i="104"/>
  <c r="AH86" i="104"/>
  <c r="AH104" i="104"/>
  <c r="AH198" i="104"/>
  <c r="AH114" i="104"/>
  <c r="AH108" i="104"/>
  <c r="AH161" i="104"/>
  <c r="AH46" i="104"/>
  <c r="AH70" i="104"/>
  <c r="AH210" i="104"/>
  <c r="AH77" i="104"/>
  <c r="AH134" i="104"/>
  <c r="AW179" i="98"/>
  <c r="AW185" i="98"/>
  <c r="AW251" i="98"/>
  <c r="AH41" i="104"/>
  <c r="AH116" i="104"/>
  <c r="AH90" i="104"/>
  <c r="AH193" i="104"/>
  <c r="AH131" i="104"/>
  <c r="AH162" i="104"/>
  <c r="AH53" i="104"/>
  <c r="AH148" i="104"/>
  <c r="AH139" i="104"/>
  <c r="AH206" i="104"/>
  <c r="AH79" i="104"/>
  <c r="AH209" i="104"/>
  <c r="AH151" i="104"/>
  <c r="AH130" i="104"/>
  <c r="AH173" i="104"/>
  <c r="AH163" i="104"/>
  <c r="AH213" i="104"/>
  <c r="AH26" i="104"/>
  <c r="AH143" i="104"/>
  <c r="AH82" i="104"/>
  <c r="AH197" i="104"/>
  <c r="AH25" i="104"/>
  <c r="AH126" i="104"/>
  <c r="AH205" i="104"/>
  <c r="AH76" i="104"/>
  <c r="AH47" i="104"/>
  <c r="AH175" i="104"/>
  <c r="AH128" i="104"/>
  <c r="AH30" i="104"/>
  <c r="AH72" i="104"/>
  <c r="AH121" i="104"/>
  <c r="AH63" i="104"/>
  <c r="AH191" i="104"/>
  <c r="AH27" i="104"/>
  <c r="AH107" i="104"/>
  <c r="AH171" i="104"/>
  <c r="AH96" i="104"/>
  <c r="AH215" i="104"/>
  <c r="AW189" i="98"/>
  <c r="AH167" i="104"/>
  <c r="AH84" i="104"/>
  <c r="AH133" i="104"/>
  <c r="AW41" i="98"/>
  <c r="AW162" i="98"/>
  <c r="AW229" i="98"/>
  <c r="AW238" i="98"/>
  <c r="AW183" i="98"/>
  <c r="AW232" i="98"/>
  <c r="AW241" i="98"/>
  <c r="AW250" i="98"/>
  <c r="AW227" i="98"/>
  <c r="AW247" i="98"/>
  <c r="AW203" i="98"/>
  <c r="AW235" i="98"/>
  <c r="AW188" i="98"/>
  <c r="AW244" i="98"/>
  <c r="AW190" i="98"/>
  <c r="AW231" i="98"/>
  <c r="AW242" i="98"/>
  <c r="AW233" i="98"/>
  <c r="AW234" i="98"/>
  <c r="AW184" i="98"/>
  <c r="AW180" i="98"/>
  <c r="AW237" i="98"/>
  <c r="AW240" i="98"/>
  <c r="AW195" i="98"/>
  <c r="AW249" i="98"/>
  <c r="AW31" i="98"/>
  <c r="AW230" i="98"/>
  <c r="AW178" i="98"/>
  <c r="AW187" i="98"/>
  <c r="AW245" i="98"/>
  <c r="AW225" i="98"/>
  <c r="AW243" i="98"/>
  <c r="AW124" i="98"/>
  <c r="AW228" i="98"/>
  <c r="AW182" i="98"/>
  <c r="AW226" i="98"/>
  <c r="AW186" i="98"/>
  <c r="AW137" i="98"/>
  <c r="AW170" i="98"/>
  <c r="AW169" i="98"/>
  <c r="AW143" i="98"/>
  <c r="AW131" i="98"/>
  <c r="AW174" i="98"/>
  <c r="AW171" i="98"/>
  <c r="AW146" i="98"/>
  <c r="AW152" i="98"/>
  <c r="AW149" i="98"/>
  <c r="AW120" i="98"/>
  <c r="AW127" i="98"/>
  <c r="AW214" i="98"/>
  <c r="AW156" i="98"/>
  <c r="AW222" i="98"/>
  <c r="AW122" i="98"/>
  <c r="AW200" i="98"/>
  <c r="AW126" i="98"/>
  <c r="AW168" i="98"/>
  <c r="AW148" i="98"/>
  <c r="AW176" i="98"/>
  <c r="AW164" i="98"/>
  <c r="AW129" i="98"/>
  <c r="AW165" i="98"/>
  <c r="AW139" i="98"/>
  <c r="AW132" i="98"/>
  <c r="AW213" i="98"/>
  <c r="AW166" i="98"/>
  <c r="AW193" i="98"/>
  <c r="AW172" i="98"/>
  <c r="AW144" i="98"/>
  <c r="AW196" i="98"/>
  <c r="AW121" i="98"/>
  <c r="AW163" i="98"/>
  <c r="AW215" i="98"/>
  <c r="AW157" i="98"/>
  <c r="AW202" i="98"/>
  <c r="AW158" i="98"/>
  <c r="AW135" i="98"/>
  <c r="AW210" i="98"/>
  <c r="AW206" i="98"/>
  <c r="AW167" i="98"/>
  <c r="AW175" i="98"/>
  <c r="AW201" i="98"/>
  <c r="AW211" i="98"/>
  <c r="AW161" i="98"/>
  <c r="AW154" i="98"/>
  <c r="AW199" i="98"/>
  <c r="AW125" i="98"/>
  <c r="AW153" i="98"/>
  <c r="AW155" i="98"/>
  <c r="AW133" i="98"/>
  <c r="AW136" i="98"/>
  <c r="AW217" i="98"/>
  <c r="AW142" i="98"/>
  <c r="AW218" i="98"/>
  <c r="AW212" i="98"/>
  <c r="AW159" i="98"/>
  <c r="AW220" i="98"/>
  <c r="AW208" i="98"/>
  <c r="AW130" i="98"/>
  <c r="AW204" i="98"/>
  <c r="AW119" i="98"/>
  <c r="AW145" i="98"/>
  <c r="AW197" i="98"/>
  <c r="AW173" i="98"/>
  <c r="AW216" i="98"/>
  <c r="AW194" i="98"/>
  <c r="AW128" i="98"/>
  <c r="AW151" i="98"/>
  <c r="AW147" i="98"/>
  <c r="AW198" i="98"/>
  <c r="AW207" i="98"/>
  <c r="AW138" i="98"/>
  <c r="AW219" i="98"/>
  <c r="AW134" i="98"/>
  <c r="AW223" i="98"/>
  <c r="AW221" i="98"/>
  <c r="AW140" i="98"/>
  <c r="AW205" i="98"/>
  <c r="AW123" i="98"/>
  <c r="AW150" i="98"/>
  <c r="AW8" i="98"/>
  <c r="AW9" i="98"/>
  <c r="AW13" i="98"/>
  <c r="AI421" i="104"/>
  <c r="AP421" i="104" s="1"/>
  <c r="AI338" i="104"/>
  <c r="AP338" i="104" s="1"/>
  <c r="AI547" i="104"/>
  <c r="AP547" i="104" s="1"/>
  <c r="AI328" i="104"/>
  <c r="AI551" i="104"/>
  <c r="AP551" i="104" s="1"/>
  <c r="AI437" i="104"/>
  <c r="AP437" i="104" s="1"/>
  <c r="AI457" i="104"/>
  <c r="AP457" i="104" s="1"/>
  <c r="AI453" i="104"/>
  <c r="AP453" i="104" s="1"/>
  <c r="AI379" i="104"/>
  <c r="AP379" i="104" s="1"/>
  <c r="AI306" i="104"/>
  <c r="AP306" i="104" s="1"/>
  <c r="AI557" i="104"/>
  <c r="AP557" i="104" s="1"/>
  <c r="AI267" i="104"/>
  <c r="AI322" i="104"/>
  <c r="AI259" i="104"/>
  <c r="AP259" i="104" s="1"/>
  <c r="AI449" i="104"/>
  <c r="AP449" i="104" s="1"/>
  <c r="AI317" i="104"/>
  <c r="AI419" i="104"/>
  <c r="AP419" i="104" s="1"/>
  <c r="AI359" i="104"/>
  <c r="AP359" i="104" s="1"/>
  <c r="AI284" i="104"/>
  <c r="AP284" i="104" s="1"/>
  <c r="AI355" i="104"/>
  <c r="AP355" i="104" s="1"/>
  <c r="AI444" i="104"/>
  <c r="AI487" i="104"/>
  <c r="AP487" i="104" s="1"/>
  <c r="AI489" i="104"/>
  <c r="AP489" i="104" s="1"/>
  <c r="AI249" i="104"/>
  <c r="AI241" i="104"/>
  <c r="AI254" i="104"/>
  <c r="AP254" i="104" s="1"/>
  <c r="AI237" i="104"/>
  <c r="AP237" i="104" s="1"/>
  <c r="AI226" i="104"/>
  <c r="AP226" i="104" s="1"/>
  <c r="AI350" i="104"/>
  <c r="AI415" i="104"/>
  <c r="AI519" i="104"/>
  <c r="AP519" i="104" s="1"/>
  <c r="AI296" i="104"/>
  <c r="AP296" i="104" s="1"/>
  <c r="AI245" i="104"/>
  <c r="AP245" i="104" s="1"/>
  <c r="AI263" i="104"/>
  <c r="AI539" i="104"/>
  <c r="AP539" i="104" s="1"/>
  <c r="AI446" i="104"/>
  <c r="AP446" i="104" s="1"/>
  <c r="AI280" i="104"/>
  <c r="AP280" i="104" s="1"/>
  <c r="AI354" i="104"/>
  <c r="AI442" i="104"/>
  <c r="AP442" i="104" s="1"/>
  <c r="AI543" i="104"/>
  <c r="AP543" i="104" s="1"/>
  <c r="AI465" i="104"/>
  <c r="AI535" i="104"/>
  <c r="AI324" i="104"/>
  <c r="AP324" i="104" s="1"/>
  <c r="AI377" i="104"/>
  <c r="AP377" i="104" s="1"/>
  <c r="AI501" i="104"/>
  <c r="AP501" i="104" s="1"/>
  <c r="AI409" i="104"/>
  <c r="AI531" i="104"/>
  <c r="AP531" i="104" s="1"/>
  <c r="AI305" i="104"/>
  <c r="AI477" i="104"/>
  <c r="AP477" i="104" s="1"/>
  <c r="AI310" i="104"/>
  <c r="AI434" i="104"/>
  <c r="AI340" i="104"/>
  <c r="AI467" i="104"/>
  <c r="AI479" i="104"/>
  <c r="AP479" i="104" s="1"/>
  <c r="AI323" i="104"/>
  <c r="AP323" i="104" s="1"/>
  <c r="AI430" i="104"/>
  <c r="AP430" i="104" s="1"/>
  <c r="AI385" i="104"/>
  <c r="AP385" i="104" s="1"/>
  <c r="AI461" i="104"/>
  <c r="AI314" i="104"/>
  <c r="AP314" i="104" s="1"/>
  <c r="AI389" i="104"/>
  <c r="AP389" i="104" s="1"/>
  <c r="AI363" i="104"/>
  <c r="AI429" i="104"/>
  <c r="AI515" i="104"/>
  <c r="AP515" i="104" s="1"/>
  <c r="AI255" i="104"/>
  <c r="AP255" i="104" s="1"/>
  <c r="AI233" i="104"/>
  <c r="AI261" i="104"/>
  <c r="AP261" i="104" s="1"/>
  <c r="AI349" i="104"/>
  <c r="AP349" i="104" s="1"/>
  <c r="AI269" i="104"/>
  <c r="AP269" i="104" s="1"/>
  <c r="AI469" i="104"/>
  <c r="AP469" i="104" s="1"/>
  <c r="AI513" i="104"/>
  <c r="AI265" i="104"/>
  <c r="AP265" i="104" s="1"/>
  <c r="AI507" i="104"/>
  <c r="AP507" i="104" s="1"/>
  <c r="AI286" i="104"/>
  <c r="AI336" i="104"/>
  <c r="AI375" i="104"/>
  <c r="AI485" i="104"/>
  <c r="AP485" i="104" s="1"/>
  <c r="AI545" i="104"/>
  <c r="AI418" i="104"/>
  <c r="AI432" i="104"/>
  <c r="AP432" i="104" s="1"/>
  <c r="AI352" i="104"/>
  <c r="AI553" i="104"/>
  <c r="AP553" i="104" s="1"/>
  <c r="AI313" i="104"/>
  <c r="AP313" i="104" s="1"/>
  <c r="AI230" i="104"/>
  <c r="AP230" i="104" s="1"/>
  <c r="AI499" i="104"/>
  <c r="AP499" i="104" s="1"/>
  <c r="AI571" i="104"/>
  <c r="AI356" i="104"/>
  <c r="AP356" i="104" s="1"/>
  <c r="AI360" i="104"/>
  <c r="AP360" i="104" s="1"/>
  <c r="AI483" i="104"/>
  <c r="AI383" i="104"/>
  <c r="AP383" i="104" s="1"/>
  <c r="AI393" i="104"/>
  <c r="AP393" i="104" s="1"/>
  <c r="AI403" i="104"/>
  <c r="AP403" i="104" s="1"/>
  <c r="AI463" i="104"/>
  <c r="AP463" i="104" s="1"/>
  <c r="AI271" i="104"/>
  <c r="AP271" i="104" s="1"/>
  <c r="AI387" i="104"/>
  <c r="AP387" i="104" s="1"/>
  <c r="AI342" i="104"/>
  <c r="AP342" i="104" s="1"/>
  <c r="AI290" i="104"/>
  <c r="AP290" i="104" s="1"/>
  <c r="AI277" i="104"/>
  <c r="AI295" i="104"/>
  <c r="AP295" i="104" s="1"/>
  <c r="AI384" i="104"/>
  <c r="AP384" i="104" s="1"/>
  <c r="AI390" i="104"/>
  <c r="AP390" i="104" s="1"/>
  <c r="AI462" i="104"/>
  <c r="AI472" i="104"/>
  <c r="AP472" i="104" s="1"/>
  <c r="AI512" i="104"/>
  <c r="AP512" i="104" s="1"/>
  <c r="AI568" i="104"/>
  <c r="AP568" i="104" s="1"/>
  <c r="AI331" i="104"/>
  <c r="AP331" i="104" s="1"/>
  <c r="AI562" i="104"/>
  <c r="AP562" i="104" s="1"/>
  <c r="AI341" i="104"/>
  <c r="AP341" i="104" s="1"/>
  <c r="AI362" i="104"/>
  <c r="AI386" i="104"/>
  <c r="AI366" i="104"/>
  <c r="AP366" i="104" s="1"/>
  <c r="AI431" i="104"/>
  <c r="AP431" i="104" s="1"/>
  <c r="AI435" i="104"/>
  <c r="AI480" i="104"/>
  <c r="AP480" i="104" s="1"/>
  <c r="AI452" i="104"/>
  <c r="AP452" i="104" s="1"/>
  <c r="AI470" i="104"/>
  <c r="AP470" i="104" s="1"/>
  <c r="AI486" i="104"/>
  <c r="AP486" i="104" s="1"/>
  <c r="AI496" i="104"/>
  <c r="AP496" i="104" s="1"/>
  <c r="AI532" i="104"/>
  <c r="AP532" i="104" s="1"/>
  <c r="AI550" i="104"/>
  <c r="AP550" i="104" s="1"/>
  <c r="AI287" i="104"/>
  <c r="AP287" i="104" s="1"/>
  <c r="AI320" i="104"/>
  <c r="AI345" i="104"/>
  <c r="AP345" i="104" s="1"/>
  <c r="AI357" i="104"/>
  <c r="AP357" i="104" s="1"/>
  <c r="AI373" i="104"/>
  <c r="AI347" i="104"/>
  <c r="AP347" i="104" s="1"/>
  <c r="AI394" i="104"/>
  <c r="AP394" i="104" s="1"/>
  <c r="AI358" i="104"/>
  <c r="AP358" i="104" s="1"/>
  <c r="AI406" i="104"/>
  <c r="AP406" i="104" s="1"/>
  <c r="AI508" i="104"/>
  <c r="AI560" i="104"/>
  <c r="AI476" i="104"/>
  <c r="AP476" i="104" s="1"/>
  <c r="AI546" i="104"/>
  <c r="AI218" i="104"/>
  <c r="AI234" i="104"/>
  <c r="AP234" i="104" s="1"/>
  <c r="AI236" i="104"/>
  <c r="AP236" i="104" s="1"/>
  <c r="AI253" i="104"/>
  <c r="AP253" i="104" s="1"/>
  <c r="AI252" i="104"/>
  <c r="AI220" i="104"/>
  <c r="AI224" i="104"/>
  <c r="AP224" i="104" s="1"/>
  <c r="AI225" i="104"/>
  <c r="AP225" i="104" s="1"/>
  <c r="AX248" i="98"/>
  <c r="BE248" i="98" s="1"/>
  <c r="AI288" i="104"/>
  <c r="AP288" i="104" s="1"/>
  <c r="AI278" i="104"/>
  <c r="AP278" i="104" s="1"/>
  <c r="AI438" i="104"/>
  <c r="AP438" i="104" s="1"/>
  <c r="AI371" i="104"/>
  <c r="AP371" i="104" s="1"/>
  <c r="AI529" i="104"/>
  <c r="AP529" i="104" s="1"/>
  <c r="AI364" i="104"/>
  <c r="AP364" i="104" s="1"/>
  <c r="AI567" i="104"/>
  <c r="AP567" i="104" s="1"/>
  <c r="AI559" i="104"/>
  <c r="AI459" i="104"/>
  <c r="AP459" i="104" s="1"/>
  <c r="AI330" i="104"/>
  <c r="AP330" i="104" s="1"/>
  <c r="AI555" i="104"/>
  <c r="AI372" i="104"/>
  <c r="AI401" i="104"/>
  <c r="AI304" i="104"/>
  <c r="AP304" i="104" s="1"/>
  <c r="AI451" i="104"/>
  <c r="AP451" i="104" s="1"/>
  <c r="AI321" i="104"/>
  <c r="AP321" i="104" s="1"/>
  <c r="AI405" i="104"/>
  <c r="AI381" i="104"/>
  <c r="AP381" i="104" s="1"/>
  <c r="AI471" i="104"/>
  <c r="AI407" i="104"/>
  <c r="AI307" i="104"/>
  <c r="AP307" i="104" s="1"/>
  <c r="AI455" i="104"/>
  <c r="AP455" i="104" s="1"/>
  <c r="AI326" i="104"/>
  <c r="AI503" i="104"/>
  <c r="AI399" i="104"/>
  <c r="AP399" i="104" s="1"/>
  <c r="AI549" i="104"/>
  <c r="AP549" i="104" s="1"/>
  <c r="AI505" i="104"/>
  <c r="AP505" i="104" s="1"/>
  <c r="AI283" i="104"/>
  <c r="AI281" i="104"/>
  <c r="AP281" i="104" s="1"/>
  <c r="AI266" i="104"/>
  <c r="AP266" i="104" s="1"/>
  <c r="AI270" i="104"/>
  <c r="AI279" i="104"/>
  <c r="AI301" i="104"/>
  <c r="AI274" i="104"/>
  <c r="AP274" i="104" s="1"/>
  <c r="AI422" i="104"/>
  <c r="AP422" i="104" s="1"/>
  <c r="AI388" i="104"/>
  <c r="AP388" i="104" s="1"/>
  <c r="AI417" i="104"/>
  <c r="AP417" i="104" s="1"/>
  <c r="AI482" i="104"/>
  <c r="AP482" i="104" s="1"/>
  <c r="AI510" i="104"/>
  <c r="AI500" i="104"/>
  <c r="AP500" i="104" s="1"/>
  <c r="AI504" i="104"/>
  <c r="AP504" i="104" s="1"/>
  <c r="AI552" i="104"/>
  <c r="AP552" i="104" s="1"/>
  <c r="AI542" i="104"/>
  <c r="AI534" i="104"/>
  <c r="AP534" i="104" s="1"/>
  <c r="AI420" i="104"/>
  <c r="AI572" i="104"/>
  <c r="AP572" i="104" s="1"/>
  <c r="AI325" i="104"/>
  <c r="AP325" i="104" s="1"/>
  <c r="AI335" i="104"/>
  <c r="AP335" i="104" s="1"/>
  <c r="AI392" i="104"/>
  <c r="AP392" i="104" s="1"/>
  <c r="AI408" i="104"/>
  <c r="AP408" i="104" s="1"/>
  <c r="AI414" i="104"/>
  <c r="AI351" i="104"/>
  <c r="AP351" i="104" s="1"/>
  <c r="AI275" i="104"/>
  <c r="AP275" i="104" s="1"/>
  <c r="AI450" i="104"/>
  <c r="AP450" i="104" s="1"/>
  <c r="AI522" i="104"/>
  <c r="AP522" i="104" s="1"/>
  <c r="AI260" i="104"/>
  <c r="AP260" i="104" s="1"/>
  <c r="AI299" i="104"/>
  <c r="AI292" i="104"/>
  <c r="AP292" i="104" s="1"/>
  <c r="AI316" i="104"/>
  <c r="AI308" i="104"/>
  <c r="AP308" i="104" s="1"/>
  <c r="AI425" i="104"/>
  <c r="AI448" i="104"/>
  <c r="AP448" i="104" s="1"/>
  <c r="AI464" i="104"/>
  <c r="AI514" i="104"/>
  <c r="AP514" i="104" s="1"/>
  <c r="AI484" i="104"/>
  <c r="AP484" i="104" s="1"/>
  <c r="AI544" i="104"/>
  <c r="AP544" i="104" s="1"/>
  <c r="AI250" i="104"/>
  <c r="AP250" i="104" s="1"/>
  <c r="AI248" i="104"/>
  <c r="AP248" i="104" s="1"/>
  <c r="AI256" i="104"/>
  <c r="AP256" i="104" s="1"/>
  <c r="AI229" i="104"/>
  <c r="AP229" i="104" s="1"/>
  <c r="AI244" i="104"/>
  <c r="AI219" i="104"/>
  <c r="AI232" i="104"/>
  <c r="AP232" i="104" s="1"/>
  <c r="AI247" i="104"/>
  <c r="AP247" i="104" s="1"/>
  <c r="AI332" i="104"/>
  <c r="AI441" i="104"/>
  <c r="AP441" i="104" s="1"/>
  <c r="AI273" i="104"/>
  <c r="AI344" i="104"/>
  <c r="AP344" i="104" s="1"/>
  <c r="AI433" i="104"/>
  <c r="AX30" i="98"/>
  <c r="AI298" i="104"/>
  <c r="AI346" i="104"/>
  <c r="AP346" i="104" s="1"/>
  <c r="AI565" i="104"/>
  <c r="AI533" i="104"/>
  <c r="AP533" i="104" s="1"/>
  <c r="AI468" i="104"/>
  <c r="AI520" i="104"/>
  <c r="AP520" i="104" s="1"/>
  <c r="AI264" i="104"/>
  <c r="AI339" i="104"/>
  <c r="AI398" i="104"/>
  <c r="AP398" i="104" s="1"/>
  <c r="AI400" i="104"/>
  <c r="AP400" i="104" s="1"/>
  <c r="AI443" i="104"/>
  <c r="AI478" i="104"/>
  <c r="AP478" i="104" s="1"/>
  <c r="AI492" i="104"/>
  <c r="AI554" i="104"/>
  <c r="AP554" i="104" s="1"/>
  <c r="AI396" i="104"/>
  <c r="AP396" i="104" s="1"/>
  <c r="AI530" i="104"/>
  <c r="AP530" i="104" s="1"/>
  <c r="AI416" i="104"/>
  <c r="AP416" i="104" s="1"/>
  <c r="AI466" i="104"/>
  <c r="AP466" i="104" s="1"/>
  <c r="AI506" i="104"/>
  <c r="AP506" i="104" s="1"/>
  <c r="AI538" i="104"/>
  <c r="AP538" i="104" s="1"/>
  <c r="AI238" i="104"/>
  <c r="AI246" i="104"/>
  <c r="AP246" i="104" s="1"/>
  <c r="AI221" i="104"/>
  <c r="AI227" i="104"/>
  <c r="AP227" i="104" s="1"/>
  <c r="AI240" i="104"/>
  <c r="AX251" i="98"/>
  <c r="BE251" i="98" s="1"/>
  <c r="AI120" i="104"/>
  <c r="AI243" i="104"/>
  <c r="AI348" i="104"/>
  <c r="AP348" i="104" s="1"/>
  <c r="AI423" i="104"/>
  <c r="AP423" i="104" s="1"/>
  <c r="AI397" i="104"/>
  <c r="AP397" i="104" s="1"/>
  <c r="AI523" i="104"/>
  <c r="AP523" i="104" s="1"/>
  <c r="AI309" i="104"/>
  <c r="AP309" i="104" s="1"/>
  <c r="AI282" i="104"/>
  <c r="AP282" i="104" s="1"/>
  <c r="AI537" i="104"/>
  <c r="AP537" i="104" s="1"/>
  <c r="AI521" i="104"/>
  <c r="AP521" i="104" s="1"/>
  <c r="AI319" i="104"/>
  <c r="AI427" i="104"/>
  <c r="AP427" i="104" s="1"/>
  <c r="AI569" i="104"/>
  <c r="AP569" i="104" s="1"/>
  <c r="AI285" i="104"/>
  <c r="AP285" i="104" s="1"/>
  <c r="AI365" i="104"/>
  <c r="AP365" i="104" s="1"/>
  <c r="AI566" i="104"/>
  <c r="AP566" i="104" s="1"/>
  <c r="AI540" i="104"/>
  <c r="AP540" i="104" s="1"/>
  <c r="AI303" i="104"/>
  <c r="AP303" i="104" s="1"/>
  <c r="AI370" i="104"/>
  <c r="AP370" i="104" s="1"/>
  <c r="AI376" i="104"/>
  <c r="AP376" i="104" s="1"/>
  <c r="AI382" i="104"/>
  <c r="AP382" i="104" s="1"/>
  <c r="AI380" i="104"/>
  <c r="AP380" i="104" s="1"/>
  <c r="AI460" i="104"/>
  <c r="AI564" i="104"/>
  <c r="AP564" i="104" s="1"/>
  <c r="AI361" i="104"/>
  <c r="AI524" i="104"/>
  <c r="AI558" i="104"/>
  <c r="AP558" i="104" s="1"/>
  <c r="AI272" i="104"/>
  <c r="AP272" i="104" s="1"/>
  <c r="AI456" i="104"/>
  <c r="AP456" i="104" s="1"/>
  <c r="AI222" i="104"/>
  <c r="AX191" i="98"/>
  <c r="BE191" i="98" s="1"/>
  <c r="AI481" i="104"/>
  <c r="AP481" i="104" s="1"/>
  <c r="AI511" i="104"/>
  <c r="AI541" i="104"/>
  <c r="AP541" i="104" s="1"/>
  <c r="AI353" i="104"/>
  <c r="AP353" i="104" s="1"/>
  <c r="AI334" i="104"/>
  <c r="AP334" i="104" s="1"/>
  <c r="AI391" i="104"/>
  <c r="AP391" i="104" s="1"/>
  <c r="AI378" i="104"/>
  <c r="AP378" i="104" s="1"/>
  <c r="AI402" i="104"/>
  <c r="AI436" i="104"/>
  <c r="AP436" i="104" s="1"/>
  <c r="AI494" i="104"/>
  <c r="AP494" i="104" s="1"/>
  <c r="AI502" i="104"/>
  <c r="AI262" i="104"/>
  <c r="AP262" i="104" s="1"/>
  <c r="AI337" i="104"/>
  <c r="AP337" i="104" s="1"/>
  <c r="AI528" i="104"/>
  <c r="AP528" i="104" s="1"/>
  <c r="AI235" i="104"/>
  <c r="AI223" i="104"/>
  <c r="AP223" i="104" s="1"/>
  <c r="AI239" i="104"/>
  <c r="AP239" i="104" s="1"/>
  <c r="AI563" i="104"/>
  <c r="AP563" i="104" s="1"/>
  <c r="AI294" i="104"/>
  <c r="AI493" i="104"/>
  <c r="AP493" i="104" s="1"/>
  <c r="AI491" i="104"/>
  <c r="AI475" i="104"/>
  <c r="AP475" i="104" s="1"/>
  <c r="AI518" i="104"/>
  <c r="AP518" i="104" s="1"/>
  <c r="AI570" i="104"/>
  <c r="AI458" i="104"/>
  <c r="AP458" i="104" s="1"/>
  <c r="AI300" i="104"/>
  <c r="AI404" i="104"/>
  <c r="AI440" i="104"/>
  <c r="AP440" i="104" s="1"/>
  <c r="AI251" i="104"/>
  <c r="AP251" i="104" s="1"/>
  <c r="AI228" i="104"/>
  <c r="AI318" i="104"/>
  <c r="AP318" i="104" s="1"/>
  <c r="AI395" i="104"/>
  <c r="AI509" i="104"/>
  <c r="AP509" i="104" s="1"/>
  <c r="AI302" i="104"/>
  <c r="AI329" i="104"/>
  <c r="AP329" i="104" s="1"/>
  <c r="AI490" i="104"/>
  <c r="AI343" i="104"/>
  <c r="AP343" i="104" s="1"/>
  <c r="AI242" i="104"/>
  <c r="AP242" i="104" s="1"/>
  <c r="AI50" i="104"/>
  <c r="AP50" i="104" s="1"/>
  <c r="AI447" i="104"/>
  <c r="AP447" i="104" s="1"/>
  <c r="AI556" i="104"/>
  <c r="AP556" i="104" s="1"/>
  <c r="AI268" i="104"/>
  <c r="AI297" i="104"/>
  <c r="AP297" i="104" s="1"/>
  <c r="AI289" i="104"/>
  <c r="AP289" i="104" s="1"/>
  <c r="AI428" i="104"/>
  <c r="AP428" i="104" s="1"/>
  <c r="AI374" i="104"/>
  <c r="AI327" i="104"/>
  <c r="AI426" i="104"/>
  <c r="AI497" i="104"/>
  <c r="AP497" i="104" s="1"/>
  <c r="AI548" i="104"/>
  <c r="AP548" i="104" s="1"/>
  <c r="AI424" i="104"/>
  <c r="AI439" i="104"/>
  <c r="AP439" i="104" s="1"/>
  <c r="AI454" i="104"/>
  <c r="AP454" i="104" s="1"/>
  <c r="AI445" i="104"/>
  <c r="AI516" i="104"/>
  <c r="AI495" i="104"/>
  <c r="AI498" i="104"/>
  <c r="AI276" i="104"/>
  <c r="AP276" i="104" s="1"/>
  <c r="AI315" i="104"/>
  <c r="AP315" i="104" s="1"/>
  <c r="AI333" i="104"/>
  <c r="AI291" i="104"/>
  <c r="AP291" i="104" s="1"/>
  <c r="AI410" i="104"/>
  <c r="AP410" i="104" s="1"/>
  <c r="AI231" i="104"/>
  <c r="AI293" i="104"/>
  <c r="AP293" i="104" s="1"/>
  <c r="AI561" i="104"/>
  <c r="AP561" i="104" s="1"/>
  <c r="AI517" i="104"/>
  <c r="AP517" i="104" s="1"/>
  <c r="AI536" i="104"/>
  <c r="AI488" i="104"/>
  <c r="AI29" i="104"/>
  <c r="AP29" i="104" s="1"/>
  <c r="AI179" i="104"/>
  <c r="AI204" i="104"/>
  <c r="AP204" i="104" s="1"/>
  <c r="AI48" i="104"/>
  <c r="AP48" i="104" s="1"/>
  <c r="AI155" i="104"/>
  <c r="AP155" i="104" s="1"/>
  <c r="AI188" i="104"/>
  <c r="AI71" i="104"/>
  <c r="AP71" i="104" s="1"/>
  <c r="AI61" i="104"/>
  <c r="AP61" i="104" s="1"/>
  <c r="AI153" i="104"/>
  <c r="AP153" i="104" s="1"/>
  <c r="AI88" i="104"/>
  <c r="AP88" i="104" s="1"/>
  <c r="AI208" i="104"/>
  <c r="AI202" i="104"/>
  <c r="AI94" i="104"/>
  <c r="AP94" i="104" s="1"/>
  <c r="AI183" i="104"/>
  <c r="AI65" i="104"/>
  <c r="AP65" i="104" s="1"/>
  <c r="AI180" i="104"/>
  <c r="AI98" i="104"/>
  <c r="AP98" i="104" s="1"/>
  <c r="AI102" i="104"/>
  <c r="AI167" i="104"/>
  <c r="AP167" i="104" s="1"/>
  <c r="AX238" i="98"/>
  <c r="BE238" i="98" s="1"/>
  <c r="AX246" i="98"/>
  <c r="BE246" i="98" s="1"/>
  <c r="AX185" i="98"/>
  <c r="AX230" i="98"/>
  <c r="BE230" i="98" s="1"/>
  <c r="AI118" i="104"/>
  <c r="AP118" i="104" s="1"/>
  <c r="AI58" i="104"/>
  <c r="AP58" i="104" s="1"/>
  <c r="AI131" i="104"/>
  <c r="AI111" i="104"/>
  <c r="AP111" i="104" s="1"/>
  <c r="AI91" i="104"/>
  <c r="AP91" i="104" s="1"/>
  <c r="AI89" i="104"/>
  <c r="AP89" i="104" s="1"/>
  <c r="AI174" i="104"/>
  <c r="AI178" i="104"/>
  <c r="AI182" i="104"/>
  <c r="AP182" i="104" s="1"/>
  <c r="AI77" i="104"/>
  <c r="AP77" i="104" s="1"/>
  <c r="AI85" i="104"/>
  <c r="AI121" i="104"/>
  <c r="AI166" i="104"/>
  <c r="AI194" i="104"/>
  <c r="AP194" i="104" s="1"/>
  <c r="AI32" i="104"/>
  <c r="AP32" i="104" s="1"/>
  <c r="AI35" i="104"/>
  <c r="AI44" i="104"/>
  <c r="AP44" i="104" s="1"/>
  <c r="AI47" i="104"/>
  <c r="AP47" i="104" s="1"/>
  <c r="AI45" i="104"/>
  <c r="AI30" i="104"/>
  <c r="AP30" i="104" s="1"/>
  <c r="AI52" i="104"/>
  <c r="AP52" i="104" s="1"/>
  <c r="AI51" i="104"/>
  <c r="AP51" i="104" s="1"/>
  <c r="AI46" i="104"/>
  <c r="AI36" i="104"/>
  <c r="AP36" i="104" s="1"/>
  <c r="AI31" i="104"/>
  <c r="AP31" i="104" s="1"/>
  <c r="AI92" i="104"/>
  <c r="AP92" i="104" s="1"/>
  <c r="AI106" i="104"/>
  <c r="AP106" i="104" s="1"/>
  <c r="AI24" i="104"/>
  <c r="AP24" i="104" s="1"/>
  <c r="AI163" i="104"/>
  <c r="AP163" i="104" s="1"/>
  <c r="AI59" i="104"/>
  <c r="AP59" i="104" s="1"/>
  <c r="AI159" i="104"/>
  <c r="AI124" i="104"/>
  <c r="AP124" i="104" s="1"/>
  <c r="AX41" i="98"/>
  <c r="AI171" i="104"/>
  <c r="AP171" i="104" s="1"/>
  <c r="AI67" i="104"/>
  <c r="AI160" i="104"/>
  <c r="AP160" i="104" s="1"/>
  <c r="AI145" i="104"/>
  <c r="AP145" i="104" s="1"/>
  <c r="AI76" i="104"/>
  <c r="AP76" i="104" s="1"/>
  <c r="AI196" i="104"/>
  <c r="AP196" i="104" s="1"/>
  <c r="AI104" i="104"/>
  <c r="AP104" i="104" s="1"/>
  <c r="AI187" i="104"/>
  <c r="AI206" i="104"/>
  <c r="AP206" i="104" s="1"/>
  <c r="AI80" i="104"/>
  <c r="AI100" i="104"/>
  <c r="AP100" i="104" s="1"/>
  <c r="AI128" i="104"/>
  <c r="AI207" i="104"/>
  <c r="AP207" i="104" s="1"/>
  <c r="AI184" i="104"/>
  <c r="AP184" i="104" s="1"/>
  <c r="AI96" i="104"/>
  <c r="AP96" i="104" s="1"/>
  <c r="AI164" i="104"/>
  <c r="AP164" i="104" s="1"/>
  <c r="AI114" i="104"/>
  <c r="AP114" i="104" s="1"/>
  <c r="AI191" i="104"/>
  <c r="AP191" i="104" s="1"/>
  <c r="AI108" i="104"/>
  <c r="AI210" i="104"/>
  <c r="AI211" i="104"/>
  <c r="AP211" i="104" s="1"/>
  <c r="AX240" i="98"/>
  <c r="BE240" i="98" s="1"/>
  <c r="AX181" i="98"/>
  <c r="AX183" i="98"/>
  <c r="AX179" i="98"/>
  <c r="BE179" i="98" s="1"/>
  <c r="AI115" i="104"/>
  <c r="AI150" i="104"/>
  <c r="AP150" i="104" s="1"/>
  <c r="AI134" i="104"/>
  <c r="AI189" i="104"/>
  <c r="AP189" i="104" s="1"/>
  <c r="AI82" i="104"/>
  <c r="AI97" i="104"/>
  <c r="AI209" i="104"/>
  <c r="AI64" i="104"/>
  <c r="AP64" i="104" s="1"/>
  <c r="AI117" i="104"/>
  <c r="AP117" i="104" s="1"/>
  <c r="AI133" i="104"/>
  <c r="AP133" i="104" s="1"/>
  <c r="AI205" i="104"/>
  <c r="AP205" i="104" s="1"/>
  <c r="AI190" i="104"/>
  <c r="AP190" i="104" s="1"/>
  <c r="AI81" i="104"/>
  <c r="AI60" i="104"/>
  <c r="AI105" i="104"/>
  <c r="AI107" i="104"/>
  <c r="AP107" i="104" s="1"/>
  <c r="AI113" i="104"/>
  <c r="AI148" i="104"/>
  <c r="AP148" i="104" s="1"/>
  <c r="AI200" i="104"/>
  <c r="AI154" i="104"/>
  <c r="AP154" i="104" s="1"/>
  <c r="AI73" i="104"/>
  <c r="AI144" i="104"/>
  <c r="AP144" i="104" s="1"/>
  <c r="AI66" i="104"/>
  <c r="AI93" i="104"/>
  <c r="AP93" i="104" s="1"/>
  <c r="AI141" i="104"/>
  <c r="AP141" i="104" s="1"/>
  <c r="AI158" i="104"/>
  <c r="AI213" i="104"/>
  <c r="AP213" i="104" s="1"/>
  <c r="AI170" i="104"/>
  <c r="AP170" i="104" s="1"/>
  <c r="AI33" i="104"/>
  <c r="AI34" i="104"/>
  <c r="AI54" i="104"/>
  <c r="AP54" i="104" s="1"/>
  <c r="AI37" i="104"/>
  <c r="AP37" i="104" s="1"/>
  <c r="AI55" i="104"/>
  <c r="AI140" i="104"/>
  <c r="AI110" i="104"/>
  <c r="AP110" i="104" s="1"/>
  <c r="AI214" i="104"/>
  <c r="AP214" i="104" s="1"/>
  <c r="AI90" i="104"/>
  <c r="AI149" i="104"/>
  <c r="AI203" i="104"/>
  <c r="AP203" i="104" s="1"/>
  <c r="AI132" i="104"/>
  <c r="AP132" i="104" s="1"/>
  <c r="AI84" i="104"/>
  <c r="AP84" i="104" s="1"/>
  <c r="AI215" i="104"/>
  <c r="AP215" i="104" s="1"/>
  <c r="AI199" i="104"/>
  <c r="AI157" i="104"/>
  <c r="AP157" i="104" s="1"/>
  <c r="AI168" i="104"/>
  <c r="AP168" i="104" s="1"/>
  <c r="AI156" i="104"/>
  <c r="AP156" i="104" s="1"/>
  <c r="AI86" i="104"/>
  <c r="AI173" i="104"/>
  <c r="AP173" i="104" s="1"/>
  <c r="AI116" i="104"/>
  <c r="AP116" i="104" s="1"/>
  <c r="AI152" i="104"/>
  <c r="AP152" i="104" s="1"/>
  <c r="AI138" i="104"/>
  <c r="AP138" i="104" s="1"/>
  <c r="AX247" i="98"/>
  <c r="BE247" i="98" s="1"/>
  <c r="AX231" i="98"/>
  <c r="AI161" i="104"/>
  <c r="AI78" i="104"/>
  <c r="AI112" i="104"/>
  <c r="AP112" i="104" s="1"/>
  <c r="AI151" i="104"/>
  <c r="AP151" i="104" s="1"/>
  <c r="AI68" i="104"/>
  <c r="AI95" i="104"/>
  <c r="AP95" i="104" s="1"/>
  <c r="AI99" i="104"/>
  <c r="AP99" i="104" s="1"/>
  <c r="AI137" i="104"/>
  <c r="AP137" i="104" s="1"/>
  <c r="AI127" i="104"/>
  <c r="AI41" i="104"/>
  <c r="AP41" i="104" s="1"/>
  <c r="AI42" i="104"/>
  <c r="AI27" i="104"/>
  <c r="AI49" i="104"/>
  <c r="AI57" i="104"/>
  <c r="AP57" i="104" s="1"/>
  <c r="AI172" i="104"/>
  <c r="AP172" i="104" s="1"/>
  <c r="AX182" i="98"/>
  <c r="BE182" i="98" s="1"/>
  <c r="AI74" i="104"/>
  <c r="AI185" i="104"/>
  <c r="AI79" i="104"/>
  <c r="AP79" i="104" s="1"/>
  <c r="AI195" i="104"/>
  <c r="AP195" i="104" s="1"/>
  <c r="AI198" i="104"/>
  <c r="AP198" i="104" s="1"/>
  <c r="AI87" i="104"/>
  <c r="AP87" i="104" s="1"/>
  <c r="AI43" i="104"/>
  <c r="AI26" i="104"/>
  <c r="AP26" i="104" s="1"/>
  <c r="AI136" i="104"/>
  <c r="AP136" i="104" s="1"/>
  <c r="AI197" i="104"/>
  <c r="AP197" i="104" s="1"/>
  <c r="AI175" i="104"/>
  <c r="AP175" i="104" s="1"/>
  <c r="AX186" i="98"/>
  <c r="AI181" i="104"/>
  <c r="AP181" i="104" s="1"/>
  <c r="AI130" i="104"/>
  <c r="AI139" i="104"/>
  <c r="AP139" i="104" s="1"/>
  <c r="AI135" i="104"/>
  <c r="AP135" i="104" s="1"/>
  <c r="AI62" i="104"/>
  <c r="AI143" i="104"/>
  <c r="AI70" i="104"/>
  <c r="AP70" i="104" s="1"/>
  <c r="AI123" i="104"/>
  <c r="AP123" i="104" s="1"/>
  <c r="AI22" i="104"/>
  <c r="AP22" i="104" s="1"/>
  <c r="AI23" i="104"/>
  <c r="AI146" i="104"/>
  <c r="AP146" i="104" s="1"/>
  <c r="AX228" i="98"/>
  <c r="BE228" i="98" s="1"/>
  <c r="AI142" i="104"/>
  <c r="AI169" i="104"/>
  <c r="AP169" i="104" s="1"/>
  <c r="AI212" i="104"/>
  <c r="AP212" i="104" s="1"/>
  <c r="AI119" i="104"/>
  <c r="AP119" i="104" s="1"/>
  <c r="AI101" i="104"/>
  <c r="AI129" i="104"/>
  <c r="AP129" i="104" s="1"/>
  <c r="AI75" i="104"/>
  <c r="AP75" i="104" s="1"/>
  <c r="AI109" i="104"/>
  <c r="AI53" i="104"/>
  <c r="AI25" i="104"/>
  <c r="AI40" i="104"/>
  <c r="AP40" i="104" s="1"/>
  <c r="AI177" i="104"/>
  <c r="AI176" i="104"/>
  <c r="AP176" i="104" s="1"/>
  <c r="AI63" i="104"/>
  <c r="AP63" i="104" s="1"/>
  <c r="AX29" i="98"/>
  <c r="BE29" i="98" s="1"/>
  <c r="AI193" i="104"/>
  <c r="AI69" i="104"/>
  <c r="AI126" i="104"/>
  <c r="AI103" i="104"/>
  <c r="AP103" i="104" s="1"/>
  <c r="AI147" i="104"/>
  <c r="AI162" i="104"/>
  <c r="AI28" i="104"/>
  <c r="AI38" i="104"/>
  <c r="AP38" i="104" s="1"/>
  <c r="AX239" i="98"/>
  <c r="BE239" i="98" s="1"/>
  <c r="AX227" i="98"/>
  <c r="AI201" i="104"/>
  <c r="AI192" i="104"/>
  <c r="AP192" i="104" s="1"/>
  <c r="AI186" i="104"/>
  <c r="AI125" i="104"/>
  <c r="AI72" i="104"/>
  <c r="AI39" i="104"/>
  <c r="AX237" i="98"/>
  <c r="BE237" i="98" s="1"/>
  <c r="AX244" i="98"/>
  <c r="BE244" i="98" s="1"/>
  <c r="AX243" i="98"/>
  <c r="AX184" i="98"/>
  <c r="BE184" i="98" s="1"/>
  <c r="AX180" i="98"/>
  <c r="AX234" i="98"/>
  <c r="BE234" i="98" s="1"/>
  <c r="AX235" i="98"/>
  <c r="BE235" i="98" s="1"/>
  <c r="AX172" i="98"/>
  <c r="BE172" i="98" s="1"/>
  <c r="AX169" i="98"/>
  <c r="BE169" i="98" s="1"/>
  <c r="AX211" i="98"/>
  <c r="BE211" i="98" s="1"/>
  <c r="AX199" i="98"/>
  <c r="AX232" i="98"/>
  <c r="BE232" i="98" s="1"/>
  <c r="AX187" i="98"/>
  <c r="AX31" i="98"/>
  <c r="BE31" i="98" s="1"/>
  <c r="AX242" i="98"/>
  <c r="AX233" i="98"/>
  <c r="BE233" i="98" s="1"/>
  <c r="AX229" i="98"/>
  <c r="BE229" i="98" s="1"/>
  <c r="AX241" i="98"/>
  <c r="BE241" i="98" s="1"/>
  <c r="AX188" i="98"/>
  <c r="AX190" i="98"/>
  <c r="BE190" i="98" s="1"/>
  <c r="AX225" i="98"/>
  <c r="BE225" i="98" s="1"/>
  <c r="AX144" i="98"/>
  <c r="BE144" i="98" s="1"/>
  <c r="AX40" i="98"/>
  <c r="AX250" i="98"/>
  <c r="BE250" i="98" s="1"/>
  <c r="AX245" i="98"/>
  <c r="BE245" i="98" s="1"/>
  <c r="AX249" i="98"/>
  <c r="AX167" i="98"/>
  <c r="AX189" i="98"/>
  <c r="BE189" i="98" s="1"/>
  <c r="AX178" i="98"/>
  <c r="BE178" i="98" s="1"/>
  <c r="AX226" i="98"/>
  <c r="BE226" i="98" s="1"/>
  <c r="AX219" i="98"/>
  <c r="BE219" i="98" s="1"/>
  <c r="AX129" i="98"/>
  <c r="BE129" i="98" s="1"/>
  <c r="AX128" i="98"/>
  <c r="BE128" i="98" s="1"/>
  <c r="AX214" i="98"/>
  <c r="BE214" i="98" s="1"/>
  <c r="AX173" i="98"/>
  <c r="BE173" i="98" s="1"/>
  <c r="AX212" i="98"/>
  <c r="BE212" i="98" s="1"/>
  <c r="AX213" i="98"/>
  <c r="BE213" i="98" s="1"/>
  <c r="AX125" i="98"/>
  <c r="BE125" i="98" s="1"/>
  <c r="AX142" i="98"/>
  <c r="BE142" i="98" s="1"/>
  <c r="AX195" i="98"/>
  <c r="BE195" i="98" s="1"/>
  <c r="AX120" i="98"/>
  <c r="BE120" i="98" s="1"/>
  <c r="AX157" i="98"/>
  <c r="AX207" i="98"/>
  <c r="BE207" i="98" s="1"/>
  <c r="AX203" i="98"/>
  <c r="BE203" i="98" s="1"/>
  <c r="AX138" i="98"/>
  <c r="BE138" i="98" s="1"/>
  <c r="AX126" i="98"/>
  <c r="AX122" i="98"/>
  <c r="AX136" i="98"/>
  <c r="BE136" i="98" s="1"/>
  <c r="AX176" i="98"/>
  <c r="BE176" i="98" s="1"/>
  <c r="AX216" i="98"/>
  <c r="BE216" i="98" s="1"/>
  <c r="AX145" i="98"/>
  <c r="AX133" i="98"/>
  <c r="BE133" i="98" s="1"/>
  <c r="AX196" i="98"/>
  <c r="AX131" i="98"/>
  <c r="AX159" i="98"/>
  <c r="BE159" i="98" s="1"/>
  <c r="AX150" i="98"/>
  <c r="BE150" i="98" s="1"/>
  <c r="AX198" i="98"/>
  <c r="AX200" i="98"/>
  <c r="AX202" i="98"/>
  <c r="BE202" i="98" s="1"/>
  <c r="AX148" i="98"/>
  <c r="BE148" i="98" s="1"/>
  <c r="AX162" i="98"/>
  <c r="BE162" i="98" s="1"/>
  <c r="AX163" i="98"/>
  <c r="AX220" i="98"/>
  <c r="BE220" i="98" s="1"/>
  <c r="AX119" i="98"/>
  <c r="BE119" i="98" s="1"/>
  <c r="AX205" i="98"/>
  <c r="AX193" i="98"/>
  <c r="BE193" i="98" s="1"/>
  <c r="AX165" i="98"/>
  <c r="AX197" i="98"/>
  <c r="BE197" i="98" s="1"/>
  <c r="AX170" i="98"/>
  <c r="BE170" i="98" s="1"/>
  <c r="AX149" i="98"/>
  <c r="BE149" i="98" s="1"/>
  <c r="AX121" i="98"/>
  <c r="BE121" i="98" s="1"/>
  <c r="AX164" i="98"/>
  <c r="BE164" i="98" s="1"/>
  <c r="AX194" i="98"/>
  <c r="AX223" i="98"/>
  <c r="AX123" i="98"/>
  <c r="AX204" i="98"/>
  <c r="BE204" i="98" s="1"/>
  <c r="AX217" i="98"/>
  <c r="BE217" i="98" s="1"/>
  <c r="AX156" i="98"/>
  <c r="BE156" i="98" s="1"/>
  <c r="AX139" i="98"/>
  <c r="BE139" i="98" s="1"/>
  <c r="AX174" i="98"/>
  <c r="BE174" i="98" s="1"/>
  <c r="AX130" i="98"/>
  <c r="BE130" i="98" s="1"/>
  <c r="AX222" i="98"/>
  <c r="BE222" i="98" s="1"/>
  <c r="AX134" i="98"/>
  <c r="AX158" i="98"/>
  <c r="BE158" i="98" s="1"/>
  <c r="AX154" i="98"/>
  <c r="BE154" i="98" s="1"/>
  <c r="AX147" i="98"/>
  <c r="BE147" i="98" s="1"/>
  <c r="AX143" i="98"/>
  <c r="AX218" i="98"/>
  <c r="BE218" i="98" s="1"/>
  <c r="AX175" i="98"/>
  <c r="BE175" i="98" s="1"/>
  <c r="AX132" i="98"/>
  <c r="AX137" i="98"/>
  <c r="BE137" i="98" s="1"/>
  <c r="AX206" i="98"/>
  <c r="BE206" i="98" s="1"/>
  <c r="AX155" i="98"/>
  <c r="BE155" i="98" s="1"/>
  <c r="AX171" i="98"/>
  <c r="AX146" i="98"/>
  <c r="AX208" i="98"/>
  <c r="BE208" i="98" s="1"/>
  <c r="AX210" i="98"/>
  <c r="AX127" i="98"/>
  <c r="AX152" i="98"/>
  <c r="BE152" i="98" s="1"/>
  <c r="AX140" i="98"/>
  <c r="BE140" i="98" s="1"/>
  <c r="AX168" i="98"/>
  <c r="BE168" i="98" s="1"/>
  <c r="AX135" i="98"/>
  <c r="BE135" i="98" s="1"/>
  <c r="AX166" i="98"/>
  <c r="AX124" i="98"/>
  <c r="BE124" i="98" s="1"/>
  <c r="AX151" i="98"/>
  <c r="BE151" i="98" s="1"/>
  <c r="AX221" i="98"/>
  <c r="BE221" i="98" s="1"/>
  <c r="AX161" i="98"/>
  <c r="BE161" i="98" s="1"/>
  <c r="AX201" i="98"/>
  <c r="AX153" i="98"/>
  <c r="AX215" i="98"/>
  <c r="BE215" i="98" s="1"/>
  <c r="AX8" i="98"/>
  <c r="BE8" i="98" s="1"/>
  <c r="AX9" i="98"/>
  <c r="BE9" i="98" s="1"/>
  <c r="AX13" i="98"/>
  <c r="AN30" i="104"/>
  <c r="AX47" i="98"/>
  <c r="AX107" i="98"/>
  <c r="AX96" i="98"/>
  <c r="AX28" i="98"/>
  <c r="AX73" i="98"/>
  <c r="AX74" i="98"/>
  <c r="AX102" i="98"/>
  <c r="AX69" i="98"/>
  <c r="AX111" i="98"/>
  <c r="AX32" i="98"/>
  <c r="AX54" i="98"/>
  <c r="AX71" i="98"/>
  <c r="AX25" i="98"/>
  <c r="AX35" i="98"/>
  <c r="AX61" i="98"/>
  <c r="AX106" i="98"/>
  <c r="AX101" i="98"/>
  <c r="AX56" i="98"/>
  <c r="AX115" i="98"/>
  <c r="AX33" i="98"/>
  <c r="AX108" i="98"/>
  <c r="AX24" i="98"/>
  <c r="AX58" i="98"/>
  <c r="AX87" i="98"/>
  <c r="AX49" i="98"/>
  <c r="AX68" i="98"/>
  <c r="AX105" i="98"/>
  <c r="AX64" i="98"/>
  <c r="AX45" i="98"/>
  <c r="AX98" i="98"/>
  <c r="AX89" i="98"/>
  <c r="AX57" i="98"/>
  <c r="AX14" i="98"/>
  <c r="AX75" i="98"/>
  <c r="AX65" i="98"/>
  <c r="AX97" i="98"/>
  <c r="AX27" i="98"/>
  <c r="AX76" i="98"/>
  <c r="AX62" i="98"/>
  <c r="AX91" i="98"/>
  <c r="AX80" i="98"/>
  <c r="AX84" i="98"/>
  <c r="AX116" i="98"/>
  <c r="AX88" i="98"/>
  <c r="AX92" i="98"/>
  <c r="AX70" i="98"/>
  <c r="AX42" i="98"/>
  <c r="AX37" i="98"/>
  <c r="AX93" i="98"/>
  <c r="AX94" i="98"/>
  <c r="AX67" i="98"/>
  <c r="AX55" i="98"/>
  <c r="AX112" i="98"/>
  <c r="AX38" i="98"/>
  <c r="AX39" i="98"/>
  <c r="AX82" i="98"/>
  <c r="AX114" i="98"/>
  <c r="AX26" i="98"/>
  <c r="AX66" i="98"/>
  <c r="AX46" i="98"/>
  <c r="AX53" i="98"/>
  <c r="AX103" i="98"/>
  <c r="AX81" i="98"/>
  <c r="AX104" i="98"/>
  <c r="AX79" i="98"/>
  <c r="AX59" i="98"/>
  <c r="AX83" i="98"/>
  <c r="AX36" i="98"/>
  <c r="AX43" i="98"/>
  <c r="AX85" i="98"/>
  <c r="AX15" i="98"/>
  <c r="AX16" i="98"/>
  <c r="AX63" i="98"/>
  <c r="AX109" i="98"/>
  <c r="AX52" i="98"/>
  <c r="AX5" i="98"/>
  <c r="AX78" i="98"/>
  <c r="AX50" i="98"/>
  <c r="AX72" i="98"/>
  <c r="AX48" i="98"/>
  <c r="AX51" i="98"/>
  <c r="AX110" i="98"/>
  <c r="AX86" i="98"/>
  <c r="AX99" i="98"/>
  <c r="AX90" i="98"/>
  <c r="AX100" i="98"/>
  <c r="AX113" i="98"/>
  <c r="AX19" i="98"/>
  <c r="AX11" i="98"/>
  <c r="AX20" i="98"/>
  <c r="AX18" i="98"/>
  <c r="AX7" i="98"/>
  <c r="AX17" i="98"/>
  <c r="AX6" i="98"/>
  <c r="AX10" i="98"/>
  <c r="AV50" i="98"/>
  <c r="AV54" i="98"/>
  <c r="AV96" i="98"/>
  <c r="AV68" i="98"/>
  <c r="AV73" i="98"/>
  <c r="AV52" i="98"/>
  <c r="AV62" i="98"/>
  <c r="AV101" i="98"/>
  <c r="AV91" i="98"/>
  <c r="AV47" i="98"/>
  <c r="AV67" i="98"/>
  <c r="AV107" i="98"/>
  <c r="AV56" i="98"/>
  <c r="AV81" i="98"/>
  <c r="AV108" i="98"/>
  <c r="AV71" i="98"/>
  <c r="AV61" i="98"/>
  <c r="AV115" i="98"/>
  <c r="AV89" i="98"/>
  <c r="AV58" i="98"/>
  <c r="AV65" i="98"/>
  <c r="AV98" i="98"/>
  <c r="AV78" i="98"/>
  <c r="AV76" i="98"/>
  <c r="AV38" i="98"/>
  <c r="AV24" i="98"/>
  <c r="AV93" i="98"/>
  <c r="AV26" i="98"/>
  <c r="AV66" i="98"/>
  <c r="AV100" i="98"/>
  <c r="AV72" i="98"/>
  <c r="AV63" i="98"/>
  <c r="AV86" i="98"/>
  <c r="AV112" i="98"/>
  <c r="AV25" i="98"/>
  <c r="AV85" i="98"/>
  <c r="AV43" i="98"/>
  <c r="AV15" i="98"/>
  <c r="AV55" i="98"/>
  <c r="AV57" i="98"/>
  <c r="AV35" i="98"/>
  <c r="AV32" i="98"/>
  <c r="AV69" i="98"/>
  <c r="AV70" i="98"/>
  <c r="AV113" i="98"/>
  <c r="AV87" i="98"/>
  <c r="AV114" i="98"/>
  <c r="AV39" i="98"/>
  <c r="AV37" i="98"/>
  <c r="AV88" i="98"/>
  <c r="AV104" i="98"/>
  <c r="AV36" i="98"/>
  <c r="AV74" i="98"/>
  <c r="AV99" i="98"/>
  <c r="AV82" i="98"/>
  <c r="AV27" i="98"/>
  <c r="AV42" i="98"/>
  <c r="AV83" i="98"/>
  <c r="AV116" i="98"/>
  <c r="AV49" i="98"/>
  <c r="AV111" i="98"/>
  <c r="AV45" i="98"/>
  <c r="AV51" i="98"/>
  <c r="AV48" i="98"/>
  <c r="AV79" i="98"/>
  <c r="AV33" i="98"/>
  <c r="AV94" i="98"/>
  <c r="AV110" i="98"/>
  <c r="AV59" i="98"/>
  <c r="AV75" i="98"/>
  <c r="AV97" i="98"/>
  <c r="AV84" i="98"/>
  <c r="AV106" i="98"/>
  <c r="AV103" i="98"/>
  <c r="AV105" i="98"/>
  <c r="AV109" i="98"/>
  <c r="AV90" i="98"/>
  <c r="AV53" i="98"/>
  <c r="AV92" i="98"/>
  <c r="AV102" i="98"/>
  <c r="AV80" i="98"/>
  <c r="AV46" i="98"/>
  <c r="AV64" i="98"/>
  <c r="AV28" i="98"/>
  <c r="AV10" i="98"/>
  <c r="AV17" i="98"/>
  <c r="AV6" i="98"/>
  <c r="AV14" i="98"/>
  <c r="AV20" i="98"/>
  <c r="AV18" i="98"/>
  <c r="AV16" i="98"/>
  <c r="AV19" i="98"/>
  <c r="AV11" i="98"/>
  <c r="AV7" i="98"/>
  <c r="AW70" i="98"/>
  <c r="AW108" i="98"/>
  <c r="AW102" i="98"/>
  <c r="AW54" i="98"/>
  <c r="AW109" i="98"/>
  <c r="AW87" i="98"/>
  <c r="AW47" i="98"/>
  <c r="AW43" i="98"/>
  <c r="AW68" i="98"/>
  <c r="AW101" i="98"/>
  <c r="AW96" i="98"/>
  <c r="AW56" i="98"/>
  <c r="AW107" i="98"/>
  <c r="AW62" i="98"/>
  <c r="AW89" i="98"/>
  <c r="AW81" i="98"/>
  <c r="AW61" i="98"/>
  <c r="AW35" i="98"/>
  <c r="AW58" i="98"/>
  <c r="AW83" i="98"/>
  <c r="AW115" i="98"/>
  <c r="AW98" i="98"/>
  <c r="AW113" i="98"/>
  <c r="AW63" i="98"/>
  <c r="AW55" i="98"/>
  <c r="AW110" i="98"/>
  <c r="AW99" i="98"/>
  <c r="AW90" i="98"/>
  <c r="AW97" i="98"/>
  <c r="AW85" i="98"/>
  <c r="AW103" i="98"/>
  <c r="AW88" i="98"/>
  <c r="AW26" i="98"/>
  <c r="AW74" i="98"/>
  <c r="AW25" i="98"/>
  <c r="AW105" i="98"/>
  <c r="AW91" i="98"/>
  <c r="AW112" i="98"/>
  <c r="AW59" i="98"/>
  <c r="AW16" i="98"/>
  <c r="AW82" i="98"/>
  <c r="AW100" i="98"/>
  <c r="AW78" i="98"/>
  <c r="AW32" i="98"/>
  <c r="AW57" i="98"/>
  <c r="AW66" i="98"/>
  <c r="AW48" i="98"/>
  <c r="AW36" i="98"/>
  <c r="AW71" i="98"/>
  <c r="AW72" i="98"/>
  <c r="AW76" i="98"/>
  <c r="AW33" i="98"/>
  <c r="AW37" i="98"/>
  <c r="AW114" i="98"/>
  <c r="AW24" i="98"/>
  <c r="AW51" i="98"/>
  <c r="AW79" i="98"/>
  <c r="AW92" i="98"/>
  <c r="AW42" i="98"/>
  <c r="AW94" i="98"/>
  <c r="AW93" i="98"/>
  <c r="AW69" i="98"/>
  <c r="AW67" i="98"/>
  <c r="AW80" i="98"/>
  <c r="AW53" i="98"/>
  <c r="AW106" i="98"/>
  <c r="AW49" i="98"/>
  <c r="AW65" i="98"/>
  <c r="AW73" i="98"/>
  <c r="AW111" i="98"/>
  <c r="AW116" i="98"/>
  <c r="AW50" i="98"/>
  <c r="AW46" i="98"/>
  <c r="AW86" i="98"/>
  <c r="AW64" i="98"/>
  <c r="AW45" i="98"/>
  <c r="AW38" i="98"/>
  <c r="AW39" i="98"/>
  <c r="AW5" i="98"/>
  <c r="AW28" i="98"/>
  <c r="AW104" i="98"/>
  <c r="AW75" i="98"/>
  <c r="AW27" i="98"/>
  <c r="AW52" i="98"/>
  <c r="AW84" i="98"/>
  <c r="AW15" i="98"/>
  <c r="AW18" i="98"/>
  <c r="AW11" i="98"/>
  <c r="AW7" i="98"/>
  <c r="AW14" i="98"/>
  <c r="AW19" i="98"/>
  <c r="AW17" i="98"/>
  <c r="AW6" i="98"/>
  <c r="AW20" i="98"/>
  <c r="AW10" i="98"/>
  <c r="AO33" i="104" l="1"/>
  <c r="AP286" i="104"/>
  <c r="BD201" i="98"/>
  <c r="BE201" i="98"/>
  <c r="AN39" i="104"/>
  <c r="AP39" i="104"/>
  <c r="AN42" i="104"/>
  <c r="AP42" i="104"/>
  <c r="AN491" i="104"/>
  <c r="AP491" i="104"/>
  <c r="BC9" i="98"/>
  <c r="BD9" i="98"/>
  <c r="BC134" i="98"/>
  <c r="BD134" i="98"/>
  <c r="BC198" i="98"/>
  <c r="BD198" i="98"/>
  <c r="BD194" i="98"/>
  <c r="BC194" i="98"/>
  <c r="BC145" i="98"/>
  <c r="BD145" i="98"/>
  <c r="BD208" i="98"/>
  <c r="BC208" i="98"/>
  <c r="BC218" i="98"/>
  <c r="BD218" i="98"/>
  <c r="BC133" i="98"/>
  <c r="BD133" i="98"/>
  <c r="BD199" i="98"/>
  <c r="BC199" i="98"/>
  <c r="BC201" i="98"/>
  <c r="BD210" i="98"/>
  <c r="BC210" i="98"/>
  <c r="BC157" i="98"/>
  <c r="BD157" i="98"/>
  <c r="BC196" i="98"/>
  <c r="BD196" i="98"/>
  <c r="BC166" i="98"/>
  <c r="BD166" i="98"/>
  <c r="BC165" i="98"/>
  <c r="BD165" i="98"/>
  <c r="BD148" i="98"/>
  <c r="BC148" i="98"/>
  <c r="BD122" i="98"/>
  <c r="BC122" i="98"/>
  <c r="BC127" i="98"/>
  <c r="BD127" i="98"/>
  <c r="BD146" i="98"/>
  <c r="BC146" i="98"/>
  <c r="BD143" i="98"/>
  <c r="BC143" i="98"/>
  <c r="BD186" i="98"/>
  <c r="BC186" i="98"/>
  <c r="BC124" i="98"/>
  <c r="BD124" i="98"/>
  <c r="BD187" i="98"/>
  <c r="BC187" i="98"/>
  <c r="BD249" i="98"/>
  <c r="BC249" i="98"/>
  <c r="BD242" i="98"/>
  <c r="BC242" i="98"/>
  <c r="BD188" i="98"/>
  <c r="BC188" i="98"/>
  <c r="BC227" i="98"/>
  <c r="BD227" i="98"/>
  <c r="BC183" i="98"/>
  <c r="BD183" i="98"/>
  <c r="BD41" i="98"/>
  <c r="BC41" i="98"/>
  <c r="BC189" i="98"/>
  <c r="BD189" i="98"/>
  <c r="AN107" i="104"/>
  <c r="AO107" i="104"/>
  <c r="AN121" i="104"/>
  <c r="AO121" i="104"/>
  <c r="AO175" i="104"/>
  <c r="AN175" i="104"/>
  <c r="AO126" i="104"/>
  <c r="AN126" i="104"/>
  <c r="AN143" i="104"/>
  <c r="AO143" i="104"/>
  <c r="AN173" i="104"/>
  <c r="AO173" i="104"/>
  <c r="AN79" i="104"/>
  <c r="AO79" i="104"/>
  <c r="AO53" i="104"/>
  <c r="AN53" i="104"/>
  <c r="BD185" i="98"/>
  <c r="BC185" i="98"/>
  <c r="AO108" i="104"/>
  <c r="AN108" i="104"/>
  <c r="AO127" i="104"/>
  <c r="AN127" i="104"/>
  <c r="AN67" i="104"/>
  <c r="AO67" i="104"/>
  <c r="AN147" i="104"/>
  <c r="AO147" i="104"/>
  <c r="AN113" i="104"/>
  <c r="AO113" i="104"/>
  <c r="AN200" i="104"/>
  <c r="AO200" i="104"/>
  <c r="AN101" i="104"/>
  <c r="AO101" i="104"/>
  <c r="AO55" i="104"/>
  <c r="AN55" i="104"/>
  <c r="BD29" i="98"/>
  <c r="BC29" i="98"/>
  <c r="AO51" i="104"/>
  <c r="AN51" i="104"/>
  <c r="AO39" i="104"/>
  <c r="AN199" i="104"/>
  <c r="AO199" i="104"/>
  <c r="AN140" i="104"/>
  <c r="AO140" i="104"/>
  <c r="AO68" i="104"/>
  <c r="AN68" i="104"/>
  <c r="AO120" i="104"/>
  <c r="AN120" i="104"/>
  <c r="AO201" i="104"/>
  <c r="AN201" i="104"/>
  <c r="AN170" i="104"/>
  <c r="AO170" i="104"/>
  <c r="AO149" i="104"/>
  <c r="AN149" i="104"/>
  <c r="AN64" i="104"/>
  <c r="AO64" i="104"/>
  <c r="AN85" i="104"/>
  <c r="AO85" i="104"/>
  <c r="AN185" i="104"/>
  <c r="AO185" i="104"/>
  <c r="AO464" i="104"/>
  <c r="AN464" i="104"/>
  <c r="AN542" i="104"/>
  <c r="AO542" i="104"/>
  <c r="AN535" i="104"/>
  <c r="AO535" i="104"/>
  <c r="AN466" i="104"/>
  <c r="AO466" i="104"/>
  <c r="AN300" i="104"/>
  <c r="AO300" i="104"/>
  <c r="AN434" i="104"/>
  <c r="AO434" i="104"/>
  <c r="AN362" i="104"/>
  <c r="AO362" i="104"/>
  <c r="AN350" i="104"/>
  <c r="AO350" i="104"/>
  <c r="AO570" i="104"/>
  <c r="AN570" i="104"/>
  <c r="AN333" i="104"/>
  <c r="AO333" i="104"/>
  <c r="AO249" i="104"/>
  <c r="AN249" i="104"/>
  <c r="AO561" i="104"/>
  <c r="AN561" i="104"/>
  <c r="AN555" i="104"/>
  <c r="AO555" i="104"/>
  <c r="BD30" i="98"/>
  <c r="BC30" i="98"/>
  <c r="AN328" i="104"/>
  <c r="AO328" i="104"/>
  <c r="AO323" i="104"/>
  <c r="AN323" i="104"/>
  <c r="AN340" i="104"/>
  <c r="AO340" i="104"/>
  <c r="AO319" i="104"/>
  <c r="AN319" i="104"/>
  <c r="AO404" i="104"/>
  <c r="AN404" i="104"/>
  <c r="AN251" i="104"/>
  <c r="AO251" i="104"/>
  <c r="AP498" i="104"/>
  <c r="AO498" i="104"/>
  <c r="AN498" i="104"/>
  <c r="AN352" i="104"/>
  <c r="AO352" i="104"/>
  <c r="AO503" i="104"/>
  <c r="AN503" i="104"/>
  <c r="AO425" i="104"/>
  <c r="AN425" i="104"/>
  <c r="AO402" i="104"/>
  <c r="AN402" i="104"/>
  <c r="AO467" i="104"/>
  <c r="AN467" i="104"/>
  <c r="AN363" i="104"/>
  <c r="AO363" i="104"/>
  <c r="AO282" i="104"/>
  <c r="AN282" i="104"/>
  <c r="AN531" i="104"/>
  <c r="AO531" i="104"/>
  <c r="AN342" i="104"/>
  <c r="AO342" i="104"/>
  <c r="AN302" i="104"/>
  <c r="AO302" i="104"/>
  <c r="AO491" i="104"/>
  <c r="AO483" i="104"/>
  <c r="AN483" i="104"/>
  <c r="AO299" i="104"/>
  <c r="AN299" i="104"/>
  <c r="AO465" i="104"/>
  <c r="AN465" i="104"/>
  <c r="AN346" i="104"/>
  <c r="AO346" i="104"/>
  <c r="AN460" i="104"/>
  <c r="AO460" i="104"/>
  <c r="AN336" i="104"/>
  <c r="AO336" i="104"/>
  <c r="AN490" i="104"/>
  <c r="AO490" i="104"/>
  <c r="AO384" i="104"/>
  <c r="AN384" i="104"/>
  <c r="AN566" i="104"/>
  <c r="AO566" i="104"/>
  <c r="AN386" i="104"/>
  <c r="AO386" i="104"/>
  <c r="AN279" i="104"/>
  <c r="AO279" i="104"/>
  <c r="AO97" i="104"/>
  <c r="AN97" i="104"/>
  <c r="AO405" i="104"/>
  <c r="AN405" i="104"/>
  <c r="AN354" i="104"/>
  <c r="AO354" i="104"/>
  <c r="AN373" i="104"/>
  <c r="AO373" i="104"/>
  <c r="AO361" i="104"/>
  <c r="AN361" i="104"/>
  <c r="AO571" i="104"/>
  <c r="AN571" i="104"/>
  <c r="AN407" i="104"/>
  <c r="AO407" i="104"/>
  <c r="AN546" i="104"/>
  <c r="AO546" i="104"/>
  <c r="AN423" i="104"/>
  <c r="AO423" i="104"/>
  <c r="AO414" i="104"/>
  <c r="AN414" i="104"/>
  <c r="AO488" i="104"/>
  <c r="AN488" i="104"/>
  <c r="AN231" i="104"/>
  <c r="AO231" i="104"/>
  <c r="AN73" i="104"/>
  <c r="AO73" i="104"/>
  <c r="AO237" i="104"/>
  <c r="AN237" i="104"/>
  <c r="AN426" i="104"/>
  <c r="AO426" i="104"/>
  <c r="AO360" i="104"/>
  <c r="AN360" i="104"/>
  <c r="AN374" i="104"/>
  <c r="AO374" i="104"/>
  <c r="AN444" i="104"/>
  <c r="AO444" i="104"/>
  <c r="AN238" i="104"/>
  <c r="AO238" i="104"/>
  <c r="AN277" i="104"/>
  <c r="AO277" i="104"/>
  <c r="AO372" i="104"/>
  <c r="AN372" i="104"/>
  <c r="AN270" i="104"/>
  <c r="AO270" i="104"/>
  <c r="AN45" i="104"/>
  <c r="AO45" i="104"/>
  <c r="AN468" i="104"/>
  <c r="AO468" i="104"/>
  <c r="AN301" i="104"/>
  <c r="AO301" i="104"/>
  <c r="AN207" i="104"/>
  <c r="AO207" i="104"/>
  <c r="AN492" i="104"/>
  <c r="AO492" i="104"/>
  <c r="AO327" i="104"/>
  <c r="AN327" i="104"/>
  <c r="AN62" i="104"/>
  <c r="AO62" i="104"/>
  <c r="AN432" i="104"/>
  <c r="AO432" i="104"/>
  <c r="AN513" i="104"/>
  <c r="AO513" i="104"/>
  <c r="AN317" i="104"/>
  <c r="AO317" i="104"/>
  <c r="AN470" i="104"/>
  <c r="AO470" i="104"/>
  <c r="AN274" i="104"/>
  <c r="AO274" i="104"/>
  <c r="AN431" i="104"/>
  <c r="AO431" i="104"/>
  <c r="AO516" i="104"/>
  <c r="AN516" i="104"/>
  <c r="AO520" i="104"/>
  <c r="AN520" i="104"/>
  <c r="AO247" i="104"/>
  <c r="AN247" i="104"/>
  <c r="AN330" i="104"/>
  <c r="AO330" i="104"/>
  <c r="AO471" i="104"/>
  <c r="AN471" i="104"/>
  <c r="AO332" i="104"/>
  <c r="AN332" i="104"/>
  <c r="AP375" i="104"/>
  <c r="BE166" i="98"/>
  <c r="BE146" i="98"/>
  <c r="BE143" i="98"/>
  <c r="BE134" i="98"/>
  <c r="BE123" i="98"/>
  <c r="BE165" i="98"/>
  <c r="BE145" i="98"/>
  <c r="BE122" i="98"/>
  <c r="BE167" i="98"/>
  <c r="BC40" i="98"/>
  <c r="BE40" i="98"/>
  <c r="BE188" i="98"/>
  <c r="BE242" i="98"/>
  <c r="BE199" i="98"/>
  <c r="BE243" i="98"/>
  <c r="AP72" i="104"/>
  <c r="AP201" i="104"/>
  <c r="AP28" i="104"/>
  <c r="AP126" i="104"/>
  <c r="AN25" i="104"/>
  <c r="AP25" i="104"/>
  <c r="AN23" i="104"/>
  <c r="AP23" i="104"/>
  <c r="AP143" i="104"/>
  <c r="AP130" i="104"/>
  <c r="AP185" i="104"/>
  <c r="AP78" i="104"/>
  <c r="AP86" i="104"/>
  <c r="AP199" i="104"/>
  <c r="AP66" i="104"/>
  <c r="AP200" i="104"/>
  <c r="AP105" i="104"/>
  <c r="AP209" i="104"/>
  <c r="AP134" i="104"/>
  <c r="BE183" i="98"/>
  <c r="AP210" i="104"/>
  <c r="AP128" i="104"/>
  <c r="AP187" i="104"/>
  <c r="BE41" i="98"/>
  <c r="AP166" i="104"/>
  <c r="AP180" i="104"/>
  <c r="AP202" i="104"/>
  <c r="AP488" i="104"/>
  <c r="AP333" i="104"/>
  <c r="AP426" i="104"/>
  <c r="AP490" i="104"/>
  <c r="AP395" i="104"/>
  <c r="AP570" i="104"/>
  <c r="AP402" i="104"/>
  <c r="AP460" i="104"/>
  <c r="AP319" i="104"/>
  <c r="AP240" i="104"/>
  <c r="AP238" i="104"/>
  <c r="AP492" i="104"/>
  <c r="AP468" i="104"/>
  <c r="AO298" i="104"/>
  <c r="AP298" i="104"/>
  <c r="AP273" i="104"/>
  <c r="AP425" i="104"/>
  <c r="AP299" i="104"/>
  <c r="AP420" i="104"/>
  <c r="AP301" i="104"/>
  <c r="AP405" i="104"/>
  <c r="AP401" i="104"/>
  <c r="AP220" i="104"/>
  <c r="AP560" i="104"/>
  <c r="AP418" i="104"/>
  <c r="AP336" i="104"/>
  <c r="AP513" i="104"/>
  <c r="AP429" i="104"/>
  <c r="AP461" i="104"/>
  <c r="AP310" i="104"/>
  <c r="AP409" i="104"/>
  <c r="AP535" i="104"/>
  <c r="AP354" i="104"/>
  <c r="AP263" i="104"/>
  <c r="AP415" i="104"/>
  <c r="BD8" i="98"/>
  <c r="BC8" i="98"/>
  <c r="BD140" i="98"/>
  <c r="BC140" i="98"/>
  <c r="BD219" i="98"/>
  <c r="BC219" i="98"/>
  <c r="BC147" i="98"/>
  <c r="BD147" i="98"/>
  <c r="BD216" i="98"/>
  <c r="BC216" i="98"/>
  <c r="BD119" i="98"/>
  <c r="BC119" i="98"/>
  <c r="BC220" i="98"/>
  <c r="BD220" i="98"/>
  <c r="BC142" i="98"/>
  <c r="BD142" i="98"/>
  <c r="BC155" i="98"/>
  <c r="BD155" i="98"/>
  <c r="BD154" i="98"/>
  <c r="BC154" i="98"/>
  <c r="BC175" i="98"/>
  <c r="BD175" i="98"/>
  <c r="BD135" i="98"/>
  <c r="BC135" i="98"/>
  <c r="BC215" i="98"/>
  <c r="BD215" i="98"/>
  <c r="BD144" i="98"/>
  <c r="BC144" i="98"/>
  <c r="BD213" i="98"/>
  <c r="BC213" i="98"/>
  <c r="BD129" i="98"/>
  <c r="BC129" i="98"/>
  <c r="BD168" i="98"/>
  <c r="BC168" i="98"/>
  <c r="BD222" i="98"/>
  <c r="BC222" i="98"/>
  <c r="BD120" i="98"/>
  <c r="BC120" i="98"/>
  <c r="BC171" i="98"/>
  <c r="BD171" i="98"/>
  <c r="BD169" i="98"/>
  <c r="BC169" i="98"/>
  <c r="BC226" i="98"/>
  <c r="BD226" i="98"/>
  <c r="BC243" i="98"/>
  <c r="BD243" i="98"/>
  <c r="BC178" i="98"/>
  <c r="BD178" i="98"/>
  <c r="BC195" i="98"/>
  <c r="BD195" i="98"/>
  <c r="BC184" i="98"/>
  <c r="BD184" i="98"/>
  <c r="BD231" i="98"/>
  <c r="BC231" i="98"/>
  <c r="BD235" i="98"/>
  <c r="BC235" i="98"/>
  <c r="BC250" i="98"/>
  <c r="BD250" i="98"/>
  <c r="BC238" i="98"/>
  <c r="BD238" i="98"/>
  <c r="AN133" i="104"/>
  <c r="AO133" i="104"/>
  <c r="AO215" i="104"/>
  <c r="AN215" i="104"/>
  <c r="AO27" i="104"/>
  <c r="AO72" i="104"/>
  <c r="AN72" i="104"/>
  <c r="AO47" i="104"/>
  <c r="AN47" i="104"/>
  <c r="AO25" i="104"/>
  <c r="AO26" i="104"/>
  <c r="AN26" i="104"/>
  <c r="AO130" i="104"/>
  <c r="AN130" i="104"/>
  <c r="AN206" i="104"/>
  <c r="AO206" i="104"/>
  <c r="AN162" i="104"/>
  <c r="AO162" i="104"/>
  <c r="AO116" i="104"/>
  <c r="AN116" i="104"/>
  <c r="BC179" i="98"/>
  <c r="BD179" i="98"/>
  <c r="AO70" i="104"/>
  <c r="AN70" i="104"/>
  <c r="AO114" i="104"/>
  <c r="AN114" i="104"/>
  <c r="AO95" i="104"/>
  <c r="AN95" i="104"/>
  <c r="AN52" i="104"/>
  <c r="AO52" i="104"/>
  <c r="AN111" i="104"/>
  <c r="AO111" i="104"/>
  <c r="AN152" i="104"/>
  <c r="AO152" i="104"/>
  <c r="AN24" i="104"/>
  <c r="AO24" i="104"/>
  <c r="AO61" i="104"/>
  <c r="AN61" i="104"/>
  <c r="AN141" i="104"/>
  <c r="AO141" i="104"/>
  <c r="AN32" i="104"/>
  <c r="AO32" i="104"/>
  <c r="BD191" i="98"/>
  <c r="BC191" i="98"/>
  <c r="AO144" i="104"/>
  <c r="AN144" i="104"/>
  <c r="AO109" i="104"/>
  <c r="AN109" i="104"/>
  <c r="AO182" i="104"/>
  <c r="AN182" i="104"/>
  <c r="AN159" i="104"/>
  <c r="AO159" i="104"/>
  <c r="AO38" i="104"/>
  <c r="AN38" i="104"/>
  <c r="AN103" i="104"/>
  <c r="AO103" i="104"/>
  <c r="AO42" i="104"/>
  <c r="AO176" i="104"/>
  <c r="AN176" i="104"/>
  <c r="AO164" i="104"/>
  <c r="AN164" i="104"/>
  <c r="AN192" i="104"/>
  <c r="AO192" i="104"/>
  <c r="AO88" i="104"/>
  <c r="AN88" i="104"/>
  <c r="AN157" i="104"/>
  <c r="AO157" i="104"/>
  <c r="AN202" i="104"/>
  <c r="AO202" i="104"/>
  <c r="AO29" i="104"/>
  <c r="AN29" i="104"/>
  <c r="AN100" i="104"/>
  <c r="AO100" i="104"/>
  <c r="AO99" i="104"/>
  <c r="AN99" i="104"/>
  <c r="AN28" i="104"/>
  <c r="AO28" i="104"/>
  <c r="AN194" i="104"/>
  <c r="AO194" i="104"/>
  <c r="AO183" i="104"/>
  <c r="AN183" i="104"/>
  <c r="AN48" i="104"/>
  <c r="AO48" i="104"/>
  <c r="AO188" i="104"/>
  <c r="AN188" i="104"/>
  <c r="AN195" i="104"/>
  <c r="AO195" i="104"/>
  <c r="AN496" i="104"/>
  <c r="AO496" i="104"/>
  <c r="AO499" i="104"/>
  <c r="AN499" i="104"/>
  <c r="AO462" i="104"/>
  <c r="AN462" i="104"/>
  <c r="AN549" i="104"/>
  <c r="AO549" i="104"/>
  <c r="AN478" i="104"/>
  <c r="AO478" i="104"/>
  <c r="AO519" i="104"/>
  <c r="AN519" i="104"/>
  <c r="AN309" i="104"/>
  <c r="AO309" i="104"/>
  <c r="AO493" i="104"/>
  <c r="AN493" i="104"/>
  <c r="AN454" i="104"/>
  <c r="AO454" i="104"/>
  <c r="AO543" i="104"/>
  <c r="AN543" i="104"/>
  <c r="AO365" i="104"/>
  <c r="AN365" i="104"/>
  <c r="AN307" i="104"/>
  <c r="AO307" i="104"/>
  <c r="AN364" i="104"/>
  <c r="AO364" i="104"/>
  <c r="AO353" i="104"/>
  <c r="AN353" i="104"/>
  <c r="AO430" i="104"/>
  <c r="AN430" i="104"/>
  <c r="AN280" i="104"/>
  <c r="AO280" i="104"/>
  <c r="AN563" i="104"/>
  <c r="AO563" i="104"/>
  <c r="AN441" i="104"/>
  <c r="AO441" i="104"/>
  <c r="AO271" i="104"/>
  <c r="AN271" i="104"/>
  <c r="AN538" i="104"/>
  <c r="AO538" i="104"/>
  <c r="AN226" i="104"/>
  <c r="AO226" i="104"/>
  <c r="AO263" i="104"/>
  <c r="AN263" i="104"/>
  <c r="AO357" i="104"/>
  <c r="AN357" i="104"/>
  <c r="AO395" i="104"/>
  <c r="AN395" i="104"/>
  <c r="AN550" i="104"/>
  <c r="AO550" i="104"/>
  <c r="AN522" i="104"/>
  <c r="AO522" i="104"/>
  <c r="AN371" i="104"/>
  <c r="AO371" i="104"/>
  <c r="AN57" i="104"/>
  <c r="AO57" i="104"/>
  <c r="AO443" i="104"/>
  <c r="AN443" i="104"/>
  <c r="AN268" i="104"/>
  <c r="AO268" i="104"/>
  <c r="AO383" i="104"/>
  <c r="AN383" i="104"/>
  <c r="AN288" i="104"/>
  <c r="AO288" i="104"/>
  <c r="AO427" i="104"/>
  <c r="AN427" i="104"/>
  <c r="AN403" i="104"/>
  <c r="AO403" i="104"/>
  <c r="AO485" i="104"/>
  <c r="AN485" i="104"/>
  <c r="AO440" i="104"/>
  <c r="AN440" i="104"/>
  <c r="AN294" i="104"/>
  <c r="AO294" i="104"/>
  <c r="AO358" i="104"/>
  <c r="AN358" i="104"/>
  <c r="AN284" i="104"/>
  <c r="AO284" i="104"/>
  <c r="AO436" i="104"/>
  <c r="AN436" i="104"/>
  <c r="AO506" i="104"/>
  <c r="AN506" i="104"/>
  <c r="AO234" i="104"/>
  <c r="AN234" i="104"/>
  <c r="AO428" i="104"/>
  <c r="AN428" i="104"/>
  <c r="AN316" i="104"/>
  <c r="AO316" i="104"/>
  <c r="AO232" i="104"/>
  <c r="AN232" i="104"/>
  <c r="AO273" i="104"/>
  <c r="AN273" i="104"/>
  <c r="AN391" i="104"/>
  <c r="AO391" i="104"/>
  <c r="AN421" i="104"/>
  <c r="AO421" i="104"/>
  <c r="AN551" i="104"/>
  <c r="AO551" i="104"/>
  <c r="AN504" i="104"/>
  <c r="AO504" i="104"/>
  <c r="AN322" i="104"/>
  <c r="AO322" i="104"/>
  <c r="AO518" i="104"/>
  <c r="AN518" i="104"/>
  <c r="AO276" i="104"/>
  <c r="AN276" i="104"/>
  <c r="AO376" i="104"/>
  <c r="AN376" i="104"/>
  <c r="AN417" i="104"/>
  <c r="AO417" i="104"/>
  <c r="AO265" i="104"/>
  <c r="AN265" i="104"/>
  <c r="AO418" i="104"/>
  <c r="AN418" i="104"/>
  <c r="AO241" i="104"/>
  <c r="AN241" i="104"/>
  <c r="AN291" i="104"/>
  <c r="AO291" i="104"/>
  <c r="AO554" i="104"/>
  <c r="AN554" i="104"/>
  <c r="AO400" i="104"/>
  <c r="AN400" i="104"/>
  <c r="AN370" i="104"/>
  <c r="AO370" i="104"/>
  <c r="AO58" i="104"/>
  <c r="AN58" i="104"/>
  <c r="AN293" i="104"/>
  <c r="AO293" i="104"/>
  <c r="AN409" i="104"/>
  <c r="AO409" i="104"/>
  <c r="AO245" i="104"/>
  <c r="AN245" i="104"/>
  <c r="AO89" i="104"/>
  <c r="AN89" i="104"/>
  <c r="AN416" i="104"/>
  <c r="AO416" i="104"/>
  <c r="AO283" i="104"/>
  <c r="AN283" i="104"/>
  <c r="AN366" i="104"/>
  <c r="AO366" i="104"/>
  <c r="AN456" i="104"/>
  <c r="AO456" i="104"/>
  <c r="AN281" i="104"/>
  <c r="AO281" i="104"/>
  <c r="AN124" i="104"/>
  <c r="AO124" i="104"/>
  <c r="AO406" i="104"/>
  <c r="AN406" i="104"/>
  <c r="AO489" i="104"/>
  <c r="AN489" i="104"/>
  <c r="AO305" i="104"/>
  <c r="AN305" i="104"/>
  <c r="AO220" i="104"/>
  <c r="AN220" i="104"/>
  <c r="AO275" i="104"/>
  <c r="AN275" i="104"/>
  <c r="AO335" i="104"/>
  <c r="AN335" i="104"/>
  <c r="AO532" i="104"/>
  <c r="AN532" i="104"/>
  <c r="AO455" i="104"/>
  <c r="AN455" i="104"/>
  <c r="AO459" i="104"/>
  <c r="AN459" i="104"/>
  <c r="AN264" i="104"/>
  <c r="AO264" i="104"/>
  <c r="AO512" i="104"/>
  <c r="AN512" i="104"/>
  <c r="AN325" i="104"/>
  <c r="AO325" i="104"/>
  <c r="AO306" i="104"/>
  <c r="AN306" i="104"/>
  <c r="AO222" i="104"/>
  <c r="AN244" i="104"/>
  <c r="AO244" i="104"/>
  <c r="AN497" i="104"/>
  <c r="AO497" i="104"/>
  <c r="AO253" i="104"/>
  <c r="AN253" i="104"/>
  <c r="AN235" i="104"/>
  <c r="BD205" i="98"/>
  <c r="BC205" i="98"/>
  <c r="BC180" i="98"/>
  <c r="BD180" i="98"/>
  <c r="AN90" i="104"/>
  <c r="AO90" i="104"/>
  <c r="AO210" i="104"/>
  <c r="AN210" i="104"/>
  <c r="AO86" i="104"/>
  <c r="AN86" i="104"/>
  <c r="AO102" i="104"/>
  <c r="AN102" i="104"/>
  <c r="AO174" i="104"/>
  <c r="AN174" i="104"/>
  <c r="AO178" i="104"/>
  <c r="AN178" i="104"/>
  <c r="AO49" i="104"/>
  <c r="AN49" i="104"/>
  <c r="AN115" i="104"/>
  <c r="AO115" i="104"/>
  <c r="AO78" i="104"/>
  <c r="AN78" i="104"/>
  <c r="AO158" i="104"/>
  <c r="AN158" i="104"/>
  <c r="AN186" i="104"/>
  <c r="AO186" i="104"/>
  <c r="AN60" i="104"/>
  <c r="AO60" i="104"/>
  <c r="AN502" i="104"/>
  <c r="AO502" i="104"/>
  <c r="AO408" i="104"/>
  <c r="AN408" i="104"/>
  <c r="AO337" i="104"/>
  <c r="AN337" i="104"/>
  <c r="AN565" i="104"/>
  <c r="AO565" i="104"/>
  <c r="AO560" i="104"/>
  <c r="AN560" i="104"/>
  <c r="AO524" i="104"/>
  <c r="AN524" i="104"/>
  <c r="AO564" i="104"/>
  <c r="AN564" i="104"/>
  <c r="BE127" i="98"/>
  <c r="BE171" i="98"/>
  <c r="BE132" i="98"/>
  <c r="BE223" i="98"/>
  <c r="BE163" i="98"/>
  <c r="BE200" i="98"/>
  <c r="BE131" i="98"/>
  <c r="BE126" i="98"/>
  <c r="BE157" i="98"/>
  <c r="BE249" i="98"/>
  <c r="AP125" i="104"/>
  <c r="BE227" i="98"/>
  <c r="AP162" i="104"/>
  <c r="AO69" i="104"/>
  <c r="AP69" i="104"/>
  <c r="AP53" i="104"/>
  <c r="AP101" i="104"/>
  <c r="AP142" i="104"/>
  <c r="AP62" i="104"/>
  <c r="AP74" i="104"/>
  <c r="AP49" i="104"/>
  <c r="AP127" i="104"/>
  <c r="AP68" i="104"/>
  <c r="AP161" i="104"/>
  <c r="AP149" i="104"/>
  <c r="AP140" i="104"/>
  <c r="AP34" i="104"/>
  <c r="AP158" i="104"/>
  <c r="AP60" i="104"/>
  <c r="AP97" i="104"/>
  <c r="BE181" i="98"/>
  <c r="AP108" i="104"/>
  <c r="AP35" i="104"/>
  <c r="AP121" i="104"/>
  <c r="AP178" i="104"/>
  <c r="AP536" i="104"/>
  <c r="AP231" i="104"/>
  <c r="AP516" i="104"/>
  <c r="AP424" i="104"/>
  <c r="AP327" i="104"/>
  <c r="AP404" i="104"/>
  <c r="AP294" i="104"/>
  <c r="AO235" i="104"/>
  <c r="AP235" i="104"/>
  <c r="AP502" i="104"/>
  <c r="AN222" i="104"/>
  <c r="AP222" i="104"/>
  <c r="AP524" i="104"/>
  <c r="AP243" i="104"/>
  <c r="AP339" i="104"/>
  <c r="BE30" i="98"/>
  <c r="AP219" i="104"/>
  <c r="AP279" i="104"/>
  <c r="AP283" i="104"/>
  <c r="AP503" i="104"/>
  <c r="AP407" i="104"/>
  <c r="AP372" i="104"/>
  <c r="AP559" i="104"/>
  <c r="AP252" i="104"/>
  <c r="AN218" i="104"/>
  <c r="AP218" i="104"/>
  <c r="AP508" i="104"/>
  <c r="AP320" i="104"/>
  <c r="AP386" i="104"/>
  <c r="AP462" i="104"/>
  <c r="AP277" i="104"/>
  <c r="AP571" i="104"/>
  <c r="AP233" i="104"/>
  <c r="AP363" i="104"/>
  <c r="AP467" i="104"/>
  <c r="AP465" i="104"/>
  <c r="AP350" i="104"/>
  <c r="AP241" i="104"/>
  <c r="AP444" i="104"/>
  <c r="AP322" i="104"/>
  <c r="BC150" i="98"/>
  <c r="BD150" i="98"/>
  <c r="BC221" i="98"/>
  <c r="BD221" i="98"/>
  <c r="BC138" i="98"/>
  <c r="BD138" i="98"/>
  <c r="BD151" i="98"/>
  <c r="BC151" i="98"/>
  <c r="BC173" i="98"/>
  <c r="BD173" i="98"/>
  <c r="BD204" i="98"/>
  <c r="BC204" i="98"/>
  <c r="BC159" i="98"/>
  <c r="BD159" i="98"/>
  <c r="BD217" i="98"/>
  <c r="BC217" i="98"/>
  <c r="BD153" i="98"/>
  <c r="BC153" i="98"/>
  <c r="BC161" i="98"/>
  <c r="BD161" i="98"/>
  <c r="BD167" i="98"/>
  <c r="BC167" i="98"/>
  <c r="BC158" i="98"/>
  <c r="BD158" i="98"/>
  <c r="BD163" i="98"/>
  <c r="BC163" i="98"/>
  <c r="BD172" i="98"/>
  <c r="BC172" i="98"/>
  <c r="BC132" i="98"/>
  <c r="BD132" i="98"/>
  <c r="BD164" i="98"/>
  <c r="BC164" i="98"/>
  <c r="BC126" i="98"/>
  <c r="BD126" i="98"/>
  <c r="BC156" i="98"/>
  <c r="BD156" i="98"/>
  <c r="BD149" i="98"/>
  <c r="BC149" i="98"/>
  <c r="BC174" i="98"/>
  <c r="BD174" i="98"/>
  <c r="BD170" i="98"/>
  <c r="BC170" i="98"/>
  <c r="BC182" i="98"/>
  <c r="BD182" i="98"/>
  <c r="BC225" i="98"/>
  <c r="BD225" i="98"/>
  <c r="BD230" i="98"/>
  <c r="BC230" i="98"/>
  <c r="BD240" i="98"/>
  <c r="BC240" i="98"/>
  <c r="BD234" i="98"/>
  <c r="BC234" i="98"/>
  <c r="BC190" i="98"/>
  <c r="BD190" i="98"/>
  <c r="BC203" i="98"/>
  <c r="BD203" i="98"/>
  <c r="BD241" i="98"/>
  <c r="BC241" i="98"/>
  <c r="BC229" i="98"/>
  <c r="BD229" i="98"/>
  <c r="AO84" i="104"/>
  <c r="AN84" i="104"/>
  <c r="AN96" i="104"/>
  <c r="AO96" i="104"/>
  <c r="AN191" i="104"/>
  <c r="AO191" i="104"/>
  <c r="AO30" i="104"/>
  <c r="AO76" i="104"/>
  <c r="AN76" i="104"/>
  <c r="AO197" i="104"/>
  <c r="AN197" i="104"/>
  <c r="AO213" i="104"/>
  <c r="AN213" i="104"/>
  <c r="AO151" i="104"/>
  <c r="AN151" i="104"/>
  <c r="AN139" i="104"/>
  <c r="AO139" i="104"/>
  <c r="AN131" i="104"/>
  <c r="AO131" i="104"/>
  <c r="AO41" i="104"/>
  <c r="AN41" i="104"/>
  <c r="AO134" i="104"/>
  <c r="AN134" i="104"/>
  <c r="AO46" i="104"/>
  <c r="AN46" i="104"/>
  <c r="AN198" i="104"/>
  <c r="AO198" i="104"/>
  <c r="AN132" i="104"/>
  <c r="AO132" i="104"/>
  <c r="AN212" i="104"/>
  <c r="AO212" i="104"/>
  <c r="AN91" i="104"/>
  <c r="AO91" i="104"/>
  <c r="AN145" i="104"/>
  <c r="AO145" i="104"/>
  <c r="AN204" i="104"/>
  <c r="AO204" i="104"/>
  <c r="AN59" i="104"/>
  <c r="AO59" i="104"/>
  <c r="AO187" i="104"/>
  <c r="AN187" i="104"/>
  <c r="AO43" i="104"/>
  <c r="BC181" i="98"/>
  <c r="BD181" i="98"/>
  <c r="BD248" i="98"/>
  <c r="BC248" i="98"/>
  <c r="AN31" i="104"/>
  <c r="AO31" i="104"/>
  <c r="AN87" i="104"/>
  <c r="AO87" i="104"/>
  <c r="AN75" i="104"/>
  <c r="AO75" i="104"/>
  <c r="AO168" i="104"/>
  <c r="AN168" i="104"/>
  <c r="AO136" i="104"/>
  <c r="AN136" i="104"/>
  <c r="AN22" i="104"/>
  <c r="AO22" i="104"/>
  <c r="AO112" i="104"/>
  <c r="AN112" i="104"/>
  <c r="AN117" i="104"/>
  <c r="AO117" i="104"/>
  <c r="AN179" i="104"/>
  <c r="AO179" i="104"/>
  <c r="BC239" i="98"/>
  <c r="BD239" i="98"/>
  <c r="AN153" i="104"/>
  <c r="AO153" i="104"/>
  <c r="AN196" i="104"/>
  <c r="AO196" i="104"/>
  <c r="AO146" i="104"/>
  <c r="AN146" i="104"/>
  <c r="AN98" i="104"/>
  <c r="AO98" i="104"/>
  <c r="AN37" i="104"/>
  <c r="AO37" i="104"/>
  <c r="AN44" i="104"/>
  <c r="AO44" i="104"/>
  <c r="AO118" i="104"/>
  <c r="AN118" i="104"/>
  <c r="AN40" i="104"/>
  <c r="AO40" i="104"/>
  <c r="AO125" i="104"/>
  <c r="AN125" i="104"/>
  <c r="AO208" i="104"/>
  <c r="AN208" i="104"/>
  <c r="AO50" i="104"/>
  <c r="AN50" i="104"/>
  <c r="AN269" i="104"/>
  <c r="AO269" i="104"/>
  <c r="AO442" i="104"/>
  <c r="AN442" i="104"/>
  <c r="AO457" i="104"/>
  <c r="AN457" i="104"/>
  <c r="AN433" i="104"/>
  <c r="AO433" i="104"/>
  <c r="AO541" i="104"/>
  <c r="AN541" i="104"/>
  <c r="AN385" i="104"/>
  <c r="AO385" i="104"/>
  <c r="AO381" i="104"/>
  <c r="AN381" i="104"/>
  <c r="AN393" i="104"/>
  <c r="AO393" i="104"/>
  <c r="AN398" i="104"/>
  <c r="AO398" i="104"/>
  <c r="AN233" i="104"/>
  <c r="AO233" i="104"/>
  <c r="AN326" i="104"/>
  <c r="AO326" i="104"/>
  <c r="AN536" i="104"/>
  <c r="AO536" i="104"/>
  <c r="AO445" i="104"/>
  <c r="AN445" i="104"/>
  <c r="AN223" i="104"/>
  <c r="AO223" i="104"/>
  <c r="AO567" i="104"/>
  <c r="AN567" i="104"/>
  <c r="AN338" i="104"/>
  <c r="AO338" i="104"/>
  <c r="AN539" i="104"/>
  <c r="AO539" i="104"/>
  <c r="AO410" i="104"/>
  <c r="AN410" i="104"/>
  <c r="AN452" i="104"/>
  <c r="AO452" i="104"/>
  <c r="AN390" i="104"/>
  <c r="AO390" i="104"/>
  <c r="AO321" i="104"/>
  <c r="AN321" i="104"/>
  <c r="AN290" i="104"/>
  <c r="AO290" i="104"/>
  <c r="AN379" i="104"/>
  <c r="AO379" i="104"/>
  <c r="AN424" i="104"/>
  <c r="AO424" i="104"/>
  <c r="AO530" i="104"/>
  <c r="AN530" i="104"/>
  <c r="AN347" i="104"/>
  <c r="AO347" i="104"/>
  <c r="AN219" i="104"/>
  <c r="AO219" i="104"/>
  <c r="AO553" i="104"/>
  <c r="AN553" i="104"/>
  <c r="AN515" i="104"/>
  <c r="AO515" i="104"/>
  <c r="AN548" i="104"/>
  <c r="AO548" i="104"/>
  <c r="AN533" i="104"/>
  <c r="AO533" i="104"/>
  <c r="AN296" i="104"/>
  <c r="AO296" i="104"/>
  <c r="AO355" i="104"/>
  <c r="AN355" i="104"/>
  <c r="AN479" i="104"/>
  <c r="AO479" i="104"/>
  <c r="AO324" i="104"/>
  <c r="AN324" i="104"/>
  <c r="AN298" i="104"/>
  <c r="AN261" i="104"/>
  <c r="AO261" i="104"/>
  <c r="AO394" i="104"/>
  <c r="AN394" i="104"/>
  <c r="AO562" i="104"/>
  <c r="AN562" i="104"/>
  <c r="AO388" i="104"/>
  <c r="AN388" i="104"/>
  <c r="AN331" i="104"/>
  <c r="AO331" i="104"/>
  <c r="AO66" i="104"/>
  <c r="AN66" i="104"/>
  <c r="AO297" i="104"/>
  <c r="AN297" i="104"/>
  <c r="AN266" i="104"/>
  <c r="AO266" i="104"/>
  <c r="AO397" i="104"/>
  <c r="AN397" i="104"/>
  <c r="AO517" i="104"/>
  <c r="AN517" i="104"/>
  <c r="AO529" i="104"/>
  <c r="AN529" i="104"/>
  <c r="AN348" i="104"/>
  <c r="AO348" i="104"/>
  <c r="AN477" i="104"/>
  <c r="AO477" i="104"/>
  <c r="AN475" i="104"/>
  <c r="AO475" i="104"/>
  <c r="AN341" i="104"/>
  <c r="AO341" i="104"/>
  <c r="AO448" i="104"/>
  <c r="AN448" i="104"/>
  <c r="AN534" i="104"/>
  <c r="AO534" i="104"/>
  <c r="AO318" i="104"/>
  <c r="AN318" i="104"/>
  <c r="AN224" i="104"/>
  <c r="AO224" i="104"/>
  <c r="AO289" i="104"/>
  <c r="AN289" i="104"/>
  <c r="AN343" i="104"/>
  <c r="AO343" i="104"/>
  <c r="AO248" i="104"/>
  <c r="AN248" i="104"/>
  <c r="AN351" i="104"/>
  <c r="AO351" i="104"/>
  <c r="AN514" i="104"/>
  <c r="AO514" i="104"/>
  <c r="AO313" i="104"/>
  <c r="AN313" i="104"/>
  <c r="AN359" i="104"/>
  <c r="AO359" i="104"/>
  <c r="AO156" i="104"/>
  <c r="AN156" i="104"/>
  <c r="AO559" i="104"/>
  <c r="AN559" i="104"/>
  <c r="AO380" i="104"/>
  <c r="AN380" i="104"/>
  <c r="AO218" i="104"/>
  <c r="AO349" i="104"/>
  <c r="AN349" i="104"/>
  <c r="AO345" i="104"/>
  <c r="AN345" i="104"/>
  <c r="AN242" i="104"/>
  <c r="AO242" i="104"/>
  <c r="AO229" i="104"/>
  <c r="AN229" i="104"/>
  <c r="AO375" i="104"/>
  <c r="AN375" i="104"/>
  <c r="AO252" i="104"/>
  <c r="AN252" i="104"/>
  <c r="AN160" i="104"/>
  <c r="AO160" i="104"/>
  <c r="AO230" i="104"/>
  <c r="AN230" i="104"/>
  <c r="AO439" i="104"/>
  <c r="AN439" i="104"/>
  <c r="AO256" i="104"/>
  <c r="AN256" i="104"/>
  <c r="AO378" i="104"/>
  <c r="AN378" i="104"/>
  <c r="AN255" i="104"/>
  <c r="AO255" i="104"/>
  <c r="AN568" i="104"/>
  <c r="AO568" i="104"/>
  <c r="AN260" i="104"/>
  <c r="AO260" i="104"/>
  <c r="AO356" i="104"/>
  <c r="AN356" i="104"/>
  <c r="AN556" i="104"/>
  <c r="AO556" i="104"/>
  <c r="AO314" i="104"/>
  <c r="AN314" i="104"/>
  <c r="AN429" i="104"/>
  <c r="AO429" i="104"/>
  <c r="AO415" i="104"/>
  <c r="AN415" i="104"/>
  <c r="AO458" i="104"/>
  <c r="AN458" i="104"/>
  <c r="AO286" i="104"/>
  <c r="AN286" i="104"/>
  <c r="AN419" i="104"/>
  <c r="AO419" i="104"/>
  <c r="AO528" i="104"/>
  <c r="AN528" i="104"/>
  <c r="AO547" i="104"/>
  <c r="AN547" i="104"/>
  <c r="AO236" i="104"/>
  <c r="AN236" i="104"/>
  <c r="AP495" i="104"/>
  <c r="AP434" i="104"/>
  <c r="AP545" i="104"/>
  <c r="AN43" i="104"/>
  <c r="AP43" i="104"/>
  <c r="BE13" i="98"/>
  <c r="BE153" i="98"/>
  <c r="BE210" i="98"/>
  <c r="BE194" i="98"/>
  <c r="BE205" i="98"/>
  <c r="BE198" i="98"/>
  <c r="BE196" i="98"/>
  <c r="BE187" i="98"/>
  <c r="BE180" i="98"/>
  <c r="AP186" i="104"/>
  <c r="AP147" i="104"/>
  <c r="AP193" i="104"/>
  <c r="AP177" i="104"/>
  <c r="AP109" i="104"/>
  <c r="BE186" i="98"/>
  <c r="AN27" i="104"/>
  <c r="AP27" i="104"/>
  <c r="BE231" i="98"/>
  <c r="AP90" i="104"/>
  <c r="AP55" i="104"/>
  <c r="AN33" i="104"/>
  <c r="AP33" i="104"/>
  <c r="AP73" i="104"/>
  <c r="AP113" i="104"/>
  <c r="AP81" i="104"/>
  <c r="AO82" i="104"/>
  <c r="AP82" i="104"/>
  <c r="AP115" i="104"/>
  <c r="AP80" i="104"/>
  <c r="AP67" i="104"/>
  <c r="AP159" i="104"/>
  <c r="AP46" i="104"/>
  <c r="AP45" i="104"/>
  <c r="AP85" i="104"/>
  <c r="AP174" i="104"/>
  <c r="AP131" i="104"/>
  <c r="BE185" i="98"/>
  <c r="AP102" i="104"/>
  <c r="AP183" i="104"/>
  <c r="AP188" i="104"/>
  <c r="AP179" i="104"/>
  <c r="AP445" i="104"/>
  <c r="AP374" i="104"/>
  <c r="AP268" i="104"/>
  <c r="AP302" i="104"/>
  <c r="AP228" i="104"/>
  <c r="AP300" i="104"/>
  <c r="AP511" i="104"/>
  <c r="AP361" i="104"/>
  <c r="AP120" i="104"/>
  <c r="AP221" i="104"/>
  <c r="AP443" i="104"/>
  <c r="AP264" i="104"/>
  <c r="AP565" i="104"/>
  <c r="AP433" i="104"/>
  <c r="AP332" i="104"/>
  <c r="AP244" i="104"/>
  <c r="AP464" i="104"/>
  <c r="AP316" i="104"/>
  <c r="AP414" i="104"/>
  <c r="AP542" i="104"/>
  <c r="AP510" i="104"/>
  <c r="AP270" i="104"/>
  <c r="AP326" i="104"/>
  <c r="AP471" i="104"/>
  <c r="AP555" i="104"/>
  <c r="AP546" i="104"/>
  <c r="AP373" i="104"/>
  <c r="AP435" i="104"/>
  <c r="AP362" i="104"/>
  <c r="AP483" i="104"/>
  <c r="AP352" i="104"/>
  <c r="AP340" i="104"/>
  <c r="AP305" i="104"/>
  <c r="AP249" i="104"/>
  <c r="AP317" i="104"/>
  <c r="AP267" i="104"/>
  <c r="AP328" i="104"/>
  <c r="BC13" i="98"/>
  <c r="BD13" i="98"/>
  <c r="BC123" i="98"/>
  <c r="BD123" i="98"/>
  <c r="BD223" i="98"/>
  <c r="BC223" i="98"/>
  <c r="BD207" i="98"/>
  <c r="BC207" i="98"/>
  <c r="BC128" i="98"/>
  <c r="BD128" i="98"/>
  <c r="BD197" i="98"/>
  <c r="BC197" i="98"/>
  <c r="BD130" i="98"/>
  <c r="BC130" i="98"/>
  <c r="BD212" i="98"/>
  <c r="BC212" i="98"/>
  <c r="BD136" i="98"/>
  <c r="BC136" i="98"/>
  <c r="BD125" i="98"/>
  <c r="BC125" i="98"/>
  <c r="BC211" i="98"/>
  <c r="BD211" i="98"/>
  <c r="BD206" i="98"/>
  <c r="BC206" i="98"/>
  <c r="BD202" i="98"/>
  <c r="BC202" i="98"/>
  <c r="BD121" i="98"/>
  <c r="BC121" i="98"/>
  <c r="BC193" i="98"/>
  <c r="BD193" i="98"/>
  <c r="BD139" i="98"/>
  <c r="BC139" i="98"/>
  <c r="BC176" i="98"/>
  <c r="BD176" i="98"/>
  <c r="BD200" i="98"/>
  <c r="BC200" i="98"/>
  <c r="BD214" i="98"/>
  <c r="BC214" i="98"/>
  <c r="BC152" i="98"/>
  <c r="BD152" i="98"/>
  <c r="BC131" i="98"/>
  <c r="BD131" i="98"/>
  <c r="BC137" i="98"/>
  <c r="BD137" i="98"/>
  <c r="BC228" i="98"/>
  <c r="BD228" i="98"/>
  <c r="BD245" i="98"/>
  <c r="BC245" i="98"/>
  <c r="BC31" i="98"/>
  <c r="BD31" i="98"/>
  <c r="BD237" i="98"/>
  <c r="BC237" i="98"/>
  <c r="BC233" i="98"/>
  <c r="BD233" i="98"/>
  <c r="BC244" i="98"/>
  <c r="BD244" i="98"/>
  <c r="BD247" i="98"/>
  <c r="BC247" i="98"/>
  <c r="BC232" i="98"/>
  <c r="BD232" i="98"/>
  <c r="BC162" i="98"/>
  <c r="BD162" i="98"/>
  <c r="AN167" i="104"/>
  <c r="AO167" i="104"/>
  <c r="AN171" i="104"/>
  <c r="AO171" i="104"/>
  <c r="AN63" i="104"/>
  <c r="AO63" i="104"/>
  <c r="AN128" i="104"/>
  <c r="AO128" i="104"/>
  <c r="AO205" i="104"/>
  <c r="AN205" i="104"/>
  <c r="AN82" i="104"/>
  <c r="AO163" i="104"/>
  <c r="AN163" i="104"/>
  <c r="AN209" i="104"/>
  <c r="AO209" i="104"/>
  <c r="AN148" i="104"/>
  <c r="AO148" i="104"/>
  <c r="AN193" i="104"/>
  <c r="AO193" i="104"/>
  <c r="BC251" i="98"/>
  <c r="BD251" i="98"/>
  <c r="AN77" i="104"/>
  <c r="AO77" i="104"/>
  <c r="AO161" i="104"/>
  <c r="AN161" i="104"/>
  <c r="AN104" i="104"/>
  <c r="AO104" i="104"/>
  <c r="AO74" i="104"/>
  <c r="AN74" i="104"/>
  <c r="AO142" i="104"/>
  <c r="AN142" i="104"/>
  <c r="AN35" i="104"/>
  <c r="AO35" i="104"/>
  <c r="AN154" i="104"/>
  <c r="AO154" i="104"/>
  <c r="AO177" i="104"/>
  <c r="AN177" i="104"/>
  <c r="AN180" i="104"/>
  <c r="AO180" i="104"/>
  <c r="AO155" i="104"/>
  <c r="AN155" i="104"/>
  <c r="AO23" i="104"/>
  <c r="AO129" i="104"/>
  <c r="AN129" i="104"/>
  <c r="AN119" i="104"/>
  <c r="AO119" i="104"/>
  <c r="AN138" i="104"/>
  <c r="AO138" i="104"/>
  <c r="AO94" i="104"/>
  <c r="AN94" i="104"/>
  <c r="AN54" i="104"/>
  <c r="AO54" i="104"/>
  <c r="AN69" i="104"/>
  <c r="AN71" i="104"/>
  <c r="AO71" i="104"/>
  <c r="BD40" i="98"/>
  <c r="AN123" i="104"/>
  <c r="AO123" i="104"/>
  <c r="AO65" i="104"/>
  <c r="AN65" i="104"/>
  <c r="AO166" i="104"/>
  <c r="AN166" i="104"/>
  <c r="BD246" i="98"/>
  <c r="BC246" i="98"/>
  <c r="AO184" i="104"/>
  <c r="AN184" i="104"/>
  <c r="AN135" i="104"/>
  <c r="AO135" i="104"/>
  <c r="AN172" i="104"/>
  <c r="AO172" i="104"/>
  <c r="AN105" i="104"/>
  <c r="AO105" i="104"/>
  <c r="AN34" i="104"/>
  <c r="AO34" i="104"/>
  <c r="AN110" i="104"/>
  <c r="AO110" i="104"/>
  <c r="AO106" i="104"/>
  <c r="AN106" i="104"/>
  <c r="AO137" i="104"/>
  <c r="AN137" i="104"/>
  <c r="AN214" i="104"/>
  <c r="AO214" i="104"/>
  <c r="AO80" i="104"/>
  <c r="AN80" i="104"/>
  <c r="AN540" i="104"/>
  <c r="AO540" i="104"/>
  <c r="AO449" i="104"/>
  <c r="AN449" i="104"/>
  <c r="AO272" i="104"/>
  <c r="AN272" i="104"/>
  <c r="AN469" i="104"/>
  <c r="AO469" i="104"/>
  <c r="AO453" i="104"/>
  <c r="AN453" i="104"/>
  <c r="AN339" i="104"/>
  <c r="AO339" i="104"/>
  <c r="AO190" i="104"/>
  <c r="AN190" i="104"/>
  <c r="AO509" i="104"/>
  <c r="AN509" i="104"/>
  <c r="AN387" i="104"/>
  <c r="AO387" i="104"/>
  <c r="AO461" i="104"/>
  <c r="AN461" i="104"/>
  <c r="AN228" i="104"/>
  <c r="AO228" i="104"/>
  <c r="AO329" i="104"/>
  <c r="AN329" i="104"/>
  <c r="AN501" i="104"/>
  <c r="AO501" i="104"/>
  <c r="AN344" i="104"/>
  <c r="AO344" i="104"/>
  <c r="AN422" i="104"/>
  <c r="AO422" i="104"/>
  <c r="AO334" i="104"/>
  <c r="AN334" i="104"/>
  <c r="AO401" i="104"/>
  <c r="AN401" i="104"/>
  <c r="AN315" i="104"/>
  <c r="AO315" i="104"/>
  <c r="AO508" i="104"/>
  <c r="AN508" i="104"/>
  <c r="AN472" i="104"/>
  <c r="AO472" i="104"/>
  <c r="AO292" i="104"/>
  <c r="AN292" i="104"/>
  <c r="AO308" i="104"/>
  <c r="AN308" i="104"/>
  <c r="AN438" i="104"/>
  <c r="AO438" i="104"/>
  <c r="AN481" i="104"/>
  <c r="AO481" i="104"/>
  <c r="AO552" i="104"/>
  <c r="AN552" i="104"/>
  <c r="AN510" i="104"/>
  <c r="AO510" i="104"/>
  <c r="AO36" i="104"/>
  <c r="AN36" i="104"/>
  <c r="AN250" i="104"/>
  <c r="AO250" i="104"/>
  <c r="AN389" i="104"/>
  <c r="AO389" i="104"/>
  <c r="AN507" i="104"/>
  <c r="AO507" i="104"/>
  <c r="AO278" i="104"/>
  <c r="AN278" i="104"/>
  <c r="AN399" i="104"/>
  <c r="AO399" i="104"/>
  <c r="AN545" i="104"/>
  <c r="AO545" i="104"/>
  <c r="AO267" i="104"/>
  <c r="AN267" i="104"/>
  <c r="AN437" i="104"/>
  <c r="AO437" i="104"/>
  <c r="AN511" i="104"/>
  <c r="AO511" i="104"/>
  <c r="AO537" i="104"/>
  <c r="AN537" i="104"/>
  <c r="AN476" i="104"/>
  <c r="AO476" i="104"/>
  <c r="AO310" i="104"/>
  <c r="AN310" i="104"/>
  <c r="AO484" i="104"/>
  <c r="AN484" i="104"/>
  <c r="AN382" i="104"/>
  <c r="AO382" i="104"/>
  <c r="AN285" i="104"/>
  <c r="AO285" i="104"/>
  <c r="AO169" i="104"/>
  <c r="AN169" i="104"/>
  <c r="AO203" i="104"/>
  <c r="AN203" i="104"/>
  <c r="AN246" i="104"/>
  <c r="AO246" i="104"/>
  <c r="AN523" i="104"/>
  <c r="AO523" i="104"/>
  <c r="AO495" i="104"/>
  <c r="AN495" i="104"/>
  <c r="AN569" i="104"/>
  <c r="AO569" i="104"/>
  <c r="AN435" i="104"/>
  <c r="AO435" i="104"/>
  <c r="AO447" i="104"/>
  <c r="AN447" i="104"/>
  <c r="AN521" i="104"/>
  <c r="AO521" i="104"/>
  <c r="AN259" i="104"/>
  <c r="AO259" i="104"/>
  <c r="AN303" i="104"/>
  <c r="AO303" i="104"/>
  <c r="AO480" i="104"/>
  <c r="AN480" i="104"/>
  <c r="AO494" i="104"/>
  <c r="AN494" i="104"/>
  <c r="AN396" i="104"/>
  <c r="AO396" i="104"/>
  <c r="AO211" i="104"/>
  <c r="AN211" i="104"/>
  <c r="AO304" i="104"/>
  <c r="AN304" i="104"/>
  <c r="AN150" i="104"/>
  <c r="AO150" i="104"/>
  <c r="AN392" i="104"/>
  <c r="AO392" i="104"/>
  <c r="AN486" i="104"/>
  <c r="AO486" i="104"/>
  <c r="AN420" i="104"/>
  <c r="AO420" i="104"/>
  <c r="AO239" i="104"/>
  <c r="AN239" i="104"/>
  <c r="AO181" i="104"/>
  <c r="AN181" i="104"/>
  <c r="AN446" i="104"/>
  <c r="AO446" i="104"/>
  <c r="AN262" i="104"/>
  <c r="AO262" i="104"/>
  <c r="AN92" i="104"/>
  <c r="AO92" i="104"/>
  <c r="AO254" i="104"/>
  <c r="AN254" i="104"/>
  <c r="AN320" i="104"/>
  <c r="AO320" i="104"/>
  <c r="AO225" i="104"/>
  <c r="AN225" i="104"/>
  <c r="AO558" i="104"/>
  <c r="AN558" i="104"/>
  <c r="AN287" i="104"/>
  <c r="AO287" i="104"/>
  <c r="AO221" i="104"/>
  <c r="AN221" i="104"/>
  <c r="AN189" i="104"/>
  <c r="AO189" i="104"/>
  <c r="AO81" i="104"/>
  <c r="AN81" i="104"/>
  <c r="AN482" i="104"/>
  <c r="AO482" i="104"/>
  <c r="AO93" i="104"/>
  <c r="AN93" i="104"/>
  <c r="AN295" i="104"/>
  <c r="AO295" i="104"/>
  <c r="AN227" i="104"/>
  <c r="AO227" i="104"/>
  <c r="AN505" i="104"/>
  <c r="AO505" i="104"/>
  <c r="AO243" i="104"/>
  <c r="AN243" i="104"/>
  <c r="AN500" i="104"/>
  <c r="AO500" i="104"/>
  <c r="AO572" i="104"/>
  <c r="AN572" i="104"/>
  <c r="AO377" i="104"/>
  <c r="AN377" i="104"/>
  <c r="AN487" i="104"/>
  <c r="AO487" i="104"/>
  <c r="AN463" i="104"/>
  <c r="AO463" i="104"/>
  <c r="AN240" i="104"/>
  <c r="AO240" i="104"/>
  <c r="AN450" i="104"/>
  <c r="AO450" i="104"/>
  <c r="AN451" i="104"/>
  <c r="AO451" i="104"/>
  <c r="AO544" i="104"/>
  <c r="AN544" i="104"/>
  <c r="AO557" i="104"/>
  <c r="AN557" i="104"/>
  <c r="AP208" i="104"/>
  <c r="BD83" i="98"/>
  <c r="BE35" i="98"/>
  <c r="BD14" i="98"/>
  <c r="BE102" i="98"/>
  <c r="BE97" i="98"/>
  <c r="BE78" i="98"/>
  <c r="BE26" i="98"/>
  <c r="BE56" i="98"/>
  <c r="BE68" i="98"/>
  <c r="BE28" i="98"/>
  <c r="BE79" i="98"/>
  <c r="BE72" i="98"/>
  <c r="BE5" i="98"/>
  <c r="BE93" i="98"/>
  <c r="BE57" i="98"/>
  <c r="BE45" i="98"/>
  <c r="BD7" i="98"/>
  <c r="BD11" i="98"/>
  <c r="BC11" i="98"/>
  <c r="BD39" i="98"/>
  <c r="BC39" i="98"/>
  <c r="BD49" i="98"/>
  <c r="BC49" i="98"/>
  <c r="BC24" i="98"/>
  <c r="BD24" i="98"/>
  <c r="BD32" i="98"/>
  <c r="BC32" i="98"/>
  <c r="BC91" i="98"/>
  <c r="BD91" i="98"/>
  <c r="BC90" i="98"/>
  <c r="BD90" i="98"/>
  <c r="BC61" i="98"/>
  <c r="BD61" i="98"/>
  <c r="BD87" i="98"/>
  <c r="BC87" i="98"/>
  <c r="BD104" i="98"/>
  <c r="BC104" i="98"/>
  <c r="BD116" i="98"/>
  <c r="BC116" i="98"/>
  <c r="BD42" i="98"/>
  <c r="BC42" i="98"/>
  <c r="BC36" i="98"/>
  <c r="BD36" i="98"/>
  <c r="BD74" i="98"/>
  <c r="BC74" i="98"/>
  <c r="BC115" i="98"/>
  <c r="BD115" i="98"/>
  <c r="BD101" i="98"/>
  <c r="BC101" i="98"/>
  <c r="BE99" i="98"/>
  <c r="BE82" i="98"/>
  <c r="BE42" i="98"/>
  <c r="BE91" i="98"/>
  <c r="BE24" i="98"/>
  <c r="BE32" i="98"/>
  <c r="BD10" i="98"/>
  <c r="BC10" i="98"/>
  <c r="BD19" i="98"/>
  <c r="BC19" i="98"/>
  <c r="BD18" i="98"/>
  <c r="BC18" i="98"/>
  <c r="BD28" i="98"/>
  <c r="BC28" i="98"/>
  <c r="BD38" i="98"/>
  <c r="BC38" i="98"/>
  <c r="BC111" i="98"/>
  <c r="BD111" i="98"/>
  <c r="BD69" i="98"/>
  <c r="BC69" i="98"/>
  <c r="BC114" i="98"/>
  <c r="BD114" i="98"/>
  <c r="BD48" i="98"/>
  <c r="BC48" i="98"/>
  <c r="BC16" i="98"/>
  <c r="BD16" i="98"/>
  <c r="BC26" i="98"/>
  <c r="BD26" i="98"/>
  <c r="BC99" i="98"/>
  <c r="BD99" i="98"/>
  <c r="BD56" i="98"/>
  <c r="BC56" i="98"/>
  <c r="BD109" i="98"/>
  <c r="BC109" i="98"/>
  <c r="BD70" i="98"/>
  <c r="BC70" i="98"/>
  <c r="BE113" i="98"/>
  <c r="BE16" i="98"/>
  <c r="BE36" i="98"/>
  <c r="BE53" i="98"/>
  <c r="BE62" i="98"/>
  <c r="BE108" i="98"/>
  <c r="BE111" i="98"/>
  <c r="BE96" i="98"/>
  <c r="BC7" i="98"/>
  <c r="BD20" i="98"/>
  <c r="BC20" i="98"/>
  <c r="BC15" i="98"/>
  <c r="BD15" i="98"/>
  <c r="BD27" i="98"/>
  <c r="BC27" i="98"/>
  <c r="BD5" i="98"/>
  <c r="BC5" i="98"/>
  <c r="BC45" i="98"/>
  <c r="BD45" i="98"/>
  <c r="BC46" i="98"/>
  <c r="BD46" i="98"/>
  <c r="BD73" i="98"/>
  <c r="BC73" i="98"/>
  <c r="BC53" i="98"/>
  <c r="BD53" i="98"/>
  <c r="BC93" i="98"/>
  <c r="BD93" i="98"/>
  <c r="BC79" i="98"/>
  <c r="BD79" i="98"/>
  <c r="BD37" i="98"/>
  <c r="BC37" i="98"/>
  <c r="BC72" i="98"/>
  <c r="BD72" i="98"/>
  <c r="BD66" i="98"/>
  <c r="BC66" i="98"/>
  <c r="BC100" i="98"/>
  <c r="BD100" i="98"/>
  <c r="BD59" i="98"/>
  <c r="BC59" i="98"/>
  <c r="BC88" i="98"/>
  <c r="BD88" i="98"/>
  <c r="BD85" i="98"/>
  <c r="BC85" i="98"/>
  <c r="BD110" i="98"/>
  <c r="BC110" i="98"/>
  <c r="BD113" i="98"/>
  <c r="BC113" i="98"/>
  <c r="BC58" i="98"/>
  <c r="BD58" i="98"/>
  <c r="BD89" i="98"/>
  <c r="BC89" i="98"/>
  <c r="BC96" i="98"/>
  <c r="BD96" i="98"/>
  <c r="BD43" i="98"/>
  <c r="BC54" i="98"/>
  <c r="BD54" i="98"/>
  <c r="BC14" i="98"/>
  <c r="BE6" i="98"/>
  <c r="BE18" i="98"/>
  <c r="BE11" i="98"/>
  <c r="BE100" i="98"/>
  <c r="BE110" i="98"/>
  <c r="BE50" i="98"/>
  <c r="BE52" i="98"/>
  <c r="BE15" i="98"/>
  <c r="BC83" i="98"/>
  <c r="BE83" i="98"/>
  <c r="BE46" i="98"/>
  <c r="BE114" i="98"/>
  <c r="BE38" i="98"/>
  <c r="BE67" i="98"/>
  <c r="BE92" i="98"/>
  <c r="BE84" i="98"/>
  <c r="BE76" i="98"/>
  <c r="BE75" i="98"/>
  <c r="BE64" i="98"/>
  <c r="BE87" i="98"/>
  <c r="BE33" i="98"/>
  <c r="BE106" i="98"/>
  <c r="BE71" i="98"/>
  <c r="BE69" i="98"/>
  <c r="BE74" i="98"/>
  <c r="BE107" i="98"/>
  <c r="BD17" i="98"/>
  <c r="BC17" i="98"/>
  <c r="BD84" i="98"/>
  <c r="BC84" i="98"/>
  <c r="BD86" i="98"/>
  <c r="BC86" i="98"/>
  <c r="BD67" i="98"/>
  <c r="BC67" i="98"/>
  <c r="BC33" i="98"/>
  <c r="BD33" i="98"/>
  <c r="BD82" i="98"/>
  <c r="BC82" i="98"/>
  <c r="BC63" i="98"/>
  <c r="BD63" i="98"/>
  <c r="BD107" i="98"/>
  <c r="BC107" i="98"/>
  <c r="BD108" i="98"/>
  <c r="BC108" i="98"/>
  <c r="BE17" i="98"/>
  <c r="BE19" i="98"/>
  <c r="BE48" i="98"/>
  <c r="BE63" i="98"/>
  <c r="BC43" i="98"/>
  <c r="BE43" i="98"/>
  <c r="BE103" i="98"/>
  <c r="BE55" i="98"/>
  <c r="BE98" i="98"/>
  <c r="BD6" i="98"/>
  <c r="BC6" i="98"/>
  <c r="BD52" i="98"/>
  <c r="BC52" i="98"/>
  <c r="BC106" i="98"/>
  <c r="BD106" i="98"/>
  <c r="BD92" i="98"/>
  <c r="BC92" i="98"/>
  <c r="BC76" i="98"/>
  <c r="BD76" i="98"/>
  <c r="BD78" i="98"/>
  <c r="BC78" i="98"/>
  <c r="BC105" i="98"/>
  <c r="BD105" i="98"/>
  <c r="BC103" i="98"/>
  <c r="BD103" i="98"/>
  <c r="BD81" i="98"/>
  <c r="BC81" i="98"/>
  <c r="BC68" i="98"/>
  <c r="BD68" i="98"/>
  <c r="BE7" i="98"/>
  <c r="BE20" i="98"/>
  <c r="BE86" i="98"/>
  <c r="BE104" i="98"/>
  <c r="BE39" i="98"/>
  <c r="BE70" i="98"/>
  <c r="BE116" i="98"/>
  <c r="BE65" i="98"/>
  <c r="BE49" i="98"/>
  <c r="BE101" i="98"/>
  <c r="BE25" i="98"/>
  <c r="BD75" i="98"/>
  <c r="BC75" i="98"/>
  <c r="BD64" i="98"/>
  <c r="BC64" i="98"/>
  <c r="BD50" i="98"/>
  <c r="BC50" i="98"/>
  <c r="BC65" i="98"/>
  <c r="BD65" i="98"/>
  <c r="BD80" i="98"/>
  <c r="BC80" i="98"/>
  <c r="BD94" i="98"/>
  <c r="BC94" i="98"/>
  <c r="BC51" i="98"/>
  <c r="BD51" i="98"/>
  <c r="BC71" i="98"/>
  <c r="BD71" i="98"/>
  <c r="BC57" i="98"/>
  <c r="BD57" i="98"/>
  <c r="BD112" i="98"/>
  <c r="BC112" i="98"/>
  <c r="BD25" i="98"/>
  <c r="BC97" i="98"/>
  <c r="BD97" i="98"/>
  <c r="BD55" i="98"/>
  <c r="BC55" i="98"/>
  <c r="BC98" i="98"/>
  <c r="BD98" i="98"/>
  <c r="BC35" i="98"/>
  <c r="BD35" i="98"/>
  <c r="BD62" i="98"/>
  <c r="BC62" i="98"/>
  <c r="BD47" i="98"/>
  <c r="BC47" i="98"/>
  <c r="BC102" i="98"/>
  <c r="BD102" i="98"/>
  <c r="BC25" i="98"/>
  <c r="BE10" i="98"/>
  <c r="BE90" i="98"/>
  <c r="BE51" i="98"/>
  <c r="BE109" i="98"/>
  <c r="BE85" i="98"/>
  <c r="BE59" i="98"/>
  <c r="BE81" i="98"/>
  <c r="BE66" i="98"/>
  <c r="BE112" i="98"/>
  <c r="BE94" i="98"/>
  <c r="BE37" i="98"/>
  <c r="BE88" i="98"/>
  <c r="BE80" i="98"/>
  <c r="BE27" i="98"/>
  <c r="BE14" i="98"/>
  <c r="BE89" i="98"/>
  <c r="BE105" i="98"/>
  <c r="BE58" i="98"/>
  <c r="BE115" i="98"/>
  <c r="BE61" i="98"/>
  <c r="BE54" i="98"/>
  <c r="BE73" i="98"/>
  <c r="BE47" i="9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T3" authorId="0" shapeId="0" xr:uid="{D625A655-81A4-432F-BEF5-96CB64B5A06E}">
      <text>
        <r>
          <rPr>
            <b/>
            <sz val="9"/>
            <color indexed="81"/>
            <rFont val="Segoe UI"/>
            <family val="2"/>
          </rPr>
          <t>Home:</t>
        </r>
        <r>
          <rPr>
            <sz val="9"/>
            <color indexed="81"/>
            <rFont val="Segoe UI"/>
            <family val="2"/>
          </rPr>
          <t xml:space="preserve">
Middlemost 1989</t>
        </r>
      </text>
    </comment>
  </commentList>
</comments>
</file>

<file path=xl/sharedStrings.xml><?xml version="1.0" encoding="utf-8"?>
<sst xmlns="http://schemas.openxmlformats.org/spreadsheetml/2006/main" count="1534" uniqueCount="211">
  <si>
    <t>K2O</t>
  </si>
  <si>
    <t>TiO2</t>
  </si>
  <si>
    <t>SiO2</t>
  </si>
  <si>
    <t>Al2O3</t>
  </si>
  <si>
    <t>MnO</t>
  </si>
  <si>
    <t>MgO</t>
  </si>
  <si>
    <t>CaO</t>
  </si>
  <si>
    <t>Na2O</t>
  </si>
  <si>
    <t>P2O5</t>
  </si>
  <si>
    <t>Total</t>
  </si>
  <si>
    <t>x</t>
  </si>
  <si>
    <t>y</t>
  </si>
  <si>
    <t>n</t>
  </si>
  <si>
    <t>Na</t>
  </si>
  <si>
    <t>O</t>
  </si>
  <si>
    <t>K</t>
  </si>
  <si>
    <t>Al</t>
  </si>
  <si>
    <t>Massa molar</t>
  </si>
  <si>
    <t>Na em Na2O</t>
  </si>
  <si>
    <t>K em K2O</t>
  </si>
  <si>
    <t>Al em Al2O3</t>
  </si>
  <si>
    <t>%</t>
  </si>
  <si>
    <t>Fe2O3</t>
  </si>
  <si>
    <t>FeO</t>
  </si>
  <si>
    <t>Ca</t>
  </si>
  <si>
    <t>Ca em CaO</t>
  </si>
  <si>
    <t>A/NK</t>
  </si>
  <si>
    <t>A/CNK</t>
  </si>
  <si>
    <t>Na2O+K2O</t>
  </si>
  <si>
    <t>series alcalina-sub</t>
  </si>
  <si>
    <t>S = SiO2</t>
  </si>
  <si>
    <t>A =  Na2O + K2O</t>
  </si>
  <si>
    <t>Irvine e Baragar 1971</t>
  </si>
  <si>
    <t>siO2</t>
  </si>
  <si>
    <t>PQ-JL-144B</t>
  </si>
  <si>
    <t>LOI</t>
  </si>
  <si>
    <t>Fe2O3(T)</t>
  </si>
  <si>
    <t>Fe2O3/FeO</t>
  </si>
  <si>
    <t>IA</t>
  </si>
  <si>
    <t>linhas limites</t>
  </si>
  <si>
    <t>S-P-1</t>
  </si>
  <si>
    <t>S-P-2</t>
  </si>
  <si>
    <t>P-HP-1</t>
  </si>
  <si>
    <t>P-HP-2</t>
  </si>
  <si>
    <t>Fe em FeO</t>
  </si>
  <si>
    <t>Fe em Fe2O3</t>
  </si>
  <si>
    <t>Ti em TiO2</t>
  </si>
  <si>
    <t>Si em SiO2</t>
  </si>
  <si>
    <t>Mg em MgO</t>
  </si>
  <si>
    <t>Fe</t>
  </si>
  <si>
    <t>Ti</t>
  </si>
  <si>
    <t>Si</t>
  </si>
  <si>
    <t>Mg</t>
  </si>
  <si>
    <t>Sample</t>
  </si>
  <si>
    <t>normalization</t>
  </si>
  <si>
    <t>&lt;1 agpaitic; &gt;1 miaskitic</t>
  </si>
  <si>
    <t>&lt;1 metaluminous; &gt;1 peraluminous</t>
  </si>
  <si>
    <t>main oxides</t>
  </si>
  <si>
    <t>main oxides normalized (100% and anydric basis)</t>
  </si>
  <si>
    <t>limit lines TAS</t>
  </si>
  <si>
    <t>PQ-JL-147E</t>
  </si>
  <si>
    <t>PQ-JL-39A</t>
  </si>
  <si>
    <t>PQ-JL-42B</t>
  </si>
  <si>
    <t>PQ-JL-148D</t>
  </si>
  <si>
    <t>PQ-JL-144D</t>
  </si>
  <si>
    <t>PQ-JL-148B</t>
  </si>
  <si>
    <t>Quartz alkali feldspar syenite</t>
  </si>
  <si>
    <t>PQ-JL-147H</t>
  </si>
  <si>
    <t>PQ-JL-147C</t>
  </si>
  <si>
    <t>Alkali feldspar syenite</t>
  </si>
  <si>
    <t>PQ-JL-146B</t>
  </si>
  <si>
    <t>P</t>
  </si>
  <si>
    <t>P em P2O5</t>
  </si>
  <si>
    <t>Temperature</t>
  </si>
  <si>
    <t>alkali feldspar</t>
  </si>
  <si>
    <t>Trachyte (quartz normative)</t>
  </si>
  <si>
    <t>Trachyte (nepheline normative)</t>
  </si>
  <si>
    <t>Trachyte (hypersthene normative)</t>
  </si>
  <si>
    <t>PQ-JL-139B</t>
  </si>
  <si>
    <t>PQ-JL-279</t>
  </si>
  <si>
    <t>PQ-JL-278</t>
  </si>
  <si>
    <t>PQ-JL-289</t>
  </si>
  <si>
    <t>PQ-JL-144A</t>
  </si>
  <si>
    <t>Phonolite plug</t>
  </si>
  <si>
    <t>Conditions</t>
  </si>
  <si>
    <t>Model</t>
  </si>
  <si>
    <t>Phonolite AFC</t>
  </si>
  <si>
    <t>amphibolite xenolith</t>
  </si>
  <si>
    <t>Temperature (°C)</t>
  </si>
  <si>
    <t>Phenocrystals total (grams)</t>
  </si>
  <si>
    <t>Cumulate total (grams)</t>
  </si>
  <si>
    <t>r</t>
  </si>
  <si>
    <t>garnet</t>
  </si>
  <si>
    <t>biotite</t>
  </si>
  <si>
    <t>quartz</t>
  </si>
  <si>
    <t>sillimanite</t>
  </si>
  <si>
    <t>spinel</t>
  </si>
  <si>
    <t>apatite</t>
  </si>
  <si>
    <t>orthopyroxene</t>
  </si>
  <si>
    <t>SUM</t>
  </si>
  <si>
    <t>foreign rock inital temperature</t>
  </si>
  <si>
    <t>foreign rock inital volume</t>
  </si>
  <si>
    <t>M'</t>
  </si>
  <si>
    <t>Q</t>
  </si>
  <si>
    <t>A</t>
  </si>
  <si>
    <t>F</t>
  </si>
  <si>
    <t>plagioclasie</t>
  </si>
  <si>
    <t>Sum</t>
  </si>
  <si>
    <t>A normalized</t>
  </si>
  <si>
    <t>P normalized</t>
  </si>
  <si>
    <t>modeled foreign rock classification (Le Maitre, 2002)</t>
  </si>
  <si>
    <t>classification</t>
  </si>
  <si>
    <t>modeled foreign rock mineralogy (source-rock)</t>
  </si>
  <si>
    <t>modeled foreign rock mineralogy normalized (source-rock)</t>
  </si>
  <si>
    <t>modeled final residue mineralogy (source-rock partially melted)</t>
  </si>
  <si>
    <t>H2O</t>
  </si>
  <si>
    <t>modeled final residue classification (Le Maitre, 2002)</t>
  </si>
  <si>
    <r>
      <rPr>
        <i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0.2, T</t>
    </r>
    <r>
      <rPr>
        <vertAlign val="subscript"/>
        <sz val="12"/>
        <color theme="1"/>
        <rFont val="Times New Roman"/>
        <family val="1"/>
      </rPr>
      <t>initial</t>
    </r>
    <r>
      <rPr>
        <sz val="12"/>
        <color theme="1"/>
        <rFont val="Times New Roman"/>
        <family val="1"/>
      </rPr>
      <t xml:space="preserve"> 600, volume 50</t>
    </r>
  </si>
  <si>
    <r>
      <rPr>
        <i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0.15, T</t>
    </r>
    <r>
      <rPr>
        <vertAlign val="subscript"/>
        <sz val="12"/>
        <color theme="1"/>
        <rFont val="Times New Roman"/>
        <family val="1"/>
      </rPr>
      <t>initial</t>
    </r>
    <r>
      <rPr>
        <sz val="12"/>
        <color theme="1"/>
        <rFont val="Times New Roman"/>
        <family val="1"/>
      </rPr>
      <t xml:space="preserve"> 450, volume 75</t>
    </r>
  </si>
  <si>
    <t>r 0.2, Tinitial 685, volume 50</t>
  </si>
  <si>
    <t>r 0.2, Tinitial 600, volume 50</t>
  </si>
  <si>
    <t>r 0.15, Tinitial 450, volume 75</t>
  </si>
  <si>
    <t>r 0.15, Tinitial 450, volume 85</t>
  </si>
  <si>
    <t>r 0.03, Tinitial 350, volume 100</t>
  </si>
  <si>
    <t>olivine</t>
  </si>
  <si>
    <t>clinopyroxene</t>
  </si>
  <si>
    <t>Amphibolite xenolith</t>
  </si>
  <si>
    <t>Gneiss wall-rock</t>
  </si>
  <si>
    <t>P composition</t>
  </si>
  <si>
    <t>K0.04Na0.77Ca0.19Al1.19Si2.81O8</t>
  </si>
  <si>
    <t>K0.11Na0.73Ca0.16Al1.16Si2.84O8</t>
  </si>
  <si>
    <t>K0.09Na0.74Ca0.17Al1.17Si2.83O8</t>
  </si>
  <si>
    <t>Pl</t>
  </si>
  <si>
    <t>Opx</t>
  </si>
  <si>
    <t>Cpx</t>
  </si>
  <si>
    <t>Leucocratic orthopyroxene-bearing quartz diorite (plus spinel)</t>
  </si>
  <si>
    <t>Leucocratic orthopyroxene-bearing diorite (plus spinel)</t>
  </si>
  <si>
    <t>clinopyroxene (2)</t>
  </si>
  <si>
    <t>K0.01Na0.47Ca0.52Al1.52Si2.48O8</t>
  </si>
  <si>
    <t>amphibole</t>
  </si>
  <si>
    <t>Foreign rock</t>
  </si>
  <si>
    <t>Lithology</t>
  </si>
  <si>
    <t>Foreign-rock volume</t>
  </si>
  <si>
    <t>Contaminant composition</t>
  </si>
  <si>
    <t>Contaminant composition normalized</t>
  </si>
  <si>
    <t>Initial temperature (celsius degree)</t>
  </si>
  <si>
    <t>foreign-rock initial temperature</t>
  </si>
  <si>
    <t>foreign-rock</t>
  </si>
  <si>
    <t>foreign-rock volume</t>
  </si>
  <si>
    <t>foreign rock</t>
  </si>
  <si>
    <t>amphibolite</t>
  </si>
  <si>
    <t>leucite</t>
  </si>
  <si>
    <t>K0.01Na0.51Ca0.48Al1.48Si2.52O8</t>
  </si>
  <si>
    <t>K0.01Na0.48Ca0.51Al1.51Si2.49O8</t>
  </si>
  <si>
    <t>K0.01Na0.48Ca0.52Al1.52Si2.48O8</t>
  </si>
  <si>
    <t>Mesocratic orthopyroxene-bearing tonalite with garnet and amphibole (plus spinel, biotite and apatite)</t>
  </si>
  <si>
    <t>K0.10Na0.73Ca0.17Al1.17Si2.83O8</t>
  </si>
  <si>
    <t>r 0.15, Tinitial 450, volume 100</t>
  </si>
  <si>
    <t>r 0.15, Tinitial 450, volume 80</t>
  </si>
  <si>
    <t>r 0.06, Tinitial 350, volume 100</t>
  </si>
  <si>
    <t>r 0.1, Tinitial 500, volume 100</t>
  </si>
  <si>
    <t>r 0.1, Tinitial 500, volume 70</t>
  </si>
  <si>
    <t>r 0.13, Tinitial 660, volume 100</t>
  </si>
  <si>
    <t>r 0.13, Tinitial 500, volume 100</t>
  </si>
  <si>
    <t>r 0.13, Tinitial 660, volume 70</t>
  </si>
  <si>
    <t>Initial temperature (ºC)</t>
  </si>
  <si>
    <t>Foreign rock volume</t>
  </si>
  <si>
    <t>Rhyolite</t>
  </si>
  <si>
    <t>Dacite to rhyolite</t>
  </si>
  <si>
    <t>Main rhyolite and minor dacite</t>
  </si>
  <si>
    <t>Contaminant melts classification</t>
  </si>
  <si>
    <t>Andesite to dacite and rhyolite</t>
  </si>
  <si>
    <r>
      <rPr>
        <i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0.2, Tinitial 685, volume 50</t>
    </r>
  </si>
  <si>
    <t>Leucocratic orthopyroxene-bearing granodiorite (plus spinel and iron oxide)</t>
  </si>
  <si>
    <t>Leucocratic orthopyroxene-bearing quartz diorite (plus spinel and minor iron oxide)</t>
  </si>
  <si>
    <t>Mesocratic pyroxene-bearing quartz diorite (plus spinel and iron oxide)</t>
  </si>
  <si>
    <t>Mesocratic clinopyroxene norite (plus spinel, iron oxide and apatite)</t>
  </si>
  <si>
    <t>Mesocratic gabbro (plus spinel, iron oxide and apatite)</t>
  </si>
  <si>
    <t>Leucocratic garnet-bearing granodiorite with biotite and sillimanite (plus spinel, iron oxide and apatite)</t>
  </si>
  <si>
    <t>Leucocratic orthopyroxene-bearing granodiorite with biotite (plus spinel and iron oxide)</t>
  </si>
  <si>
    <t>Mesocratic garnet-bearing tonalite with amphibole and biotite (plus spinel and iron oxide)</t>
  </si>
  <si>
    <t>Mesocratic garnet-bearing tonalite with amphibole and biotite (plus spinel, iron oxide and apatite)</t>
  </si>
  <si>
    <t>iron oxide</t>
  </si>
  <si>
    <t xml:space="preserve"> r 0.2, TI 685°C and GWRV 50%</t>
  </si>
  <si>
    <t xml:space="preserve"> r 0.2, TI 600°C and GWRV 50%</t>
  </si>
  <si>
    <t xml:space="preserve"> r 0.15, TI 450°C and GWRV 75%</t>
  </si>
  <si>
    <t xml:space="preserve"> r 0.15, TI 450°C and GWRV 80%</t>
  </si>
  <si>
    <t xml:space="preserve"> r 0.15, TI 450°C and GWRV 85%</t>
  </si>
  <si>
    <t xml:space="preserve"> r 0.03, TI 350°C and GWRV 100%</t>
  </si>
  <si>
    <t xml:space="preserve"> r 0.06, TI 350°C and AXV 100%</t>
  </si>
  <si>
    <t xml:space="preserve"> r 0.06, TI 500°C and AXV 100%</t>
  </si>
  <si>
    <t xml:space="preserve"> r 0.1; TI 500°C and AXV 100%</t>
  </si>
  <si>
    <t xml:space="preserve"> r 0.1, TI 660°C and AXV 100%</t>
  </si>
  <si>
    <t xml:space="preserve"> r 0.13, TI 500°C and AXV 100%</t>
  </si>
  <si>
    <t xml:space="preserve"> r 0.13, TI 660°C and AXV 100%</t>
  </si>
  <si>
    <t xml:space="preserve"> r 0.13, TI 660°C and AXV 70%</t>
  </si>
  <si>
    <t xml:space="preserve"> r 0.1, TI 500°C and AXV 70%</t>
  </si>
  <si>
    <t>Spreadsheet A. Chemical classification (TAS) of thermodynamic liquid line of descent (LLD) from AFC models and comparation to Passa Quatro alkaline complex.</t>
  </si>
  <si>
    <t>Spreadsheet B. Mineralogical classification (Le Maitre, 2002) of contaminant source (foreign rock) and final residue (foreign rock melted) from AFC thermodynamic modeling of foreign rocks partial fusion.</t>
  </si>
  <si>
    <t>Spreadsheet C. Chemical classification (TAS) of contaminant melt derived of foreign rock partial fusion by AFC thermodynamic modeling in the Passa Quatro alkaline complex.</t>
  </si>
  <si>
    <t>Spreadsheet D. Latent heat from fractional crystallization concomitant to paragneiss assimilation by Passa Quatro alkaline complex phonolite in the thermodynamic AFC modeling.</t>
  </si>
  <si>
    <t>Leucite crystallization (grams)</t>
  </si>
  <si>
    <t>Spinel crystallization (grams)</t>
  </si>
  <si>
    <t>Plagioclase crystallization (grams)</t>
  </si>
  <si>
    <t>Alkali feldspar crystallization (grams)</t>
  </si>
  <si>
    <t>Spreadsheet E. Data to construct lines in diagrams classifications</t>
  </si>
  <si>
    <t>paragneiss wall-rock</t>
  </si>
  <si>
    <t>paragneiss</t>
  </si>
  <si>
    <t>To consult suplementary material 6 folder for exported files from Magma Chamber Simulator.</t>
  </si>
  <si>
    <t xml:space="preserve">Supplementary material 6 - Results of phonolite AFC thermodynamic modeling </t>
  </si>
  <si>
    <t>Alkali feldspar syenite with quartz pockets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</si>
</sst>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Times New Roman"/>
      <family val="1"/>
    </font>
    <font>
      <sz val="11"/>
      <color rgb="FF000000"/>
      <name val="Calibri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 Light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6"/>
      <name val="Times New Roman"/>
      <family val="1"/>
    </font>
    <font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10" fillId="0" borderId="0"/>
    <xf numFmtId="0" fontId="14" fillId="0" borderId="0"/>
    <xf numFmtId="0" fontId="13" fillId="0" borderId="0"/>
  </cellStyleXfs>
  <cellXfs count="5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11" fillId="0" borderId="0" xfId="0" applyFont="1"/>
    <xf numFmtId="0" fontId="5" fillId="0" borderId="0" xfId="0" applyFont="1"/>
    <xf numFmtId="0" fontId="12" fillId="0" borderId="0" xfId="0" applyFont="1"/>
    <xf numFmtId="0" fontId="9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0" fillId="0" borderId="3" xfId="0" applyNumberFormat="1" applyFont="1" applyBorder="1" applyAlignment="1">
      <alignment horizontal="center" vertical="center"/>
    </xf>
    <xf numFmtId="2" fontId="20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0" xfId="0" applyNumberFormat="1" applyFont="1"/>
    <xf numFmtId="0" fontId="16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165" fontId="0" fillId="0" borderId="0" xfId="0" applyNumberFormat="1"/>
    <xf numFmtId="0" fontId="27" fillId="0" borderId="7" xfId="0" applyFont="1" applyBorder="1"/>
    <xf numFmtId="0" fontId="28" fillId="0" borderId="0" xfId="0" applyFont="1"/>
    <xf numFmtId="0" fontId="22" fillId="2" borderId="8" xfId="0" applyFont="1" applyFill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001132"/>
      <color rgb="FFD56EE6"/>
      <color rgb="FF6C0000"/>
      <color rgb="FF926F00"/>
      <color rgb="FF000D26"/>
      <color rgb="FF370730"/>
      <color rgb="FFFF7171"/>
      <color rgb="FF2E2300"/>
      <color rgb="FFFFD54F"/>
      <color rgb="FFEEE6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5-4115-87F3-02BA547D657A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5-4115-87F3-02BA547D657A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5-4115-87F3-02BA547D657A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65-4115-87F3-02BA547D657A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5-4115-87F3-02BA547D657A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65-4115-87F3-02BA547D657A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65-4115-87F3-02BA547D657A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65-4115-87F3-02BA547D657A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65-4115-87F3-02BA547D657A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65-4115-87F3-02BA547D657A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65-4115-87F3-02BA547D657A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865-4115-87F3-02BA547D657A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865-4115-87F3-02BA547D657A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65-4115-87F3-02BA547D657A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65-4115-87F3-02BA547D657A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865-4115-87F3-02BA547D657A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2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865-4115-87F3-02BA547D657A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65-4115-87F3-02BA547D657A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7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865-4115-87F3-02BA547D657A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865-4115-87F3-02BA547D657A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65-4115-87F3-02BA547D657A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65-4115-87F3-02BA547D657A}"/>
            </c:ext>
          </c:extLst>
        </c:ser>
        <c:ser>
          <c:idx val="33"/>
          <c:order val="21"/>
          <c:tx>
            <c:strRef>
              <c:f>'A. Liquid Line Descent LLD'!$B$96</c:f>
              <c:strCache>
                <c:ptCount val="1"/>
                <c:pt idx="0">
                  <c:v> r 0.03, TI 350°C and GWRV 100%</c:v>
                </c:pt>
              </c:strCache>
            </c:strRef>
          </c:tx>
          <c:spPr>
            <a:ln w="76200">
              <a:solidFill>
                <a:schemeClr val="accent2">
                  <a:lumMod val="60000"/>
                  <a:lumOff val="40000"/>
                </a:schemeClr>
              </a:solidFill>
              <a:prstDash val="solid"/>
              <a:tailEnd type="none" w="lg" len="lg"/>
            </a:ln>
          </c:spPr>
          <c:marker>
            <c:symbol val="none"/>
          </c:marker>
          <c:xVal>
            <c:numRef>
              <c:f>'A. Liquid Line Descent LLD'!$AI$96:$AI$116</c:f>
              <c:numCache>
                <c:formatCode>0.00</c:formatCode>
                <c:ptCount val="21"/>
                <c:pt idx="0">
                  <c:v>59.490563316502694</c:v>
                </c:pt>
                <c:pt idx="1">
                  <c:v>59.541133100691511</c:v>
                </c:pt>
                <c:pt idx="2">
                  <c:v>59.607055690067661</c:v>
                </c:pt>
                <c:pt idx="3">
                  <c:v>59.670359102298974</c:v>
                </c:pt>
                <c:pt idx="4">
                  <c:v>59.731094398449059</c:v>
                </c:pt>
                <c:pt idx="5">
                  <c:v>59.789310505132043</c:v>
                </c:pt>
                <c:pt idx="6">
                  <c:v>59.845054386305286</c:v>
                </c:pt>
                <c:pt idx="7">
                  <c:v>60.287014275801518</c:v>
                </c:pt>
                <c:pt idx="8">
                  <c:v>60.965329262343495</c:v>
                </c:pt>
                <c:pt idx="9">
                  <c:v>61.83604886314901</c:v>
                </c:pt>
                <c:pt idx="10">
                  <c:v>62.570404950320601</c:v>
                </c:pt>
                <c:pt idx="11">
                  <c:v>63.125860691741245</c:v>
                </c:pt>
                <c:pt idx="12">
                  <c:v>64.31919347864067</c:v>
                </c:pt>
                <c:pt idx="13">
                  <c:v>65.040673090833039</c:v>
                </c:pt>
                <c:pt idx="14">
                  <c:v>66.840968459327371</c:v>
                </c:pt>
                <c:pt idx="15">
                  <c:v>68.432695943040073</c:v>
                </c:pt>
                <c:pt idx="16">
                  <c:v>69.715149519257849</c:v>
                </c:pt>
                <c:pt idx="17">
                  <c:v>70.956491216392919</c:v>
                </c:pt>
                <c:pt idx="18">
                  <c:v>71.949725318597856</c:v>
                </c:pt>
                <c:pt idx="19">
                  <c:v>73.007640383013751</c:v>
                </c:pt>
                <c:pt idx="20">
                  <c:v>73.992830081019648</c:v>
                </c:pt>
              </c:numCache>
            </c:numRef>
          </c:xVal>
          <c:yVal>
            <c:numRef>
              <c:f>'A. Liquid Line Descent LLD'!$BB$96:$BB$116</c:f>
              <c:numCache>
                <c:formatCode>0.00</c:formatCode>
                <c:ptCount val="21"/>
                <c:pt idx="0">
                  <c:v>14.175525399091855</c:v>
                </c:pt>
                <c:pt idx="1">
                  <c:v>14.089622710715709</c:v>
                </c:pt>
                <c:pt idx="2">
                  <c:v>13.977575026118881</c:v>
                </c:pt>
                <c:pt idx="3">
                  <c:v>13.869904139150234</c:v>
                </c:pt>
                <c:pt idx="4">
                  <c:v>13.766525755894513</c:v>
                </c:pt>
                <c:pt idx="5">
                  <c:v>13.667359022616527</c:v>
                </c:pt>
                <c:pt idx="6">
                  <c:v>13.572326246261344</c:v>
                </c:pt>
                <c:pt idx="7">
                  <c:v>13.737985951647079</c:v>
                </c:pt>
                <c:pt idx="8">
                  <c:v>14.097506463734197</c:v>
                </c:pt>
                <c:pt idx="9">
                  <c:v>14.695550237394443</c:v>
                </c:pt>
                <c:pt idx="10">
                  <c:v>15.376729148102878</c:v>
                </c:pt>
                <c:pt idx="11">
                  <c:v>15.690227952726993</c:v>
                </c:pt>
                <c:pt idx="12">
                  <c:v>15.127764748915158</c:v>
                </c:pt>
                <c:pt idx="13">
                  <c:v>15.310483489508144</c:v>
                </c:pt>
                <c:pt idx="14">
                  <c:v>14.478356978346257</c:v>
                </c:pt>
                <c:pt idx="15">
                  <c:v>14.033006100655836</c:v>
                </c:pt>
                <c:pt idx="16">
                  <c:v>13.225528137825986</c:v>
                </c:pt>
                <c:pt idx="17">
                  <c:v>12.204233429206756</c:v>
                </c:pt>
                <c:pt idx="18">
                  <c:v>12.071153966191318</c:v>
                </c:pt>
                <c:pt idx="19">
                  <c:v>11.818282806987945</c:v>
                </c:pt>
                <c:pt idx="20">
                  <c:v>11.505757043967204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865-4115-87F3-02BA547D657A}"/>
            </c:ext>
          </c:extLst>
        </c:ser>
        <c:ser>
          <c:idx val="30"/>
          <c:order val="22"/>
          <c:tx>
            <c:strRef>
              <c:f>'A. Liquid Line Descent LLD'!$B$78</c:f>
              <c:strCache>
                <c:ptCount val="1"/>
                <c:pt idx="0">
                  <c:v> r 0.15, TI 450°C and GWRV 85%</c:v>
                </c:pt>
              </c:strCache>
            </c:strRef>
          </c:tx>
          <c:spPr>
            <a:ln w="762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LLD'!$AI$78:$AI$94</c:f>
              <c:numCache>
                <c:formatCode>0.00</c:formatCode>
                <c:ptCount val="17"/>
                <c:pt idx="0">
                  <c:v>59.490563316502694</c:v>
                </c:pt>
                <c:pt idx="1">
                  <c:v>59.541133100691511</c:v>
                </c:pt>
                <c:pt idx="2">
                  <c:v>59.607055690067661</c:v>
                </c:pt>
                <c:pt idx="3">
                  <c:v>59.670359102298974</c:v>
                </c:pt>
                <c:pt idx="4">
                  <c:v>59.731094398449059</c:v>
                </c:pt>
                <c:pt idx="5">
                  <c:v>59.789310505132043</c:v>
                </c:pt>
                <c:pt idx="6">
                  <c:v>59.845054386305286</c:v>
                </c:pt>
                <c:pt idx="7">
                  <c:v>60.287014275801518</c:v>
                </c:pt>
                <c:pt idx="8">
                  <c:v>60.965329262343495</c:v>
                </c:pt>
                <c:pt idx="9">
                  <c:v>61.682256387996603</c:v>
                </c:pt>
                <c:pt idx="10">
                  <c:v>62.6309741147194</c:v>
                </c:pt>
                <c:pt idx="11">
                  <c:v>63.289970998774322</c:v>
                </c:pt>
                <c:pt idx="12">
                  <c:v>64.32411689614645</c:v>
                </c:pt>
                <c:pt idx="13">
                  <c:v>65.860285617253638</c:v>
                </c:pt>
                <c:pt idx="14">
                  <c:v>67.795188445829552</c:v>
                </c:pt>
                <c:pt idx="15">
                  <c:v>69.589413748079579</c:v>
                </c:pt>
                <c:pt idx="16">
                  <c:v>70.039936763638195</c:v>
                </c:pt>
              </c:numCache>
            </c:numRef>
          </c:xVal>
          <c:yVal>
            <c:numRef>
              <c:f>'A. Liquid Line Descent LLD'!$BB$78:$BB$94</c:f>
              <c:numCache>
                <c:formatCode>0.00</c:formatCode>
                <c:ptCount val="17"/>
                <c:pt idx="0">
                  <c:v>14.175525399091855</c:v>
                </c:pt>
                <c:pt idx="1">
                  <c:v>14.089622710715709</c:v>
                </c:pt>
                <c:pt idx="2">
                  <c:v>13.977575026118881</c:v>
                </c:pt>
                <c:pt idx="3">
                  <c:v>13.869904139150234</c:v>
                </c:pt>
                <c:pt idx="4">
                  <c:v>13.766525755894513</c:v>
                </c:pt>
                <c:pt idx="5">
                  <c:v>13.667359022616527</c:v>
                </c:pt>
                <c:pt idx="6">
                  <c:v>13.572326246261344</c:v>
                </c:pt>
                <c:pt idx="7">
                  <c:v>13.737985951647079</c:v>
                </c:pt>
                <c:pt idx="8">
                  <c:v>14.097506463734197</c:v>
                </c:pt>
                <c:pt idx="9">
                  <c:v>14.379383039118501</c:v>
                </c:pt>
                <c:pt idx="10">
                  <c:v>14.235986186948235</c:v>
                </c:pt>
                <c:pt idx="11">
                  <c:v>14.304335894659292</c:v>
                </c:pt>
                <c:pt idx="12">
                  <c:v>13.97260197518335</c:v>
                </c:pt>
                <c:pt idx="13">
                  <c:v>13.498851009876814</c:v>
                </c:pt>
                <c:pt idx="14">
                  <c:v>12.724332268297218</c:v>
                </c:pt>
                <c:pt idx="15">
                  <c:v>12.00737783039331</c:v>
                </c:pt>
                <c:pt idx="16">
                  <c:v>11.752080852341905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1865-4115-87F3-02BA547D657A}"/>
            </c:ext>
          </c:extLst>
        </c:ser>
        <c:ser>
          <c:idx val="32"/>
          <c:order val="23"/>
          <c:tx>
            <c:strRef>
              <c:f>'A. Liquid Line Descent LLD'!$B$61</c:f>
              <c:strCache>
                <c:ptCount val="1"/>
                <c:pt idx="0">
                  <c:v> r 0.15, TI 450°C and GWRV 80%</c:v>
                </c:pt>
              </c:strCache>
            </c:strRef>
          </c:tx>
          <c:spPr>
            <a:ln w="76200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LLD'!$AI$61:$AI$76</c:f>
              <c:numCache>
                <c:formatCode>0.00</c:formatCode>
                <c:ptCount val="16"/>
                <c:pt idx="0">
                  <c:v>59.490563316502694</c:v>
                </c:pt>
                <c:pt idx="1">
                  <c:v>59.541133100691511</c:v>
                </c:pt>
                <c:pt idx="2">
                  <c:v>59.607055690067661</c:v>
                </c:pt>
                <c:pt idx="3">
                  <c:v>59.670359102298974</c:v>
                </c:pt>
                <c:pt idx="4">
                  <c:v>59.731094398449059</c:v>
                </c:pt>
                <c:pt idx="5">
                  <c:v>59.789310505132043</c:v>
                </c:pt>
                <c:pt idx="6">
                  <c:v>59.845054386305286</c:v>
                </c:pt>
                <c:pt idx="7">
                  <c:v>60.287014275801518</c:v>
                </c:pt>
                <c:pt idx="8">
                  <c:v>60.965329262343495</c:v>
                </c:pt>
                <c:pt idx="9">
                  <c:v>61.827642897142532</c:v>
                </c:pt>
                <c:pt idx="10">
                  <c:v>62.411820084206589</c:v>
                </c:pt>
                <c:pt idx="11">
                  <c:v>63.269427730692762</c:v>
                </c:pt>
                <c:pt idx="12">
                  <c:v>64.399470250442548</c:v>
                </c:pt>
                <c:pt idx="13">
                  <c:v>65.954017728434877</c:v>
                </c:pt>
                <c:pt idx="14">
                  <c:v>68.237534200257727</c:v>
                </c:pt>
                <c:pt idx="15">
                  <c:v>68.764843240333619</c:v>
                </c:pt>
              </c:numCache>
            </c:numRef>
          </c:xVal>
          <c:yVal>
            <c:numRef>
              <c:f>'A. Liquid Line Descent LLD'!$BB$61:$BB$76</c:f>
              <c:numCache>
                <c:formatCode>0.00</c:formatCode>
                <c:ptCount val="16"/>
                <c:pt idx="0">
                  <c:v>14.175525399091855</c:v>
                </c:pt>
                <c:pt idx="1">
                  <c:v>14.089622710715709</c:v>
                </c:pt>
                <c:pt idx="2">
                  <c:v>13.977575026118881</c:v>
                </c:pt>
                <c:pt idx="3">
                  <c:v>13.869904139150234</c:v>
                </c:pt>
                <c:pt idx="4">
                  <c:v>13.766525755894513</c:v>
                </c:pt>
                <c:pt idx="5">
                  <c:v>13.667359022616527</c:v>
                </c:pt>
                <c:pt idx="6">
                  <c:v>13.572326246261344</c:v>
                </c:pt>
                <c:pt idx="7">
                  <c:v>13.737985951647079</c:v>
                </c:pt>
                <c:pt idx="8">
                  <c:v>14.097506463734197</c:v>
                </c:pt>
                <c:pt idx="9">
                  <c:v>14.001071381133171</c:v>
                </c:pt>
                <c:pt idx="10">
                  <c:v>14.310528745921715</c:v>
                </c:pt>
                <c:pt idx="11">
                  <c:v>14.03498226452373</c:v>
                </c:pt>
                <c:pt idx="12">
                  <c:v>13.644277362519126</c:v>
                </c:pt>
                <c:pt idx="13">
                  <c:v>13.192882571917988</c:v>
                </c:pt>
                <c:pt idx="14">
                  <c:v>12.268478945349306</c:v>
                </c:pt>
                <c:pt idx="15">
                  <c:v>11.990475468299604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1865-4115-87F3-02BA547D657A}"/>
            </c:ext>
          </c:extLst>
        </c:ser>
        <c:ser>
          <c:idx val="35"/>
          <c:order val="24"/>
          <c:tx>
            <c:strRef>
              <c:f>'A. Liquid Line Descent LLD'!$B$45</c:f>
              <c:strCache>
                <c:ptCount val="1"/>
                <c:pt idx="0">
                  <c:v> r 0.15, TI 450°C and GWRV 75%</c:v>
                </c:pt>
              </c:strCache>
            </c:strRef>
          </c:tx>
          <c:spPr>
            <a:ln w="76200" cmpd="sng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LLD'!$AI$45:$AI$59</c:f>
              <c:numCache>
                <c:formatCode>0.00</c:formatCode>
                <c:ptCount val="15"/>
                <c:pt idx="0">
                  <c:v>59.490563316502694</c:v>
                </c:pt>
                <c:pt idx="1">
                  <c:v>59.507167146717848</c:v>
                </c:pt>
                <c:pt idx="2">
                  <c:v>59.574425070093504</c:v>
                </c:pt>
                <c:pt idx="3">
                  <c:v>59.639031550587497</c:v>
                </c:pt>
                <c:pt idx="4">
                  <c:v>59.701044658496365</c:v>
                </c:pt>
                <c:pt idx="5">
                  <c:v>59.760514371916734</c:v>
                </c:pt>
                <c:pt idx="6">
                  <c:v>59.817488608529487</c:v>
                </c:pt>
                <c:pt idx="7">
                  <c:v>59.845054386305286</c:v>
                </c:pt>
                <c:pt idx="8">
                  <c:v>60.287014275801518</c:v>
                </c:pt>
                <c:pt idx="9">
                  <c:v>61.236937722827086</c:v>
                </c:pt>
                <c:pt idx="10">
                  <c:v>61.618538130078498</c:v>
                </c:pt>
                <c:pt idx="11">
                  <c:v>62.36516633156031</c:v>
                </c:pt>
                <c:pt idx="12">
                  <c:v>63.384441931911887</c:v>
                </c:pt>
                <c:pt idx="13">
                  <c:v>65.267331161941868</c:v>
                </c:pt>
                <c:pt idx="14">
                  <c:v>67.245205204500536</c:v>
                </c:pt>
              </c:numCache>
            </c:numRef>
          </c:xVal>
          <c:yVal>
            <c:numRef>
              <c:f>'A. Liquid Line Descent LLD'!$BB$45:$BB$59</c:f>
              <c:numCache>
                <c:formatCode>0.00</c:formatCode>
                <c:ptCount val="15"/>
                <c:pt idx="0">
                  <c:v>14.175525399091855</c:v>
                </c:pt>
                <c:pt idx="1">
                  <c:v>14.147325200250869</c:v>
                </c:pt>
                <c:pt idx="2">
                  <c:v>14.033046361467374</c:v>
                </c:pt>
                <c:pt idx="3">
                  <c:v>13.923197834138008</c:v>
                </c:pt>
                <c:pt idx="4">
                  <c:v>13.817683516068875</c:v>
                </c:pt>
                <c:pt idx="5">
                  <c:v>13.716420858457003</c:v>
                </c:pt>
                <c:pt idx="6">
                  <c:v>13.619330633449945</c:v>
                </c:pt>
                <c:pt idx="7">
                  <c:v>13.572326246261344</c:v>
                </c:pt>
                <c:pt idx="8">
                  <c:v>13.737985951647079</c:v>
                </c:pt>
                <c:pt idx="9">
                  <c:v>13.825473232008235</c:v>
                </c:pt>
                <c:pt idx="10">
                  <c:v>14.047556844132991</c:v>
                </c:pt>
                <c:pt idx="11">
                  <c:v>14.117640651278858</c:v>
                </c:pt>
                <c:pt idx="12">
                  <c:v>13.712628897367855</c:v>
                </c:pt>
                <c:pt idx="13">
                  <c:v>12.912963149446542</c:v>
                </c:pt>
                <c:pt idx="14">
                  <c:v>11.988229544355033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1865-4115-87F3-02BA547D657A}"/>
            </c:ext>
          </c:extLst>
        </c:ser>
        <c:ser>
          <c:idx val="40"/>
          <c:order val="25"/>
          <c:tx>
            <c:strRef>
              <c:f>'A. Liquid Line Descent LLD'!$B$35</c:f>
              <c:strCache>
                <c:ptCount val="1"/>
                <c:pt idx="0">
                  <c:v> r 0.2, TI 600°C and GWRV 50%</c:v>
                </c:pt>
              </c:strCache>
            </c:strRef>
          </c:tx>
          <c:spPr>
            <a:ln w="76200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LLD'!$AI$35:$AI$43</c:f>
              <c:numCache>
                <c:formatCode>0.00</c:formatCode>
                <c:ptCount val="9"/>
                <c:pt idx="0">
                  <c:v>59.490563316502715</c:v>
                </c:pt>
                <c:pt idx="1">
                  <c:v>59.554563990932962</c:v>
                </c:pt>
                <c:pt idx="2">
                  <c:v>59.616336355549024</c:v>
                </c:pt>
                <c:pt idx="3">
                  <c:v>59.675591098609807</c:v>
                </c:pt>
                <c:pt idx="4">
                  <c:v>59.732372054639164</c:v>
                </c:pt>
                <c:pt idx="5">
                  <c:v>59.965702862478629</c:v>
                </c:pt>
                <c:pt idx="6">
                  <c:v>60.683475649036886</c:v>
                </c:pt>
                <c:pt idx="7">
                  <c:v>61.630466650849748</c:v>
                </c:pt>
                <c:pt idx="8">
                  <c:v>63.286374450513392</c:v>
                </c:pt>
              </c:numCache>
            </c:numRef>
          </c:xVal>
          <c:yVal>
            <c:numRef>
              <c:f>'A. Liquid Line Descent LLD'!$BB$35:$BB$43</c:f>
              <c:numCache>
                <c:formatCode>0.00</c:formatCode>
                <c:ptCount val="9"/>
                <c:pt idx="0">
                  <c:v>14.17552539909185</c:v>
                </c:pt>
                <c:pt idx="1">
                  <c:v>14.066713879473806</c:v>
                </c:pt>
                <c:pt idx="2">
                  <c:v>13.961612592269532</c:v>
                </c:pt>
                <c:pt idx="3">
                  <c:v>13.86071550571436</c:v>
                </c:pt>
                <c:pt idx="4">
                  <c:v>13.76395011042689</c:v>
                </c:pt>
                <c:pt idx="5">
                  <c:v>13.619871760188875</c:v>
                </c:pt>
                <c:pt idx="6">
                  <c:v>13.74086912198327</c:v>
                </c:pt>
                <c:pt idx="7">
                  <c:v>13.792365316421343</c:v>
                </c:pt>
                <c:pt idx="8">
                  <c:v>13.14924194144934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1865-4115-87F3-02BA547D657A}"/>
            </c:ext>
          </c:extLst>
        </c:ser>
        <c:ser>
          <c:idx val="42"/>
          <c:order val="26"/>
          <c:tx>
            <c:strRef>
              <c:f>'A. Liquid Line Descent LLD'!$B$24</c:f>
              <c:strCache>
                <c:ptCount val="1"/>
                <c:pt idx="0">
                  <c:v> r 0.2, TI 685°C and GWRV 50%</c:v>
                </c:pt>
              </c:strCache>
            </c:strRef>
          </c:tx>
          <c:spPr>
            <a:ln w="762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LLD'!$AI$24:$AI$33</c:f>
              <c:numCache>
                <c:formatCode>0.00</c:formatCode>
                <c:ptCount val="10"/>
                <c:pt idx="0">
                  <c:v>59.490563316502715</c:v>
                </c:pt>
                <c:pt idx="1">
                  <c:v>59.490563316502715</c:v>
                </c:pt>
                <c:pt idx="2">
                  <c:v>59.554563990932962</c:v>
                </c:pt>
                <c:pt idx="3">
                  <c:v>59.616336355549024</c:v>
                </c:pt>
                <c:pt idx="4">
                  <c:v>59.806057012373678</c:v>
                </c:pt>
                <c:pt idx="5">
                  <c:v>59.970269044685629</c:v>
                </c:pt>
                <c:pt idx="6">
                  <c:v>60.254834206571381</c:v>
                </c:pt>
                <c:pt idx="7">
                  <c:v>60.88007174881556</c:v>
                </c:pt>
                <c:pt idx="8">
                  <c:v>62.315245645985982</c:v>
                </c:pt>
                <c:pt idx="9">
                  <c:v>63.335912765633232</c:v>
                </c:pt>
              </c:numCache>
            </c:numRef>
          </c:xVal>
          <c:yVal>
            <c:numRef>
              <c:f>'A. Liquid Line Descent LLD'!$BB$24:$BB$33</c:f>
              <c:numCache>
                <c:formatCode>0.00</c:formatCode>
                <c:ptCount val="10"/>
                <c:pt idx="0">
                  <c:v>14.17552539909185</c:v>
                </c:pt>
                <c:pt idx="1">
                  <c:v>14.17552539909185</c:v>
                </c:pt>
                <c:pt idx="2">
                  <c:v>14.066713879473806</c:v>
                </c:pt>
                <c:pt idx="3">
                  <c:v>13.961612592269532</c:v>
                </c:pt>
                <c:pt idx="4">
                  <c:v>13.820323403233147</c:v>
                </c:pt>
                <c:pt idx="5">
                  <c:v>13.731676977711459</c:v>
                </c:pt>
                <c:pt idx="6">
                  <c:v>13.587292448424787</c:v>
                </c:pt>
                <c:pt idx="7">
                  <c:v>13.621222158337098</c:v>
                </c:pt>
                <c:pt idx="8">
                  <c:v>13.42356604150941</c:v>
                </c:pt>
                <c:pt idx="9">
                  <c:v>13.035330573145856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1865-4115-87F3-02BA547D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6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6"/>
        <c:txPr>
          <a:bodyPr/>
          <a:lstStyle/>
          <a:p>
            <a:pPr>
              <a:defRPr sz="2500" i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66967053062384552"/>
          <c:y val="0.10924403803535798"/>
          <c:w val="0.31846452508611595"/>
          <c:h val="0.30039984244913798"/>
        </c:manualLayout>
      </c:layout>
      <c:overlay val="0"/>
      <c:spPr>
        <a:noFill/>
        <a:ln w="6350">
          <a:solidFill>
            <a:schemeClr val="tx1"/>
          </a:solidFill>
        </a:ln>
      </c:spPr>
      <c:txPr>
        <a:bodyPr/>
        <a:lstStyle/>
        <a:p>
          <a:pPr>
            <a:defRPr sz="25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4297-AE7F-2DBF9F3D00C3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6-4297-AE7F-2DBF9F3D00C3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6-4297-AE7F-2DBF9F3D00C3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66-4297-AE7F-2DBF9F3D00C3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66-4297-AE7F-2DBF9F3D00C3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66-4297-AE7F-2DBF9F3D00C3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66-4297-AE7F-2DBF9F3D00C3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66-4297-AE7F-2DBF9F3D00C3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66-4297-AE7F-2DBF9F3D00C3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66-4297-AE7F-2DBF9F3D00C3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66-4297-AE7F-2DBF9F3D00C3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66-4297-AE7F-2DBF9F3D00C3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566-4297-AE7F-2DBF9F3D00C3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566-4297-AE7F-2DBF9F3D00C3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566-4297-AE7F-2DBF9F3D00C3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5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566-4297-AE7F-2DBF9F3D00C3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2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566-4297-AE7F-2DBF9F3D00C3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566-4297-AE7F-2DBF9F3D00C3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7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566-4297-AE7F-2DBF9F3D00C3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566-4297-AE7F-2DBF9F3D00C3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566-4297-AE7F-2DBF9F3D00C3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566-4297-AE7F-2DBF9F3D00C3}"/>
            </c:ext>
          </c:extLst>
        </c:ser>
        <c:ser>
          <c:idx val="33"/>
          <c:order val="21"/>
          <c:tx>
            <c:strRef>
              <c:f>'A. Liquid Line Descent LLD'!$B$119</c:f>
              <c:strCache>
                <c:ptCount val="1"/>
                <c:pt idx="0">
                  <c:v> r 0.06, TI 350°C and AXV 100%</c:v>
                </c:pt>
              </c:strCache>
            </c:strRef>
          </c:tx>
          <c:spPr>
            <a:ln w="7620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'A. Liquid Line Descent LLD'!$AI$119:$AI$140</c:f>
              <c:numCache>
                <c:formatCode>0.00</c:formatCode>
                <c:ptCount val="22"/>
                <c:pt idx="0">
                  <c:v>59.490563316502715</c:v>
                </c:pt>
                <c:pt idx="1">
                  <c:v>59.5346802348637</c:v>
                </c:pt>
                <c:pt idx="2">
                  <c:v>59.591257547735346</c:v>
                </c:pt>
                <c:pt idx="3">
                  <c:v>59.645162774400838</c:v>
                </c:pt>
                <c:pt idx="4">
                  <c:v>59.696593522622152</c:v>
                </c:pt>
                <c:pt idx="5">
                  <c:v>59.745555778822798</c:v>
                </c:pt>
                <c:pt idx="6">
                  <c:v>59.79204998856769</c:v>
                </c:pt>
                <c:pt idx="7">
                  <c:v>59.871024625303576</c:v>
                </c:pt>
                <c:pt idx="8">
                  <c:v>60.286465126244572</c:v>
                </c:pt>
                <c:pt idx="9">
                  <c:v>60.559143153628447</c:v>
                </c:pt>
                <c:pt idx="10">
                  <c:v>61.142429990788543</c:v>
                </c:pt>
                <c:pt idx="11">
                  <c:v>61.286319275385615</c:v>
                </c:pt>
                <c:pt idx="12">
                  <c:v>61.416298665401513</c:v>
                </c:pt>
                <c:pt idx="13">
                  <c:v>61.53381451655271</c:v>
                </c:pt>
                <c:pt idx="14">
                  <c:v>62.239999863970183</c:v>
                </c:pt>
                <c:pt idx="15">
                  <c:v>63.039828490528194</c:v>
                </c:pt>
                <c:pt idx="16">
                  <c:v>64.614950693626994</c:v>
                </c:pt>
                <c:pt idx="17">
                  <c:v>65.506956852692511</c:v>
                </c:pt>
                <c:pt idx="18">
                  <c:v>66.322474672576803</c:v>
                </c:pt>
                <c:pt idx="19">
                  <c:v>67.943998898635485</c:v>
                </c:pt>
                <c:pt idx="20">
                  <c:v>68.845682622709816</c:v>
                </c:pt>
                <c:pt idx="21">
                  <c:v>69.800287601131771</c:v>
                </c:pt>
              </c:numCache>
            </c:numRef>
          </c:xVal>
          <c:yVal>
            <c:numRef>
              <c:f>'A. Liquid Line Descent LLD'!$BB$119:$BB$140</c:f>
              <c:numCache>
                <c:formatCode>0.00</c:formatCode>
                <c:ptCount val="22"/>
                <c:pt idx="0">
                  <c:v>14.17552539909185</c:v>
                </c:pt>
                <c:pt idx="1">
                  <c:v>14.100804934423204</c:v>
                </c:pt>
                <c:pt idx="2">
                  <c:v>14.004943415406657</c:v>
                </c:pt>
                <c:pt idx="3">
                  <c:v>13.913567745390456</c:v>
                </c:pt>
                <c:pt idx="4">
                  <c:v>13.826345371745921</c:v>
                </c:pt>
                <c:pt idx="5">
                  <c:v>13.743268388393219</c:v>
                </c:pt>
                <c:pt idx="6">
                  <c:v>13.664338340866017</c:v>
                </c:pt>
                <c:pt idx="7">
                  <c:v>13.69126296885344</c:v>
                </c:pt>
                <c:pt idx="8">
                  <c:v>14.009725690071168</c:v>
                </c:pt>
                <c:pt idx="9">
                  <c:v>14.341968215923231</c:v>
                </c:pt>
                <c:pt idx="10">
                  <c:v>14.844195482051664</c:v>
                </c:pt>
                <c:pt idx="11">
                  <c:v>14.987812338032633</c:v>
                </c:pt>
                <c:pt idx="12">
                  <c:v>15.129959476200264</c:v>
                </c:pt>
                <c:pt idx="13">
                  <c:v>15.270765175596132</c:v>
                </c:pt>
                <c:pt idx="14">
                  <c:v>15.130266703164237</c:v>
                </c:pt>
                <c:pt idx="15">
                  <c:v>15.021461087383603</c:v>
                </c:pt>
                <c:pt idx="16">
                  <c:v>14.789382019567913</c:v>
                </c:pt>
                <c:pt idx="17">
                  <c:v>14.655469285597588</c:v>
                </c:pt>
                <c:pt idx="18">
                  <c:v>14.491320767060454</c:v>
                </c:pt>
                <c:pt idx="19">
                  <c:v>14.524599962726892</c:v>
                </c:pt>
                <c:pt idx="20">
                  <c:v>14.520591028283107</c:v>
                </c:pt>
                <c:pt idx="21">
                  <c:v>14.409278316709358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566-4297-AE7F-2DBF9F3D00C3}"/>
            </c:ext>
          </c:extLst>
        </c:ser>
        <c:ser>
          <c:idx val="32"/>
          <c:order val="22"/>
          <c:tx>
            <c:strRef>
              <c:f>'A. Liquid Line Descent LLD'!$B$161</c:f>
              <c:strCache>
                <c:ptCount val="1"/>
                <c:pt idx="0">
                  <c:v> r 0.1; TI 500°C and AXV 100%</c:v>
                </c:pt>
              </c:strCache>
            </c:strRef>
          </c:tx>
          <c:spPr>
            <a:ln w="762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'A. Liquid Line Descent LLD'!$AI$161:$AI$176</c:f>
              <c:numCache>
                <c:formatCode>0.00</c:formatCode>
                <c:ptCount val="16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59.757410822763411</c:v>
                </c:pt>
                <c:pt idx="6">
                  <c:v>59.803287388139942</c:v>
                </c:pt>
                <c:pt idx="7">
                  <c:v>59.99367203508028</c:v>
                </c:pt>
                <c:pt idx="8">
                  <c:v>60.363229746617527</c:v>
                </c:pt>
                <c:pt idx="9">
                  <c:v>60.866378576090035</c:v>
                </c:pt>
                <c:pt idx="10">
                  <c:v>61.890218906109908</c:v>
                </c:pt>
                <c:pt idx="11">
                  <c:v>62.354212773498567</c:v>
                </c:pt>
                <c:pt idx="12">
                  <c:v>62.941167031051826</c:v>
                </c:pt>
                <c:pt idx="13">
                  <c:v>63.478932681936442</c:v>
                </c:pt>
                <c:pt idx="14">
                  <c:v>65.351883612293477</c:v>
                </c:pt>
                <c:pt idx="15">
                  <c:v>66.35533581489004</c:v>
                </c:pt>
              </c:numCache>
            </c:numRef>
          </c:xVal>
          <c:yVal>
            <c:numRef>
              <c:f>'A. Liquid Line Descent LLD'!$BB$161:$BB$176</c:f>
              <c:numCache>
                <c:formatCode>0.00</c:formatCode>
                <c:ptCount val="16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13.723146819434199</c:v>
                </c:pt>
                <c:pt idx="6">
                  <c:v>13.645254948726295</c:v>
                </c:pt>
                <c:pt idx="7">
                  <c:v>13.770894983312651</c:v>
                </c:pt>
                <c:pt idx="8">
                  <c:v>14.090479363085114</c:v>
                </c:pt>
                <c:pt idx="9">
                  <c:v>13.938756865954936</c:v>
                </c:pt>
                <c:pt idx="10">
                  <c:v>13.989327033187401</c:v>
                </c:pt>
                <c:pt idx="11">
                  <c:v>14.036132884500727</c:v>
                </c:pt>
                <c:pt idx="12">
                  <c:v>14.147960650521771</c:v>
                </c:pt>
                <c:pt idx="13">
                  <c:v>14.173701354838443</c:v>
                </c:pt>
                <c:pt idx="14">
                  <c:v>14.005779804250466</c:v>
                </c:pt>
                <c:pt idx="15">
                  <c:v>13.853214183864205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566-4297-AE7F-2DBF9F3D00C3}"/>
            </c:ext>
          </c:extLst>
        </c:ser>
        <c:ser>
          <c:idx val="1"/>
          <c:order val="23"/>
          <c:tx>
            <c:strRef>
              <c:f>'A. Liquid Line Descent LLD'!$B$237</c:f>
              <c:strCache>
                <c:ptCount val="1"/>
                <c:pt idx="0">
                  <c:v> r 0.1, TI 500°C and AXV 70%</c:v>
                </c:pt>
              </c:strCache>
            </c:strRef>
          </c:tx>
          <c:spPr>
            <a:ln w="7620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'A. Liquid Line Descent LLD'!$AI$237:$AI$251</c:f>
              <c:numCache>
                <c:formatCode>0.00</c:formatCode>
                <c:ptCount val="15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59.757410822763411</c:v>
                </c:pt>
                <c:pt idx="6">
                  <c:v>59.803287388139942</c:v>
                </c:pt>
                <c:pt idx="7">
                  <c:v>60.036835090761905</c:v>
                </c:pt>
                <c:pt idx="8">
                  <c:v>60.582399346565346</c:v>
                </c:pt>
                <c:pt idx="9">
                  <c:v>60.93476467669992</c:v>
                </c:pt>
                <c:pt idx="10">
                  <c:v>61.32095495797774</c:v>
                </c:pt>
                <c:pt idx="11">
                  <c:v>61.711050468983849</c:v>
                </c:pt>
                <c:pt idx="12">
                  <c:v>62.075695217696143</c:v>
                </c:pt>
                <c:pt idx="13">
                  <c:v>62.507457047223809</c:v>
                </c:pt>
                <c:pt idx="14">
                  <c:v>62.872622932107028</c:v>
                </c:pt>
              </c:numCache>
            </c:numRef>
          </c:xVal>
          <c:yVal>
            <c:numRef>
              <c:f>'A. Liquid Line Descent LLD'!$BB$237:$BB$251</c:f>
              <c:numCache>
                <c:formatCode>0.00</c:formatCode>
                <c:ptCount val="15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13.723146819434199</c:v>
                </c:pt>
                <c:pt idx="6">
                  <c:v>13.645254948726295</c:v>
                </c:pt>
                <c:pt idx="7">
                  <c:v>13.619120012938613</c:v>
                </c:pt>
                <c:pt idx="8">
                  <c:v>13.624676892882224</c:v>
                </c:pt>
                <c:pt idx="9">
                  <c:v>13.860920104742414</c:v>
                </c:pt>
                <c:pt idx="10">
                  <c:v>14.028599505468222</c:v>
                </c:pt>
                <c:pt idx="11">
                  <c:v>14.087401757292417</c:v>
                </c:pt>
                <c:pt idx="12">
                  <c:v>14.07314833599146</c:v>
                </c:pt>
                <c:pt idx="13">
                  <c:v>14.117941144368141</c:v>
                </c:pt>
                <c:pt idx="14">
                  <c:v>14.148663859849853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F8-4409-80CE-EA5004799D38}"/>
            </c:ext>
          </c:extLst>
        </c:ser>
        <c:ser>
          <c:idx val="42"/>
          <c:order val="24"/>
          <c:tx>
            <c:strRef>
              <c:f>'A. Liquid Line Descent LLD'!$B$193</c:f>
              <c:strCache>
                <c:ptCount val="1"/>
                <c:pt idx="0">
                  <c:v> r 0.13, TI 500°C and AXV 100%</c:v>
                </c:pt>
              </c:strCache>
            </c:strRef>
          </c:tx>
          <c:spPr>
            <a:ln w="762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'A. Liquid Line Descent LLD'!$AI$193:$AI$208</c:f>
              <c:numCache>
                <c:formatCode>0.00</c:formatCode>
                <c:ptCount val="16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59.757410822763411</c:v>
                </c:pt>
                <c:pt idx="6">
                  <c:v>59.803287388139942</c:v>
                </c:pt>
                <c:pt idx="7">
                  <c:v>59.99367203508028</c:v>
                </c:pt>
                <c:pt idx="8">
                  <c:v>60.363229746617527</c:v>
                </c:pt>
                <c:pt idx="9">
                  <c:v>61.226554126572047</c:v>
                </c:pt>
                <c:pt idx="10">
                  <c:v>61.858587898118202</c:v>
                </c:pt>
                <c:pt idx="11">
                  <c:v>63.093056514684129</c:v>
                </c:pt>
                <c:pt idx="12">
                  <c:v>63.834624124967171</c:v>
                </c:pt>
                <c:pt idx="13">
                  <c:v>64.777045552528946</c:v>
                </c:pt>
                <c:pt idx="14">
                  <c:v>65.942210479100922</c:v>
                </c:pt>
                <c:pt idx="15">
                  <c:v>67.106504855161361</c:v>
                </c:pt>
              </c:numCache>
            </c:numRef>
          </c:xVal>
          <c:yVal>
            <c:numRef>
              <c:f>'A. Liquid Line Descent LLD'!$BB$193:$BB$208</c:f>
              <c:numCache>
                <c:formatCode>0.00</c:formatCode>
                <c:ptCount val="16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13.723146819434199</c:v>
                </c:pt>
                <c:pt idx="6">
                  <c:v>13.645254948726295</c:v>
                </c:pt>
                <c:pt idx="7">
                  <c:v>13.770894983312651</c:v>
                </c:pt>
                <c:pt idx="8">
                  <c:v>14.090479363085114</c:v>
                </c:pt>
                <c:pt idx="9">
                  <c:v>14.259879282487141</c:v>
                </c:pt>
                <c:pt idx="10">
                  <c:v>14.273878657953443</c:v>
                </c:pt>
                <c:pt idx="11">
                  <c:v>14.326303441786031</c:v>
                </c:pt>
                <c:pt idx="12">
                  <c:v>14.28403083508014</c:v>
                </c:pt>
                <c:pt idx="13">
                  <c:v>14.182692001568466</c:v>
                </c:pt>
                <c:pt idx="14">
                  <c:v>14.004987961789205</c:v>
                </c:pt>
                <c:pt idx="15">
                  <c:v>13.765217965970926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566-4297-AE7F-2DBF9F3D00C3}"/>
            </c:ext>
          </c:extLst>
        </c:ser>
        <c:ser>
          <c:idx val="40"/>
          <c:order val="25"/>
          <c:tx>
            <c:strRef>
              <c:f>'A. Liquid Line Descent LLD'!$B$210</c:f>
              <c:strCache>
                <c:ptCount val="1"/>
                <c:pt idx="0">
                  <c:v> r 0.13, TI 660°C and AXV 100%</c:v>
                </c:pt>
              </c:strCache>
            </c:strRef>
          </c:tx>
          <c:spPr>
            <a:ln w="762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'A. Liquid Line Descent LLD'!$AI$210:$AI$223</c:f>
              <c:numCache>
                <c:formatCode>0.00</c:formatCode>
                <c:ptCount val="14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59.907549720674687</c:v>
                </c:pt>
                <c:pt idx="6">
                  <c:v>60.051441386861299</c:v>
                </c:pt>
                <c:pt idx="7">
                  <c:v>60.202628252809312</c:v>
                </c:pt>
                <c:pt idx="8">
                  <c:v>60.537484878308184</c:v>
                </c:pt>
                <c:pt idx="9">
                  <c:v>61.083782913748884</c:v>
                </c:pt>
                <c:pt idx="10">
                  <c:v>62.038859004928611</c:v>
                </c:pt>
                <c:pt idx="11">
                  <c:v>62.195567794667213</c:v>
                </c:pt>
                <c:pt idx="12">
                  <c:v>62.487067497140799</c:v>
                </c:pt>
                <c:pt idx="13">
                  <c:v>62.85889441188548</c:v>
                </c:pt>
              </c:numCache>
            </c:numRef>
          </c:xVal>
          <c:yVal>
            <c:numRef>
              <c:f>'A. Liquid Line Descent LLD'!$BB$210:$BB$223</c:f>
              <c:numCache>
                <c:formatCode>0.00</c:formatCode>
                <c:ptCount val="14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13.672554159324436</c:v>
                </c:pt>
                <c:pt idx="6">
                  <c:v>13.597381713551918</c:v>
                </c:pt>
                <c:pt idx="7">
                  <c:v>13.519226624622547</c:v>
                </c:pt>
                <c:pt idx="8">
                  <c:v>13.633287292240631</c:v>
                </c:pt>
                <c:pt idx="9">
                  <c:v>13.795287596515569</c:v>
                </c:pt>
                <c:pt idx="10">
                  <c:v>13.885473198990249</c:v>
                </c:pt>
                <c:pt idx="11">
                  <c:v>13.932783547736314</c:v>
                </c:pt>
                <c:pt idx="12">
                  <c:v>13.941062218813222</c:v>
                </c:pt>
                <c:pt idx="13">
                  <c:v>13.932962372175218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566-4297-AE7F-2DBF9F3D00C3}"/>
            </c:ext>
          </c:extLst>
        </c:ser>
        <c:ser>
          <c:idx val="0"/>
          <c:order val="26"/>
          <c:tx>
            <c:strRef>
              <c:f>'A. Liquid Line Descent LLD'!$B$225</c:f>
              <c:strCache>
                <c:ptCount val="1"/>
                <c:pt idx="0">
                  <c:v> r 0.13, TI 660°C and AXV 70%</c:v>
                </c:pt>
              </c:strCache>
            </c:strRef>
          </c:tx>
          <c:spPr>
            <a:ln w="76200">
              <a:solidFill>
                <a:srgbClr val="D56EE6"/>
              </a:solidFill>
            </a:ln>
          </c:spPr>
          <c:marker>
            <c:symbol val="none"/>
          </c:marker>
          <c:xVal>
            <c:numRef>
              <c:f>'A. Liquid Line Descent LLD'!$AI$225:$AI$235</c:f>
              <c:numCache>
                <c:formatCode>0.00</c:formatCode>
                <c:ptCount val="11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59.862063783879819</c:v>
                </c:pt>
                <c:pt idx="5">
                  <c:v>60.01572921604857</c:v>
                </c:pt>
                <c:pt idx="6">
                  <c:v>60.172217661245448</c:v>
                </c:pt>
                <c:pt idx="7">
                  <c:v>60.348243470924075</c:v>
                </c:pt>
                <c:pt idx="8">
                  <c:v>60.532485374791996</c:v>
                </c:pt>
                <c:pt idx="9">
                  <c:v>61.145958391175952</c:v>
                </c:pt>
                <c:pt idx="10">
                  <c:v>61.626148567860078</c:v>
                </c:pt>
              </c:numCache>
            </c:numRef>
          </c:xVal>
          <c:yVal>
            <c:numRef>
              <c:f>'A. Liquid Line Descent LLD'!$BB$225:$BB$235</c:f>
              <c:numCache>
                <c:formatCode>0.00</c:formatCode>
                <c:ptCount val="11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13.769235629907268</c:v>
                </c:pt>
                <c:pt idx="5">
                  <c:v>13.688950891167092</c:v>
                </c:pt>
                <c:pt idx="6">
                  <c:v>13.606816404091685</c:v>
                </c:pt>
                <c:pt idx="7">
                  <c:v>13.513916181698541</c:v>
                </c:pt>
                <c:pt idx="8">
                  <c:v>13.433654538442337</c:v>
                </c:pt>
                <c:pt idx="9">
                  <c:v>13.702862097792359</c:v>
                </c:pt>
                <c:pt idx="10">
                  <c:v>13.897598647274368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06-4C20-AD0B-391D049DD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6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68055273059455701"/>
          <c:y val="0.13869918339437767"/>
          <c:w val="0.30143565792364602"/>
          <c:h val="0.30333024980734918"/>
        </c:manualLayout>
      </c:layout>
      <c:overlay val="0"/>
      <c:spPr>
        <a:noFill/>
        <a:ln w="6350">
          <a:solidFill>
            <a:schemeClr val="tx1"/>
          </a:solidFill>
        </a:ln>
      </c:spPr>
      <c:txPr>
        <a:bodyPr/>
        <a:lstStyle/>
        <a:p>
          <a:pPr>
            <a:defRPr sz="25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4-484E-AEAA-F2AA6939AC77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4-484E-AEAA-F2AA6939AC77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4-484E-AEAA-F2AA6939AC77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4-484E-AEAA-F2AA6939AC77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E4-484E-AEAA-F2AA6939AC77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E4-484E-AEAA-F2AA6939AC77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E4-484E-AEAA-F2AA6939AC77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E4-484E-AEAA-F2AA6939AC77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E4-484E-AEAA-F2AA6939AC77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E4-484E-AEAA-F2AA6939AC77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E4-484E-AEAA-F2AA6939AC77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FE4-484E-AEAA-F2AA6939AC77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FE4-484E-AEAA-F2AA6939AC77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FE4-484E-AEAA-F2AA6939AC77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FE4-484E-AEAA-F2AA6939AC77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FE4-484E-AEAA-F2AA6939AC77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FE4-484E-AEAA-F2AA6939AC77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FE4-484E-AEAA-F2AA6939AC77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FE4-484E-AEAA-F2AA6939AC77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FE4-484E-AEAA-F2AA6939AC77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FE4-484E-AEAA-F2AA6939AC77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FE4-484E-AEAA-F2AA6939AC77}"/>
            </c:ext>
          </c:extLst>
        </c:ser>
        <c:ser>
          <c:idx val="42"/>
          <c:order val="21"/>
          <c:tx>
            <c:strRef>
              <c:f>'C. Contaminant melt'!$C$22</c:f>
              <c:strCache>
                <c:ptCount val="1"/>
                <c:pt idx="0">
                  <c:v>r 0.2, Tinitial 685, volume 50</c:v>
                </c:pt>
              </c:strCache>
            </c:strRef>
          </c:tx>
          <c:marker>
            <c:symbol val="none"/>
          </c:marker>
          <c:xVal>
            <c:numRef>
              <c:f>'C. Contaminant melt'!$T$22:$T$55</c:f>
              <c:numCache>
                <c:formatCode>0.00</c:formatCode>
                <c:ptCount val="34"/>
                <c:pt idx="0">
                  <c:v>71.376218477037185</c:v>
                </c:pt>
                <c:pt idx="1">
                  <c:v>71.43596716023302</c:v>
                </c:pt>
                <c:pt idx="2">
                  <c:v>71.43596716023302</c:v>
                </c:pt>
                <c:pt idx="3">
                  <c:v>71.63557010037438</c:v>
                </c:pt>
                <c:pt idx="4">
                  <c:v>71.635570100374409</c:v>
                </c:pt>
                <c:pt idx="5">
                  <c:v>71.822407409656407</c:v>
                </c:pt>
                <c:pt idx="6">
                  <c:v>71.822407409656421</c:v>
                </c:pt>
                <c:pt idx="7">
                  <c:v>71.996649352623237</c:v>
                </c:pt>
                <c:pt idx="8">
                  <c:v>71.996649352623265</c:v>
                </c:pt>
                <c:pt idx="9">
                  <c:v>72.164399784106521</c:v>
                </c:pt>
                <c:pt idx="10">
                  <c:v>72.164399784106536</c:v>
                </c:pt>
                <c:pt idx="11">
                  <c:v>72.330858290582484</c:v>
                </c:pt>
                <c:pt idx="12">
                  <c:v>72.330858290582512</c:v>
                </c:pt>
                <c:pt idx="13">
                  <c:v>72.484824636609844</c:v>
                </c:pt>
                <c:pt idx="14">
                  <c:v>72.484824636609872</c:v>
                </c:pt>
                <c:pt idx="15">
                  <c:v>72.636593520916747</c:v>
                </c:pt>
                <c:pt idx="16">
                  <c:v>72.798419794274452</c:v>
                </c:pt>
                <c:pt idx="17">
                  <c:v>72.79841979427448</c:v>
                </c:pt>
                <c:pt idx="18">
                  <c:v>72.995437710754103</c:v>
                </c:pt>
                <c:pt idx="19">
                  <c:v>72.995437710754146</c:v>
                </c:pt>
                <c:pt idx="20">
                  <c:v>73.273167509658293</c:v>
                </c:pt>
                <c:pt idx="21">
                  <c:v>73.273167509658336</c:v>
                </c:pt>
                <c:pt idx="22">
                  <c:v>73.626632178464774</c:v>
                </c:pt>
                <c:pt idx="23">
                  <c:v>73.626632178464817</c:v>
                </c:pt>
                <c:pt idx="24">
                  <c:v>73.917153535466085</c:v>
                </c:pt>
                <c:pt idx="25">
                  <c:v>73.917153535466142</c:v>
                </c:pt>
                <c:pt idx="26">
                  <c:v>74.212025078925237</c:v>
                </c:pt>
                <c:pt idx="27">
                  <c:v>74.212025078925294</c:v>
                </c:pt>
                <c:pt idx="28">
                  <c:v>74.425395102869317</c:v>
                </c:pt>
                <c:pt idx="29">
                  <c:v>74.425395102869373</c:v>
                </c:pt>
                <c:pt idx="30">
                  <c:v>74.503721517204227</c:v>
                </c:pt>
                <c:pt idx="31">
                  <c:v>74.503721517204283</c:v>
                </c:pt>
                <c:pt idx="32">
                  <c:v>72.847216372236872</c:v>
                </c:pt>
                <c:pt idx="33">
                  <c:v>72.847216372236844</c:v>
                </c:pt>
              </c:numCache>
            </c:numRef>
          </c:xVal>
          <c:yVal>
            <c:numRef>
              <c:f>'C. Contaminant melt'!$AM$22:$AM$55</c:f>
              <c:numCache>
                <c:formatCode>0.00</c:formatCode>
                <c:ptCount val="34"/>
                <c:pt idx="0">
                  <c:v>6.9057697290797195</c:v>
                </c:pt>
                <c:pt idx="1">
                  <c:v>6.9287433753220906</c:v>
                </c:pt>
                <c:pt idx="2">
                  <c:v>6.9287433753220897</c:v>
                </c:pt>
                <c:pt idx="3">
                  <c:v>7.007051459240337</c:v>
                </c:pt>
                <c:pt idx="4">
                  <c:v>7.0070514592403326</c:v>
                </c:pt>
                <c:pt idx="5">
                  <c:v>7.0828479667602062</c:v>
                </c:pt>
                <c:pt idx="6">
                  <c:v>7.0828479667602</c:v>
                </c:pt>
                <c:pt idx="7">
                  <c:v>7.155968357855766</c:v>
                </c:pt>
                <c:pt idx="8">
                  <c:v>7.1559683578557589</c:v>
                </c:pt>
                <c:pt idx="9">
                  <c:v>7.2288562723533802</c:v>
                </c:pt>
                <c:pt idx="10">
                  <c:v>7.2288562723533731</c:v>
                </c:pt>
                <c:pt idx="11">
                  <c:v>7.3039172685064671</c:v>
                </c:pt>
                <c:pt idx="12">
                  <c:v>7.3039172685064608</c:v>
                </c:pt>
                <c:pt idx="13">
                  <c:v>7.3761389547079821</c:v>
                </c:pt>
                <c:pt idx="14">
                  <c:v>7.3761389547079741</c:v>
                </c:pt>
                <c:pt idx="15">
                  <c:v>7.4503632893197249</c:v>
                </c:pt>
                <c:pt idx="16">
                  <c:v>7.4903284566591077</c:v>
                </c:pt>
                <c:pt idx="17">
                  <c:v>7.490328456659098</c:v>
                </c:pt>
                <c:pt idx="18">
                  <c:v>7.4669079289671973</c:v>
                </c:pt>
                <c:pt idx="19">
                  <c:v>7.4669079289671867</c:v>
                </c:pt>
                <c:pt idx="20">
                  <c:v>7.4211834606860858</c:v>
                </c:pt>
                <c:pt idx="21">
                  <c:v>7.4211834606860672</c:v>
                </c:pt>
                <c:pt idx="22">
                  <c:v>7.3324410882684283</c:v>
                </c:pt>
                <c:pt idx="23">
                  <c:v>7.3324410882683981</c:v>
                </c:pt>
                <c:pt idx="24">
                  <c:v>7.2279300403937121</c:v>
                </c:pt>
                <c:pt idx="25">
                  <c:v>7.2279300403936775</c:v>
                </c:pt>
                <c:pt idx="26">
                  <c:v>7.104040509368355</c:v>
                </c:pt>
                <c:pt idx="27">
                  <c:v>7.1040405093683132</c:v>
                </c:pt>
                <c:pt idx="28">
                  <c:v>6.9366332591046547</c:v>
                </c:pt>
                <c:pt idx="29">
                  <c:v>6.9366332591046032</c:v>
                </c:pt>
                <c:pt idx="30">
                  <c:v>6.6804697454970299</c:v>
                </c:pt>
                <c:pt idx="31">
                  <c:v>6.6804697454969455</c:v>
                </c:pt>
                <c:pt idx="32">
                  <c:v>6.7872297765316834</c:v>
                </c:pt>
                <c:pt idx="33">
                  <c:v>6.7872297765315857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FFE4-484E-AEAA-F2AA6939AC77}"/>
            </c:ext>
          </c:extLst>
        </c:ser>
        <c:ser>
          <c:idx val="0"/>
          <c:order val="22"/>
          <c:tx>
            <c:strRef>
              <c:f>'C. Contaminant melt'!$C$57</c:f>
              <c:strCache>
                <c:ptCount val="1"/>
                <c:pt idx="0">
                  <c:v>r 0.2, Tinitial 600, volume 50</c:v>
                </c:pt>
              </c:strCache>
            </c:strRef>
          </c:tx>
          <c:marker>
            <c:symbol val="none"/>
          </c:marker>
          <c:xVal>
            <c:numRef>
              <c:f>'C. Contaminant melt'!$T$57:$T$82</c:f>
              <c:numCache>
                <c:formatCode>0.00</c:formatCode>
                <c:ptCount val="26"/>
                <c:pt idx="0">
                  <c:v>71.376218477037185</c:v>
                </c:pt>
                <c:pt idx="1">
                  <c:v>71.555535857988716</c:v>
                </c:pt>
                <c:pt idx="2">
                  <c:v>71.555535857988716</c:v>
                </c:pt>
                <c:pt idx="3">
                  <c:v>71.74576541814784</c:v>
                </c:pt>
                <c:pt idx="4">
                  <c:v>71.745765418147869</c:v>
                </c:pt>
                <c:pt idx="5">
                  <c:v>71.922011690398037</c:v>
                </c:pt>
                <c:pt idx="6">
                  <c:v>71.922011690398065</c:v>
                </c:pt>
                <c:pt idx="7">
                  <c:v>72.133580021300375</c:v>
                </c:pt>
                <c:pt idx="8">
                  <c:v>72.133580021300403</c:v>
                </c:pt>
                <c:pt idx="9">
                  <c:v>72.504039231136517</c:v>
                </c:pt>
                <c:pt idx="10">
                  <c:v>72.504039231136574</c:v>
                </c:pt>
                <c:pt idx="11">
                  <c:v>72.836307126424046</c:v>
                </c:pt>
                <c:pt idx="12">
                  <c:v>72.836307126424089</c:v>
                </c:pt>
                <c:pt idx="13">
                  <c:v>73.207732984379433</c:v>
                </c:pt>
                <c:pt idx="14">
                  <c:v>73.20773298437949</c:v>
                </c:pt>
                <c:pt idx="15">
                  <c:v>73.531898133225454</c:v>
                </c:pt>
                <c:pt idx="16">
                  <c:v>73.531898133225496</c:v>
                </c:pt>
                <c:pt idx="17">
                  <c:v>73.824107836628741</c:v>
                </c:pt>
                <c:pt idx="18">
                  <c:v>73.824107836628812</c:v>
                </c:pt>
                <c:pt idx="19">
                  <c:v>74.139045179122078</c:v>
                </c:pt>
                <c:pt idx="20">
                  <c:v>74.139045179122121</c:v>
                </c:pt>
                <c:pt idx="21">
                  <c:v>74.401391307296336</c:v>
                </c:pt>
                <c:pt idx="22">
                  <c:v>74.401391307296407</c:v>
                </c:pt>
                <c:pt idx="23">
                  <c:v>74.509105819360855</c:v>
                </c:pt>
                <c:pt idx="24">
                  <c:v>74.509105819360911</c:v>
                </c:pt>
                <c:pt idx="25">
                  <c:v>73.573080321442205</c:v>
                </c:pt>
              </c:numCache>
            </c:numRef>
          </c:xVal>
          <c:yVal>
            <c:numRef>
              <c:f>'C. Contaminant melt'!$AM$57:$AM$82</c:f>
              <c:numCache>
                <c:formatCode>0.00</c:formatCode>
                <c:ptCount val="26"/>
                <c:pt idx="0">
                  <c:v>6.9057697290797195</c:v>
                </c:pt>
                <c:pt idx="1">
                  <c:v>6.9753573195062479</c:v>
                </c:pt>
                <c:pt idx="2">
                  <c:v>6.9753573195062479</c:v>
                </c:pt>
                <c:pt idx="3">
                  <c:v>7.0514696957901739</c:v>
                </c:pt>
                <c:pt idx="4">
                  <c:v>7.0514696957901686</c:v>
                </c:pt>
                <c:pt idx="5">
                  <c:v>7.1243705909841593</c:v>
                </c:pt>
                <c:pt idx="6">
                  <c:v>7.1243705909841566</c:v>
                </c:pt>
                <c:pt idx="7">
                  <c:v>7.2152514108027619</c:v>
                </c:pt>
                <c:pt idx="8">
                  <c:v>7.2152514108027512</c:v>
                </c:pt>
                <c:pt idx="9">
                  <c:v>7.3845784830039713</c:v>
                </c:pt>
                <c:pt idx="10">
                  <c:v>7.3845784830039536</c:v>
                </c:pt>
                <c:pt idx="11">
                  <c:v>7.4794094987624078</c:v>
                </c:pt>
                <c:pt idx="12">
                  <c:v>7.4794094987623847</c:v>
                </c:pt>
                <c:pt idx="13">
                  <c:v>7.4249343254557756</c:v>
                </c:pt>
                <c:pt idx="14">
                  <c:v>7.4249343254557552</c:v>
                </c:pt>
                <c:pt idx="15">
                  <c:v>7.352136481192928</c:v>
                </c:pt>
                <c:pt idx="16">
                  <c:v>7.352136481192904</c:v>
                </c:pt>
                <c:pt idx="17">
                  <c:v>7.2527610202127057</c:v>
                </c:pt>
                <c:pt idx="18">
                  <c:v>7.2527610202126835</c:v>
                </c:pt>
                <c:pt idx="19">
                  <c:v>7.1341970916493889</c:v>
                </c:pt>
                <c:pt idx="20">
                  <c:v>7.1341970916493569</c:v>
                </c:pt>
                <c:pt idx="21">
                  <c:v>6.9594409949751412</c:v>
                </c:pt>
                <c:pt idx="22">
                  <c:v>6.9594409949750888</c:v>
                </c:pt>
                <c:pt idx="23">
                  <c:v>6.7183531505315646</c:v>
                </c:pt>
                <c:pt idx="24">
                  <c:v>6.7183531505314908</c:v>
                </c:pt>
                <c:pt idx="25">
                  <c:v>6.6640004005069464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FE4-484E-AEAA-F2AA6939AC77}"/>
            </c:ext>
          </c:extLst>
        </c:ser>
        <c:ser>
          <c:idx val="1"/>
          <c:order val="23"/>
          <c:tx>
            <c:strRef>
              <c:f>'C. Contaminant melt'!$C$84</c:f>
              <c:strCache>
                <c:ptCount val="1"/>
                <c:pt idx="0">
                  <c:v>r 0.15, Tinitial 450, volume 75</c:v>
                </c:pt>
              </c:strCache>
            </c:strRef>
          </c:tx>
          <c:marker>
            <c:symbol val="none"/>
          </c:marker>
          <c:xVal>
            <c:numRef>
              <c:f>'C. Contaminant melt'!$T$84:$T$121</c:f>
              <c:numCache>
                <c:formatCode>0.00</c:formatCode>
                <c:ptCount val="38"/>
                <c:pt idx="0">
                  <c:v>69.948418658008165</c:v>
                </c:pt>
                <c:pt idx="1">
                  <c:v>70.040122939087155</c:v>
                </c:pt>
                <c:pt idx="2">
                  <c:v>70.040122939087183</c:v>
                </c:pt>
                <c:pt idx="3">
                  <c:v>70.870671090927956</c:v>
                </c:pt>
                <c:pt idx="4">
                  <c:v>70.870671090928028</c:v>
                </c:pt>
                <c:pt idx="5">
                  <c:v>71.353688837077513</c:v>
                </c:pt>
                <c:pt idx="6">
                  <c:v>71.35368883707757</c:v>
                </c:pt>
                <c:pt idx="7">
                  <c:v>71.627051819389607</c:v>
                </c:pt>
                <c:pt idx="8">
                  <c:v>71.627051819389663</c:v>
                </c:pt>
                <c:pt idx="9">
                  <c:v>71.912519210013727</c:v>
                </c:pt>
                <c:pt idx="10">
                  <c:v>71.912519210013798</c:v>
                </c:pt>
                <c:pt idx="11">
                  <c:v>72.181361226332157</c:v>
                </c:pt>
                <c:pt idx="12">
                  <c:v>72.181361226332186</c:v>
                </c:pt>
                <c:pt idx="13">
                  <c:v>72.408135303651562</c:v>
                </c:pt>
                <c:pt idx="14">
                  <c:v>72.408135303651605</c:v>
                </c:pt>
                <c:pt idx="15">
                  <c:v>72.600674731311301</c:v>
                </c:pt>
                <c:pt idx="16">
                  <c:v>72.600674731311344</c:v>
                </c:pt>
                <c:pt idx="17">
                  <c:v>72.765777834260916</c:v>
                </c:pt>
                <c:pt idx="18">
                  <c:v>72.765777834260945</c:v>
                </c:pt>
                <c:pt idx="19">
                  <c:v>72.924947859481833</c:v>
                </c:pt>
                <c:pt idx="20">
                  <c:v>72.924947859481861</c:v>
                </c:pt>
                <c:pt idx="21">
                  <c:v>73.09661439993333</c:v>
                </c:pt>
                <c:pt idx="22">
                  <c:v>73.096614399933372</c:v>
                </c:pt>
                <c:pt idx="23">
                  <c:v>73.25776759773531</c:v>
                </c:pt>
                <c:pt idx="24">
                  <c:v>73.257767597735352</c:v>
                </c:pt>
                <c:pt idx="25">
                  <c:v>73.404287168672099</c:v>
                </c:pt>
                <c:pt idx="26">
                  <c:v>73.404287168672141</c:v>
                </c:pt>
                <c:pt idx="27">
                  <c:v>73.537755333511029</c:v>
                </c:pt>
                <c:pt idx="28">
                  <c:v>73.537755333511043</c:v>
                </c:pt>
                <c:pt idx="29">
                  <c:v>73.659298399267641</c:v>
                </c:pt>
                <c:pt idx="30">
                  <c:v>73.659298399267669</c:v>
                </c:pt>
                <c:pt idx="31">
                  <c:v>73.766092693971629</c:v>
                </c:pt>
                <c:pt idx="32">
                  <c:v>73.766092693971672</c:v>
                </c:pt>
                <c:pt idx="33">
                  <c:v>73.891632638828113</c:v>
                </c:pt>
                <c:pt idx="34">
                  <c:v>73.891632638828142</c:v>
                </c:pt>
                <c:pt idx="35">
                  <c:v>74.024194549098752</c:v>
                </c:pt>
                <c:pt idx="36">
                  <c:v>74.024194549098794</c:v>
                </c:pt>
                <c:pt idx="37">
                  <c:v>74.141292618038847</c:v>
                </c:pt>
              </c:numCache>
            </c:numRef>
          </c:xVal>
          <c:yVal>
            <c:numRef>
              <c:f>'C. Contaminant melt'!$AM$84:$AM$121</c:f>
              <c:numCache>
                <c:formatCode>0.00</c:formatCode>
                <c:ptCount val="38"/>
                <c:pt idx="0">
                  <c:v>6.5341377023399891</c:v>
                </c:pt>
                <c:pt idx="1">
                  <c:v>6.536694643880149</c:v>
                </c:pt>
                <c:pt idx="2">
                  <c:v>6.5366946438801437</c:v>
                </c:pt>
                <c:pt idx="3">
                  <c:v>6.7441683161211863</c:v>
                </c:pt>
                <c:pt idx="4">
                  <c:v>6.744168316121165</c:v>
                </c:pt>
                <c:pt idx="5">
                  <c:v>6.8886858736290622</c:v>
                </c:pt>
                <c:pt idx="6">
                  <c:v>6.8886858736290462</c:v>
                </c:pt>
                <c:pt idx="7">
                  <c:v>6.9962796955460638</c:v>
                </c:pt>
                <c:pt idx="8">
                  <c:v>6.996279695546054</c:v>
                </c:pt>
                <c:pt idx="9">
                  <c:v>7.1151851987486294</c:v>
                </c:pt>
                <c:pt idx="10">
                  <c:v>7.1151851987486152</c:v>
                </c:pt>
                <c:pt idx="11">
                  <c:v>7.2345336936001718</c:v>
                </c:pt>
                <c:pt idx="12">
                  <c:v>7.2345336936001585</c:v>
                </c:pt>
                <c:pt idx="13">
                  <c:v>7.3420996990139349</c:v>
                </c:pt>
                <c:pt idx="14">
                  <c:v>7.3420996990139207</c:v>
                </c:pt>
                <c:pt idx="15">
                  <c:v>7.4396224108642528</c:v>
                </c:pt>
                <c:pt idx="16">
                  <c:v>7.4396224108642386</c:v>
                </c:pt>
                <c:pt idx="17">
                  <c:v>7.5289402236822767</c:v>
                </c:pt>
                <c:pt idx="18">
                  <c:v>7.5289402236822598</c:v>
                </c:pt>
                <c:pt idx="19">
                  <c:v>7.5728837981910821</c:v>
                </c:pt>
                <c:pt idx="20">
                  <c:v>7.5728837981910662</c:v>
                </c:pt>
                <c:pt idx="21">
                  <c:v>7.5597056487050729</c:v>
                </c:pt>
                <c:pt idx="22">
                  <c:v>7.5597056487050551</c:v>
                </c:pt>
                <c:pt idx="23">
                  <c:v>7.5417074926765109</c:v>
                </c:pt>
                <c:pt idx="24">
                  <c:v>7.5417074926765002</c:v>
                </c:pt>
                <c:pt idx="25">
                  <c:v>7.5192003514635317</c:v>
                </c:pt>
                <c:pt idx="26">
                  <c:v>7.5192003514635175</c:v>
                </c:pt>
                <c:pt idx="27">
                  <c:v>7.4919249036619275</c:v>
                </c:pt>
                <c:pt idx="28">
                  <c:v>7.4919249036619098</c:v>
                </c:pt>
                <c:pt idx="29">
                  <c:v>7.4594635060136394</c:v>
                </c:pt>
                <c:pt idx="30">
                  <c:v>7.4594635060136261</c:v>
                </c:pt>
                <c:pt idx="31">
                  <c:v>7.4226697995386841</c:v>
                </c:pt>
                <c:pt idx="32">
                  <c:v>7.422669799538669</c:v>
                </c:pt>
                <c:pt idx="33">
                  <c:v>7.3827438256888289</c:v>
                </c:pt>
                <c:pt idx="34">
                  <c:v>7.382743825688812</c:v>
                </c:pt>
                <c:pt idx="35">
                  <c:v>7.3366336769593081</c:v>
                </c:pt>
                <c:pt idx="36">
                  <c:v>7.3366336769592913</c:v>
                </c:pt>
                <c:pt idx="37">
                  <c:v>7.2827866375516406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FFE4-484E-AEAA-F2AA6939AC77}"/>
            </c:ext>
          </c:extLst>
        </c:ser>
        <c:ser>
          <c:idx val="2"/>
          <c:order val="24"/>
          <c:tx>
            <c:strRef>
              <c:f>'C. Contaminant melt'!$C$123</c:f>
              <c:strCache>
                <c:ptCount val="1"/>
                <c:pt idx="0">
                  <c:v>r 0.15, Tinitial 450, volume 85</c:v>
                </c:pt>
              </c:strCache>
            </c:strRef>
          </c:tx>
          <c:marker>
            <c:symbol val="none"/>
          </c:marker>
          <c:xVal>
            <c:numRef>
              <c:f>'C. Contaminant melt'!$T$123:$T$164</c:f>
              <c:numCache>
                <c:formatCode>0.00</c:formatCode>
                <c:ptCount val="42"/>
                <c:pt idx="0">
                  <c:v>69.948418658008165</c:v>
                </c:pt>
                <c:pt idx="1">
                  <c:v>70.47398006116731</c:v>
                </c:pt>
                <c:pt idx="2">
                  <c:v>70.473980061167353</c:v>
                </c:pt>
                <c:pt idx="3">
                  <c:v>71.206798491326083</c:v>
                </c:pt>
                <c:pt idx="4">
                  <c:v>71.206798491326126</c:v>
                </c:pt>
                <c:pt idx="5">
                  <c:v>71.466829068885474</c:v>
                </c:pt>
                <c:pt idx="6">
                  <c:v>71.466829068885488</c:v>
                </c:pt>
                <c:pt idx="7">
                  <c:v>71.696073061665118</c:v>
                </c:pt>
                <c:pt idx="8">
                  <c:v>71.696073061665132</c:v>
                </c:pt>
                <c:pt idx="9">
                  <c:v>71.897835620789806</c:v>
                </c:pt>
                <c:pt idx="10">
                  <c:v>71.89783562078982</c:v>
                </c:pt>
                <c:pt idx="11">
                  <c:v>72.076606624795303</c:v>
                </c:pt>
                <c:pt idx="12">
                  <c:v>72.076606624795318</c:v>
                </c:pt>
                <c:pt idx="13">
                  <c:v>72.236500999691032</c:v>
                </c:pt>
                <c:pt idx="14">
                  <c:v>72.236500999691074</c:v>
                </c:pt>
                <c:pt idx="15">
                  <c:v>72.376254469311519</c:v>
                </c:pt>
                <c:pt idx="16">
                  <c:v>72.376254469311561</c:v>
                </c:pt>
                <c:pt idx="17">
                  <c:v>72.507900434682568</c:v>
                </c:pt>
                <c:pt idx="18">
                  <c:v>72.507900434682583</c:v>
                </c:pt>
                <c:pt idx="19">
                  <c:v>72.624434275060949</c:v>
                </c:pt>
                <c:pt idx="20">
                  <c:v>72.624434275061006</c:v>
                </c:pt>
                <c:pt idx="21">
                  <c:v>72.731659472526516</c:v>
                </c:pt>
                <c:pt idx="22">
                  <c:v>72.731659472526545</c:v>
                </c:pt>
                <c:pt idx="23">
                  <c:v>72.833097556965058</c:v>
                </c:pt>
                <c:pt idx="24">
                  <c:v>72.833097556965086</c:v>
                </c:pt>
                <c:pt idx="25">
                  <c:v>72.956858913220373</c:v>
                </c:pt>
                <c:pt idx="26">
                  <c:v>72.956858913220401</c:v>
                </c:pt>
                <c:pt idx="27">
                  <c:v>73.080194894473564</c:v>
                </c:pt>
                <c:pt idx="28">
                  <c:v>73.080194894473593</c:v>
                </c:pt>
                <c:pt idx="29">
                  <c:v>73.196112503800748</c:v>
                </c:pt>
                <c:pt idx="30">
                  <c:v>73.196112503800762</c:v>
                </c:pt>
                <c:pt idx="31">
                  <c:v>73.309036804495832</c:v>
                </c:pt>
                <c:pt idx="32">
                  <c:v>73.309036804495847</c:v>
                </c:pt>
                <c:pt idx="33">
                  <c:v>73.415431223002088</c:v>
                </c:pt>
                <c:pt idx="34">
                  <c:v>73.415431223002116</c:v>
                </c:pt>
                <c:pt idx="35">
                  <c:v>73.512467667463071</c:v>
                </c:pt>
                <c:pt idx="36">
                  <c:v>73.512467667463071</c:v>
                </c:pt>
                <c:pt idx="37">
                  <c:v>73.604084887575468</c:v>
                </c:pt>
                <c:pt idx="38">
                  <c:v>73.604084887575468</c:v>
                </c:pt>
                <c:pt idx="39">
                  <c:v>73.690366899713993</c:v>
                </c:pt>
                <c:pt idx="40">
                  <c:v>73.690366899714007</c:v>
                </c:pt>
                <c:pt idx="41">
                  <c:v>73.774093499348936</c:v>
                </c:pt>
              </c:numCache>
            </c:numRef>
          </c:xVal>
          <c:yVal>
            <c:numRef>
              <c:f>'C. Contaminant melt'!$AM$123:$AM$164</c:f>
              <c:numCache>
                <c:formatCode>0.00</c:formatCode>
                <c:ptCount val="42"/>
                <c:pt idx="0">
                  <c:v>6.5341377023399891</c:v>
                </c:pt>
                <c:pt idx="1">
                  <c:v>6.6422346634872156</c:v>
                </c:pt>
                <c:pt idx="2">
                  <c:v>6.6422346634872111</c:v>
                </c:pt>
                <c:pt idx="3">
                  <c:v>6.8332814959965109</c:v>
                </c:pt>
                <c:pt idx="4">
                  <c:v>6.8332814959964994</c:v>
                </c:pt>
                <c:pt idx="5">
                  <c:v>6.9327454167038711</c:v>
                </c:pt>
                <c:pt idx="6">
                  <c:v>6.9327454167038614</c:v>
                </c:pt>
                <c:pt idx="7">
                  <c:v>7.0246250544073021</c:v>
                </c:pt>
                <c:pt idx="8">
                  <c:v>7.0246250544072941</c:v>
                </c:pt>
                <c:pt idx="9">
                  <c:v>7.1092276267511298</c:v>
                </c:pt>
                <c:pt idx="10">
                  <c:v>7.109227626751121</c:v>
                </c:pt>
                <c:pt idx="11">
                  <c:v>7.1875526195152606</c:v>
                </c:pt>
                <c:pt idx="12">
                  <c:v>7.1875526195152526</c:v>
                </c:pt>
                <c:pt idx="13">
                  <c:v>7.260688605389972</c:v>
                </c:pt>
                <c:pt idx="14">
                  <c:v>7.2606886053899649</c:v>
                </c:pt>
                <c:pt idx="15">
                  <c:v>7.3273625936331177</c:v>
                </c:pt>
                <c:pt idx="16">
                  <c:v>7.3273625936331088</c:v>
                </c:pt>
                <c:pt idx="17">
                  <c:v>7.3928618310195118</c:v>
                </c:pt>
                <c:pt idx="18">
                  <c:v>7.3928618310195029</c:v>
                </c:pt>
                <c:pt idx="19">
                  <c:v>7.4533772467985955</c:v>
                </c:pt>
                <c:pt idx="20">
                  <c:v>7.4533772467985884</c:v>
                </c:pt>
                <c:pt idx="21">
                  <c:v>7.5114916485815684</c:v>
                </c:pt>
                <c:pt idx="22">
                  <c:v>7.5114916485815586</c:v>
                </c:pt>
                <c:pt idx="23">
                  <c:v>7.5689585307920613</c:v>
                </c:pt>
                <c:pt idx="24">
                  <c:v>7.5689585307920551</c:v>
                </c:pt>
                <c:pt idx="25">
                  <c:v>7.5749591968011387</c:v>
                </c:pt>
                <c:pt idx="26">
                  <c:v>7.5749591968011298</c:v>
                </c:pt>
                <c:pt idx="27">
                  <c:v>7.5656653906726978</c:v>
                </c:pt>
                <c:pt idx="28">
                  <c:v>7.5656653906726916</c:v>
                </c:pt>
                <c:pt idx="29">
                  <c:v>7.5541004985476974</c:v>
                </c:pt>
                <c:pt idx="30">
                  <c:v>7.5541004985476903</c:v>
                </c:pt>
                <c:pt idx="31">
                  <c:v>7.5396265564423066</c:v>
                </c:pt>
                <c:pt idx="32">
                  <c:v>7.5396265564422951</c:v>
                </c:pt>
                <c:pt idx="33">
                  <c:v>7.5224564519803678</c:v>
                </c:pt>
                <c:pt idx="34">
                  <c:v>7.5224564519803572</c:v>
                </c:pt>
                <c:pt idx="35">
                  <c:v>7.5031116515131355</c:v>
                </c:pt>
                <c:pt idx="36">
                  <c:v>7.503111651513124</c:v>
                </c:pt>
                <c:pt idx="37">
                  <c:v>7.4807904880590739</c:v>
                </c:pt>
                <c:pt idx="38">
                  <c:v>7.4807904880590614</c:v>
                </c:pt>
                <c:pt idx="39">
                  <c:v>7.4552033309354959</c:v>
                </c:pt>
                <c:pt idx="40">
                  <c:v>7.4552033309354844</c:v>
                </c:pt>
                <c:pt idx="41">
                  <c:v>7.4248743578612659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FE4-484E-AEAA-F2AA6939AC77}"/>
            </c:ext>
          </c:extLst>
        </c:ser>
        <c:ser>
          <c:idx val="3"/>
          <c:order val="25"/>
          <c:tx>
            <c:strRef>
              <c:f>'C. Contaminant melt'!$C$166</c:f>
              <c:strCache>
                <c:ptCount val="1"/>
                <c:pt idx="0">
                  <c:v>r 0.03, Tinitial 350, volume 100</c:v>
                </c:pt>
              </c:strCache>
            </c:strRef>
          </c:tx>
          <c:marker>
            <c:symbol val="none"/>
          </c:marker>
          <c:xVal>
            <c:numRef>
              <c:f>'C. Contaminant melt'!$T$166:$T$215</c:f>
              <c:numCache>
                <c:formatCode>0.00</c:formatCode>
                <c:ptCount val="50"/>
                <c:pt idx="0">
                  <c:v>67.522441446005203</c:v>
                </c:pt>
                <c:pt idx="1">
                  <c:v>67.223927821720238</c:v>
                </c:pt>
                <c:pt idx="2">
                  <c:v>68.049876147877896</c:v>
                </c:pt>
                <c:pt idx="3">
                  <c:v>68.049876147877967</c:v>
                </c:pt>
                <c:pt idx="4">
                  <c:v>68.445503965740258</c:v>
                </c:pt>
                <c:pt idx="5">
                  <c:v>68.445503965740542</c:v>
                </c:pt>
                <c:pt idx="6">
                  <c:v>68.61851322088576</c:v>
                </c:pt>
                <c:pt idx="7">
                  <c:v>68.618513220885802</c:v>
                </c:pt>
                <c:pt idx="8">
                  <c:v>68.957106726455649</c:v>
                </c:pt>
                <c:pt idx="9">
                  <c:v>68.957106726455692</c:v>
                </c:pt>
                <c:pt idx="10">
                  <c:v>68.842753199826547</c:v>
                </c:pt>
                <c:pt idx="11">
                  <c:v>68.842753199826703</c:v>
                </c:pt>
                <c:pt idx="12">
                  <c:v>69.999802663207959</c:v>
                </c:pt>
                <c:pt idx="13">
                  <c:v>69.9998026632082</c:v>
                </c:pt>
                <c:pt idx="14">
                  <c:v>70.641991112594141</c:v>
                </c:pt>
                <c:pt idx="15">
                  <c:v>70.641991112594241</c:v>
                </c:pt>
                <c:pt idx="16">
                  <c:v>71.044588070821462</c:v>
                </c:pt>
                <c:pt idx="17">
                  <c:v>71.044588070821575</c:v>
                </c:pt>
                <c:pt idx="18">
                  <c:v>71.383377825721809</c:v>
                </c:pt>
                <c:pt idx="19">
                  <c:v>71.383377825721936</c:v>
                </c:pt>
                <c:pt idx="20">
                  <c:v>71.636621406598465</c:v>
                </c:pt>
                <c:pt idx="21">
                  <c:v>71.636621406598636</c:v>
                </c:pt>
                <c:pt idx="22">
                  <c:v>71.816690852721479</c:v>
                </c:pt>
                <c:pt idx="23">
                  <c:v>71.816690852721663</c:v>
                </c:pt>
                <c:pt idx="24">
                  <c:v>72.245367832429679</c:v>
                </c:pt>
                <c:pt idx="25">
                  <c:v>72.245367832429778</c:v>
                </c:pt>
                <c:pt idx="26">
                  <c:v>72.65930716304446</c:v>
                </c:pt>
                <c:pt idx="27">
                  <c:v>72.659307163044517</c:v>
                </c:pt>
                <c:pt idx="28">
                  <c:v>72.678220571556977</c:v>
                </c:pt>
                <c:pt idx="29">
                  <c:v>72.678220571556977</c:v>
                </c:pt>
                <c:pt idx="30">
                  <c:v>72.694389452042174</c:v>
                </c:pt>
                <c:pt idx="31">
                  <c:v>72.694389452042174</c:v>
                </c:pt>
                <c:pt idx="32">
                  <c:v>72.707915090287898</c:v>
                </c:pt>
                <c:pt idx="33">
                  <c:v>72.707915090287912</c:v>
                </c:pt>
                <c:pt idx="34">
                  <c:v>72.718866335053846</c:v>
                </c:pt>
                <c:pt idx="35">
                  <c:v>72.71886633505386</c:v>
                </c:pt>
                <c:pt idx="36">
                  <c:v>72.727343918037505</c:v>
                </c:pt>
                <c:pt idx="37">
                  <c:v>72.727343918037519</c:v>
                </c:pt>
                <c:pt idx="38">
                  <c:v>72.733452621984611</c:v>
                </c:pt>
                <c:pt idx="39">
                  <c:v>72.733452621984625</c:v>
                </c:pt>
                <c:pt idx="40">
                  <c:v>72.737166651366749</c:v>
                </c:pt>
                <c:pt idx="41">
                  <c:v>72.737166651366763</c:v>
                </c:pt>
                <c:pt idx="42">
                  <c:v>72.738857153502011</c:v>
                </c:pt>
                <c:pt idx="43">
                  <c:v>72.738857153502025</c:v>
                </c:pt>
                <c:pt idx="44">
                  <c:v>72.738619206941181</c:v>
                </c:pt>
                <c:pt idx="45">
                  <c:v>72.738619206941181</c:v>
                </c:pt>
                <c:pt idx="46">
                  <c:v>72.736549588724728</c:v>
                </c:pt>
                <c:pt idx="47">
                  <c:v>72.736549588724728</c:v>
                </c:pt>
                <c:pt idx="48">
                  <c:v>72.7327481394275</c:v>
                </c:pt>
                <c:pt idx="49">
                  <c:v>72.732748139427514</c:v>
                </c:pt>
              </c:numCache>
            </c:numRef>
          </c:xVal>
          <c:yVal>
            <c:numRef>
              <c:f>'C. Contaminant melt'!$AM$166:$AM$215</c:f>
              <c:numCache>
                <c:formatCode>0.00</c:formatCode>
                <c:ptCount val="50"/>
                <c:pt idx="0">
                  <c:v>6.2980079204020711</c:v>
                </c:pt>
                <c:pt idx="1">
                  <c:v>6.2422466170119408</c:v>
                </c:pt>
                <c:pt idx="2">
                  <c:v>6.4005582114138644</c:v>
                </c:pt>
                <c:pt idx="3">
                  <c:v>6.4005582114138466</c:v>
                </c:pt>
                <c:pt idx="4">
                  <c:v>6.4703711757016</c:v>
                </c:pt>
                <c:pt idx="5">
                  <c:v>6.4703711757015201</c:v>
                </c:pt>
                <c:pt idx="6">
                  <c:v>6.4708836871053412</c:v>
                </c:pt>
                <c:pt idx="7">
                  <c:v>6.4708836871053252</c:v>
                </c:pt>
                <c:pt idx="8">
                  <c:v>6.5328755025797971</c:v>
                </c:pt>
                <c:pt idx="9">
                  <c:v>6.5328755025797918</c:v>
                </c:pt>
                <c:pt idx="10">
                  <c:v>6.4759804320145511</c:v>
                </c:pt>
                <c:pt idx="11">
                  <c:v>6.4759804320145102</c:v>
                </c:pt>
                <c:pt idx="12">
                  <c:v>6.5684465048120479</c:v>
                </c:pt>
                <c:pt idx="13">
                  <c:v>6.5684465048119698</c:v>
                </c:pt>
                <c:pt idx="14">
                  <c:v>6.6081108086875071</c:v>
                </c:pt>
                <c:pt idx="15">
                  <c:v>6.6081108086874716</c:v>
                </c:pt>
                <c:pt idx="16">
                  <c:v>6.6280704292062289</c:v>
                </c:pt>
                <c:pt idx="17">
                  <c:v>6.6280704292061952</c:v>
                </c:pt>
                <c:pt idx="18">
                  <c:v>6.6443147832260259</c:v>
                </c:pt>
                <c:pt idx="19">
                  <c:v>6.6443147832259895</c:v>
                </c:pt>
                <c:pt idx="20">
                  <c:v>6.6558343620203972</c:v>
                </c:pt>
                <c:pt idx="21">
                  <c:v>6.6558343620203493</c:v>
                </c:pt>
                <c:pt idx="22">
                  <c:v>6.6631758706219069</c:v>
                </c:pt>
                <c:pt idx="23">
                  <c:v>6.6631758706218491</c:v>
                </c:pt>
                <c:pt idx="24">
                  <c:v>6.7771450059935212</c:v>
                </c:pt>
                <c:pt idx="25">
                  <c:v>6.7771450059934857</c:v>
                </c:pt>
                <c:pt idx="26">
                  <c:v>6.9042859505591831</c:v>
                </c:pt>
                <c:pt idx="27">
                  <c:v>6.9042859505591565</c:v>
                </c:pt>
                <c:pt idx="28">
                  <c:v>6.9370290092290974</c:v>
                </c:pt>
                <c:pt idx="29">
                  <c:v>6.9370290092290929</c:v>
                </c:pt>
                <c:pt idx="30">
                  <c:v>6.9697657440618519</c:v>
                </c:pt>
                <c:pt idx="31">
                  <c:v>6.9697657440618475</c:v>
                </c:pt>
                <c:pt idx="32">
                  <c:v>7.002507556842958</c:v>
                </c:pt>
                <c:pt idx="33">
                  <c:v>7.0025075568429536</c:v>
                </c:pt>
                <c:pt idx="34">
                  <c:v>7.0351878463468296</c:v>
                </c:pt>
                <c:pt idx="35">
                  <c:v>7.0351878463468225</c:v>
                </c:pt>
                <c:pt idx="36">
                  <c:v>7.0677965626386774</c:v>
                </c:pt>
                <c:pt idx="37">
                  <c:v>7.0677965626386676</c:v>
                </c:pt>
                <c:pt idx="38">
                  <c:v>7.1003382013046261</c:v>
                </c:pt>
                <c:pt idx="39">
                  <c:v>7.1003382013046208</c:v>
                </c:pt>
                <c:pt idx="40">
                  <c:v>7.1317274652989573</c:v>
                </c:pt>
                <c:pt idx="41">
                  <c:v>7.1317274652989493</c:v>
                </c:pt>
                <c:pt idx="42">
                  <c:v>7.1630666326914767</c:v>
                </c:pt>
                <c:pt idx="43">
                  <c:v>7.1630666326914696</c:v>
                </c:pt>
                <c:pt idx="44">
                  <c:v>7.1943679697546843</c:v>
                </c:pt>
                <c:pt idx="45">
                  <c:v>7.1943679697546781</c:v>
                </c:pt>
                <c:pt idx="46">
                  <c:v>7.2256473388111582</c:v>
                </c:pt>
                <c:pt idx="47">
                  <c:v>7.2256473388111528</c:v>
                </c:pt>
                <c:pt idx="48">
                  <c:v>7.2569222258869317</c:v>
                </c:pt>
                <c:pt idx="49">
                  <c:v>7.2569222258869273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FE4-484E-AEAA-F2AA6939AC77}"/>
            </c:ext>
          </c:extLst>
        </c:ser>
        <c:ser>
          <c:idx val="4"/>
          <c:order val="26"/>
          <c:tx>
            <c:strRef>
              <c:f>'C. Contaminant melt'!$C$218</c:f>
              <c:strCache>
                <c:ptCount val="1"/>
                <c:pt idx="0">
                  <c:v>r 0.15, Tinitial 450, volume 80</c:v>
                </c:pt>
              </c:strCache>
            </c:strRef>
          </c:tx>
          <c:marker>
            <c:symbol val="none"/>
          </c:marker>
          <c:xVal>
            <c:numRef>
              <c:f>'C. Contaminant melt'!$T$218:$T$256</c:f>
              <c:numCache>
                <c:formatCode>0.00</c:formatCode>
                <c:ptCount val="39"/>
                <c:pt idx="0">
                  <c:v>69.948418658008165</c:v>
                </c:pt>
                <c:pt idx="1">
                  <c:v>69.980955319551228</c:v>
                </c:pt>
                <c:pt idx="2">
                  <c:v>70.698263159942357</c:v>
                </c:pt>
                <c:pt idx="3">
                  <c:v>70.698263159942414</c:v>
                </c:pt>
                <c:pt idx="4">
                  <c:v>71.263694105712034</c:v>
                </c:pt>
                <c:pt idx="5">
                  <c:v>71.263694105712077</c:v>
                </c:pt>
                <c:pt idx="6">
                  <c:v>71.558738554611651</c:v>
                </c:pt>
                <c:pt idx="7">
                  <c:v>71.558738554611679</c:v>
                </c:pt>
                <c:pt idx="8">
                  <c:v>71.816185088105541</c:v>
                </c:pt>
                <c:pt idx="9">
                  <c:v>71.816185088105598</c:v>
                </c:pt>
                <c:pt idx="10">
                  <c:v>72.045989422684443</c:v>
                </c:pt>
                <c:pt idx="11">
                  <c:v>72.045989422684471</c:v>
                </c:pt>
                <c:pt idx="12">
                  <c:v>72.244950769406515</c:v>
                </c:pt>
                <c:pt idx="13">
                  <c:v>72.244950769406543</c:v>
                </c:pt>
                <c:pt idx="14">
                  <c:v>72.41885697663767</c:v>
                </c:pt>
                <c:pt idx="15">
                  <c:v>72.418856976637727</c:v>
                </c:pt>
                <c:pt idx="16">
                  <c:v>72.572563340412813</c:v>
                </c:pt>
                <c:pt idx="17">
                  <c:v>72.572563340412842</c:v>
                </c:pt>
                <c:pt idx="18">
                  <c:v>72.709465163046076</c:v>
                </c:pt>
                <c:pt idx="19">
                  <c:v>72.709465163046076</c:v>
                </c:pt>
                <c:pt idx="20">
                  <c:v>72.828298514211625</c:v>
                </c:pt>
                <c:pt idx="21">
                  <c:v>72.828298514211681</c:v>
                </c:pt>
                <c:pt idx="22">
                  <c:v>72.969247803818647</c:v>
                </c:pt>
                <c:pt idx="23">
                  <c:v>72.969247803818675</c:v>
                </c:pt>
                <c:pt idx="24">
                  <c:v>73.112466498246519</c:v>
                </c:pt>
                <c:pt idx="25">
                  <c:v>73.112466498246519</c:v>
                </c:pt>
                <c:pt idx="26">
                  <c:v>73.242361295337645</c:v>
                </c:pt>
                <c:pt idx="27">
                  <c:v>73.242361295337673</c:v>
                </c:pt>
                <c:pt idx="28">
                  <c:v>73.367088541795226</c:v>
                </c:pt>
                <c:pt idx="29">
                  <c:v>73.367088541795255</c:v>
                </c:pt>
                <c:pt idx="30">
                  <c:v>73.482189843139224</c:v>
                </c:pt>
                <c:pt idx="31">
                  <c:v>73.482189843139253</c:v>
                </c:pt>
                <c:pt idx="32">
                  <c:v>73.588715860390693</c:v>
                </c:pt>
                <c:pt idx="33">
                  <c:v>73.588715860390707</c:v>
                </c:pt>
                <c:pt idx="34">
                  <c:v>73.687299441385804</c:v>
                </c:pt>
                <c:pt idx="35">
                  <c:v>73.687299441385832</c:v>
                </c:pt>
                <c:pt idx="36">
                  <c:v>73.781392533639476</c:v>
                </c:pt>
                <c:pt idx="37">
                  <c:v>73.781392533639504</c:v>
                </c:pt>
                <c:pt idx="38">
                  <c:v>73.898472896703879</c:v>
                </c:pt>
              </c:numCache>
            </c:numRef>
          </c:xVal>
          <c:yVal>
            <c:numRef>
              <c:f>'C. Contaminant melt'!$AM$218:$AM$256</c:f>
              <c:numCache>
                <c:formatCode>0.00</c:formatCode>
                <c:ptCount val="39"/>
                <c:pt idx="0">
                  <c:v>6.5341377023399891</c:v>
                </c:pt>
                <c:pt idx="1">
                  <c:v>6.5350423413262178</c:v>
                </c:pt>
                <c:pt idx="2">
                  <c:v>6.7001996672527433</c:v>
                </c:pt>
                <c:pt idx="3">
                  <c:v>6.7001996672527291</c:v>
                </c:pt>
                <c:pt idx="4">
                  <c:v>6.8551932422166946</c:v>
                </c:pt>
                <c:pt idx="5">
                  <c:v>6.8551932422166857</c:v>
                </c:pt>
                <c:pt idx="6">
                  <c:v>6.9696091410145957</c:v>
                </c:pt>
                <c:pt idx="7">
                  <c:v>6.9696091410145851</c:v>
                </c:pt>
                <c:pt idx="8">
                  <c:v>7.0750295882709482</c:v>
                </c:pt>
                <c:pt idx="9">
                  <c:v>7.0750295882709384</c:v>
                </c:pt>
                <c:pt idx="10">
                  <c:v>7.1743224914531307</c:v>
                </c:pt>
                <c:pt idx="11">
                  <c:v>7.1743224914531192</c:v>
                </c:pt>
                <c:pt idx="12">
                  <c:v>7.2649903885569715</c:v>
                </c:pt>
                <c:pt idx="13">
                  <c:v>7.2649903885569609</c:v>
                </c:pt>
                <c:pt idx="14">
                  <c:v>7.348499417365578</c:v>
                </c:pt>
                <c:pt idx="15">
                  <c:v>7.3484994173655682</c:v>
                </c:pt>
                <c:pt idx="16">
                  <c:v>7.4262586561253769</c:v>
                </c:pt>
                <c:pt idx="17">
                  <c:v>7.4262586561253672</c:v>
                </c:pt>
                <c:pt idx="18">
                  <c:v>7.4992565167087104</c:v>
                </c:pt>
                <c:pt idx="19">
                  <c:v>7.4992565167087033</c:v>
                </c:pt>
                <c:pt idx="20">
                  <c:v>7.56606717513161</c:v>
                </c:pt>
                <c:pt idx="21">
                  <c:v>7.5660671751316038</c:v>
                </c:pt>
                <c:pt idx="22">
                  <c:v>7.5714061271639359</c:v>
                </c:pt>
                <c:pt idx="23">
                  <c:v>7.5714061271639288</c:v>
                </c:pt>
                <c:pt idx="24">
                  <c:v>7.5597819158729438</c:v>
                </c:pt>
                <c:pt idx="25">
                  <c:v>7.559781915872934</c:v>
                </c:pt>
                <c:pt idx="26">
                  <c:v>7.5454592579865967</c:v>
                </c:pt>
                <c:pt idx="27">
                  <c:v>7.5454592579865878</c:v>
                </c:pt>
                <c:pt idx="28">
                  <c:v>7.5274495310090659</c:v>
                </c:pt>
                <c:pt idx="29">
                  <c:v>7.5274495310090543</c:v>
                </c:pt>
                <c:pt idx="30">
                  <c:v>7.5061747608985021</c:v>
                </c:pt>
                <c:pt idx="31">
                  <c:v>7.5061747608984923</c:v>
                </c:pt>
                <c:pt idx="32">
                  <c:v>7.4813686187454511</c:v>
                </c:pt>
                <c:pt idx="33">
                  <c:v>7.4813686187454387</c:v>
                </c:pt>
                <c:pt idx="34">
                  <c:v>7.4526924251426454</c:v>
                </c:pt>
                <c:pt idx="35">
                  <c:v>7.452692425142633</c:v>
                </c:pt>
                <c:pt idx="36">
                  <c:v>7.418446814665125</c:v>
                </c:pt>
                <c:pt idx="37">
                  <c:v>7.418446814665109</c:v>
                </c:pt>
                <c:pt idx="38">
                  <c:v>7.383069301522692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89-4E19-8A62-C608FAF7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5"/>
      </c:valAx>
      <c:valAx>
        <c:axId val="546084168"/>
        <c:scaling>
          <c:orientation val="minMax"/>
          <c:max val="16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18806184454287186"/>
          <c:y val="6.9734851868235928E-2"/>
          <c:w val="0.28259161266121274"/>
          <c:h val="0.62739921271807975"/>
        </c:manualLayout>
      </c:layout>
      <c:overlay val="0"/>
      <c:spPr>
        <a:solidFill>
          <a:schemeClr val="bg1">
            <a:alpha val="75000"/>
          </a:schemeClr>
        </a:solidFill>
        <a:ln w="6350">
          <a:solidFill>
            <a:schemeClr val="tx1"/>
          </a:solidFill>
        </a:ln>
      </c:spPr>
      <c:txPr>
        <a:bodyPr/>
        <a:lstStyle/>
        <a:p>
          <a:pPr>
            <a:defRPr sz="2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4-4B13-9D6B-1327DBBF2FAB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4-4B13-9D6B-1327DBBF2FAB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4-4B13-9D6B-1327DBBF2FAB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4-4B13-9D6B-1327DBBF2FAB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4-4B13-9D6B-1327DBBF2FAB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4-4B13-9D6B-1327DBBF2FAB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94-4B13-9D6B-1327DBBF2FAB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94-4B13-9D6B-1327DBBF2FAB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94-4B13-9D6B-1327DBBF2FAB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94-4B13-9D6B-1327DBBF2FAB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94-4B13-9D6B-1327DBBF2FAB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94-4B13-9D6B-1327DBBF2FAB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94-4B13-9D6B-1327DBBF2FAB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94-4B13-9D6B-1327DBBF2FAB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94-4B13-9D6B-1327DBBF2FAB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94-4B13-9D6B-1327DBBF2FAB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94-4B13-9D6B-1327DBBF2FAB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94-4B13-9D6B-1327DBBF2FAB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94-4B13-9D6B-1327DBBF2FAB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94-4B13-9D6B-1327DBBF2FAB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94-4B13-9D6B-1327DBBF2FAB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794-4B13-9D6B-1327DBBF2FAB}"/>
            </c:ext>
          </c:extLst>
        </c:ser>
        <c:ser>
          <c:idx val="0"/>
          <c:order val="21"/>
          <c:tx>
            <c:strRef>
              <c:f>'C. Contaminant melt'!$C$259</c:f>
              <c:strCache>
                <c:ptCount val="1"/>
                <c:pt idx="0">
                  <c:v>r 0.06, Tinitial 350, volume 100</c:v>
                </c:pt>
              </c:strCache>
            </c:strRef>
          </c:tx>
          <c:marker>
            <c:symbol val="none"/>
          </c:marker>
          <c:xVal>
            <c:numRef>
              <c:f>'C. Contaminant melt'!$T$259:$T$310</c:f>
              <c:numCache>
                <c:formatCode>0.00</c:formatCode>
                <c:ptCount val="52"/>
                <c:pt idx="0">
                  <c:v>64.835718644209692</c:v>
                </c:pt>
                <c:pt idx="1">
                  <c:v>59.263397032630387</c:v>
                </c:pt>
                <c:pt idx="2">
                  <c:v>67.188018569098119</c:v>
                </c:pt>
                <c:pt idx="3">
                  <c:v>67.188018569098148</c:v>
                </c:pt>
                <c:pt idx="4">
                  <c:v>69.963571852924062</c:v>
                </c:pt>
                <c:pt idx="5">
                  <c:v>69.96357185292409</c:v>
                </c:pt>
                <c:pt idx="6">
                  <c:v>71.291118158654328</c:v>
                </c:pt>
                <c:pt idx="7">
                  <c:v>71.291118158654342</c:v>
                </c:pt>
                <c:pt idx="8">
                  <c:v>72.297955869389554</c:v>
                </c:pt>
                <c:pt idx="9">
                  <c:v>72.297955869389568</c:v>
                </c:pt>
                <c:pt idx="10">
                  <c:v>72.306738707642126</c:v>
                </c:pt>
                <c:pt idx="11">
                  <c:v>72.306738707642168</c:v>
                </c:pt>
                <c:pt idx="12">
                  <c:v>72.255289459725986</c:v>
                </c:pt>
                <c:pt idx="13">
                  <c:v>72.255289459726015</c:v>
                </c:pt>
                <c:pt idx="14">
                  <c:v>72.749572387261381</c:v>
                </c:pt>
                <c:pt idx="15">
                  <c:v>72.749572387261424</c:v>
                </c:pt>
                <c:pt idx="16">
                  <c:v>73.233110738290435</c:v>
                </c:pt>
                <c:pt idx="17">
                  <c:v>73.233110738290492</c:v>
                </c:pt>
                <c:pt idx="18">
                  <c:v>73.596893078151453</c:v>
                </c:pt>
                <c:pt idx="19">
                  <c:v>73.596893078151496</c:v>
                </c:pt>
                <c:pt idx="20">
                  <c:v>73.896478379021403</c:v>
                </c:pt>
                <c:pt idx="21">
                  <c:v>73.896478379021445</c:v>
                </c:pt>
                <c:pt idx="22">
                  <c:v>74.329353274747234</c:v>
                </c:pt>
                <c:pt idx="23">
                  <c:v>74.329353274747248</c:v>
                </c:pt>
                <c:pt idx="24">
                  <c:v>74.498788337345459</c:v>
                </c:pt>
                <c:pt idx="25">
                  <c:v>74.498788337345474</c:v>
                </c:pt>
                <c:pt idx="26">
                  <c:v>74.762135583502385</c:v>
                </c:pt>
                <c:pt idx="27">
                  <c:v>74.762135583502399</c:v>
                </c:pt>
                <c:pt idx="28">
                  <c:v>74.970414519148065</c:v>
                </c:pt>
                <c:pt idx="29">
                  <c:v>74.970414519148079</c:v>
                </c:pt>
                <c:pt idx="30">
                  <c:v>75.138317791318173</c:v>
                </c:pt>
                <c:pt idx="31">
                  <c:v>75.138317791318201</c:v>
                </c:pt>
                <c:pt idx="32">
                  <c:v>75.270741954986661</c:v>
                </c:pt>
                <c:pt idx="33">
                  <c:v>75.27074195498669</c:v>
                </c:pt>
                <c:pt idx="34">
                  <c:v>75.384674362167274</c:v>
                </c:pt>
                <c:pt idx="35">
                  <c:v>75.384674362167274</c:v>
                </c:pt>
                <c:pt idx="36">
                  <c:v>75.523867957018894</c:v>
                </c:pt>
                <c:pt idx="37">
                  <c:v>75.523867957018894</c:v>
                </c:pt>
                <c:pt idx="38">
                  <c:v>75.636861283173531</c:v>
                </c:pt>
                <c:pt idx="39">
                  <c:v>75.636861283173531</c:v>
                </c:pt>
                <c:pt idx="40">
                  <c:v>75.725631931512211</c:v>
                </c:pt>
                <c:pt idx="41">
                  <c:v>75.72563193151224</c:v>
                </c:pt>
                <c:pt idx="42">
                  <c:v>75.794225624259667</c:v>
                </c:pt>
                <c:pt idx="43">
                  <c:v>75.794225624259681</c:v>
                </c:pt>
                <c:pt idx="44">
                  <c:v>75.890630663043922</c:v>
                </c:pt>
                <c:pt idx="45">
                  <c:v>75.890630663043908</c:v>
                </c:pt>
                <c:pt idx="46">
                  <c:v>75.997092546954164</c:v>
                </c:pt>
                <c:pt idx="47">
                  <c:v>75.997092546954178</c:v>
                </c:pt>
                <c:pt idx="48">
                  <c:v>76.096027321427044</c:v>
                </c:pt>
                <c:pt idx="49">
                  <c:v>76.09602732142703</c:v>
                </c:pt>
                <c:pt idx="50">
                  <c:v>76.145239215539434</c:v>
                </c:pt>
                <c:pt idx="51">
                  <c:v>76.145239215539434</c:v>
                </c:pt>
              </c:numCache>
            </c:numRef>
          </c:xVal>
          <c:yVal>
            <c:numRef>
              <c:f>'C. Contaminant melt'!$AM$259:$AM$310</c:f>
              <c:numCache>
                <c:formatCode>0.00</c:formatCode>
                <c:ptCount val="52"/>
                <c:pt idx="0">
                  <c:v>6.134349518304874</c:v>
                </c:pt>
                <c:pt idx="1">
                  <c:v>5.5494676454911822</c:v>
                </c:pt>
                <c:pt idx="2">
                  <c:v>6.3906939953381769</c:v>
                </c:pt>
                <c:pt idx="3">
                  <c:v>6.3906939953381761</c:v>
                </c:pt>
                <c:pt idx="4">
                  <c:v>6.6052731896114913</c:v>
                </c:pt>
                <c:pt idx="5">
                  <c:v>6.6052731896114736</c:v>
                </c:pt>
                <c:pt idx="6">
                  <c:v>6.7328271986376667</c:v>
                </c:pt>
                <c:pt idx="7">
                  <c:v>6.7328271986376604</c:v>
                </c:pt>
                <c:pt idx="8">
                  <c:v>6.8482434783960393</c:v>
                </c:pt>
                <c:pt idx="9">
                  <c:v>6.8482434783960313</c:v>
                </c:pt>
                <c:pt idx="10">
                  <c:v>6.7026483523558484</c:v>
                </c:pt>
                <c:pt idx="11">
                  <c:v>6.7026483523558369</c:v>
                </c:pt>
                <c:pt idx="12">
                  <c:v>6.5475499499854202</c:v>
                </c:pt>
                <c:pt idx="13">
                  <c:v>6.5475499499854051</c:v>
                </c:pt>
                <c:pt idx="14">
                  <c:v>6.577499587378524</c:v>
                </c:pt>
                <c:pt idx="15">
                  <c:v>6.5774995873785151</c:v>
                </c:pt>
                <c:pt idx="16">
                  <c:v>6.6422271799622941</c:v>
                </c:pt>
                <c:pt idx="17">
                  <c:v>6.6422271799622825</c:v>
                </c:pt>
                <c:pt idx="18">
                  <c:v>6.7039418147428238</c:v>
                </c:pt>
                <c:pt idx="19">
                  <c:v>6.7039418147428123</c:v>
                </c:pt>
                <c:pt idx="20">
                  <c:v>6.6805682888223519</c:v>
                </c:pt>
                <c:pt idx="21">
                  <c:v>6.6805682888223377</c:v>
                </c:pt>
                <c:pt idx="22">
                  <c:v>6.6201650336552342</c:v>
                </c:pt>
                <c:pt idx="23">
                  <c:v>6.6201650336552209</c:v>
                </c:pt>
                <c:pt idx="24">
                  <c:v>6.4871559159852046</c:v>
                </c:pt>
                <c:pt idx="25">
                  <c:v>6.4871559159852001</c:v>
                </c:pt>
                <c:pt idx="26">
                  <c:v>6.3596462707078523</c:v>
                </c:pt>
                <c:pt idx="27">
                  <c:v>6.3596462707078469</c:v>
                </c:pt>
                <c:pt idx="28">
                  <c:v>6.2369076890624102</c:v>
                </c:pt>
                <c:pt idx="29">
                  <c:v>6.2369076890624058</c:v>
                </c:pt>
                <c:pt idx="30">
                  <c:v>6.115344315408862</c:v>
                </c:pt>
                <c:pt idx="31">
                  <c:v>6.1153443154088611</c:v>
                </c:pt>
                <c:pt idx="32">
                  <c:v>5.994870543254577</c:v>
                </c:pt>
                <c:pt idx="33">
                  <c:v>5.9948705432545744</c:v>
                </c:pt>
                <c:pt idx="34">
                  <c:v>5.877609614642914</c:v>
                </c:pt>
                <c:pt idx="35">
                  <c:v>5.877609614642914</c:v>
                </c:pt>
                <c:pt idx="36">
                  <c:v>5.7938503818691425</c:v>
                </c:pt>
                <c:pt idx="37">
                  <c:v>5.7938503818691398</c:v>
                </c:pt>
                <c:pt idx="38">
                  <c:v>5.7122421497039779</c:v>
                </c:pt>
                <c:pt idx="39">
                  <c:v>5.7122421497039744</c:v>
                </c:pt>
                <c:pt idx="40">
                  <c:v>5.6330131183912844</c:v>
                </c:pt>
                <c:pt idx="41">
                  <c:v>5.6330131183912808</c:v>
                </c:pt>
                <c:pt idx="42">
                  <c:v>5.5535495410113995</c:v>
                </c:pt>
                <c:pt idx="43">
                  <c:v>5.5535495410113995</c:v>
                </c:pt>
                <c:pt idx="44">
                  <c:v>5.4862242069224436</c:v>
                </c:pt>
                <c:pt idx="45">
                  <c:v>5.4862242069224401</c:v>
                </c:pt>
                <c:pt idx="46">
                  <c:v>5.4210982236063119</c:v>
                </c:pt>
                <c:pt idx="47">
                  <c:v>5.4210982236063092</c:v>
                </c:pt>
                <c:pt idx="48">
                  <c:v>5.3448279449304978</c:v>
                </c:pt>
                <c:pt idx="49">
                  <c:v>5.3448279449304961</c:v>
                </c:pt>
                <c:pt idx="50">
                  <c:v>5.2622838068717233</c:v>
                </c:pt>
                <c:pt idx="51">
                  <c:v>5.2622838068717215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794-4B13-9D6B-1327DBBF2FAB}"/>
            </c:ext>
          </c:extLst>
        </c:ser>
        <c:ser>
          <c:idx val="1"/>
          <c:order val="22"/>
          <c:tx>
            <c:strRef>
              <c:f>'C. Contaminant melt'!$C$313</c:f>
              <c:strCache>
                <c:ptCount val="1"/>
                <c:pt idx="0">
                  <c:v>r 0.1, Tinitial 500, volume 100</c:v>
                </c:pt>
              </c:strCache>
            </c:strRef>
          </c:tx>
          <c:marker>
            <c:symbol val="none"/>
          </c:marker>
          <c:xVal>
            <c:numRef>
              <c:f>'C. Contaminant melt'!$T$313:$T$366</c:f>
              <c:numCache>
                <c:formatCode>0.00</c:formatCode>
                <c:ptCount val="54"/>
                <c:pt idx="0">
                  <c:v>72.323561936558434</c:v>
                </c:pt>
                <c:pt idx="1">
                  <c:v>70.655341611587431</c:v>
                </c:pt>
                <c:pt idx="2">
                  <c:v>72.325743807192922</c:v>
                </c:pt>
                <c:pt idx="3">
                  <c:v>72.339609991318952</c:v>
                </c:pt>
                <c:pt idx="4">
                  <c:v>72.339609991318994</c:v>
                </c:pt>
                <c:pt idx="5">
                  <c:v>72.84730750269496</c:v>
                </c:pt>
                <c:pt idx="6">
                  <c:v>72.847307502694974</c:v>
                </c:pt>
                <c:pt idx="7">
                  <c:v>73.263660716361585</c:v>
                </c:pt>
                <c:pt idx="8">
                  <c:v>73.263660716361628</c:v>
                </c:pt>
                <c:pt idx="9">
                  <c:v>73.604307494302361</c:v>
                </c:pt>
                <c:pt idx="10">
                  <c:v>73.60430749430239</c:v>
                </c:pt>
                <c:pt idx="11">
                  <c:v>73.975760582189849</c:v>
                </c:pt>
                <c:pt idx="12">
                  <c:v>73.975760582189864</c:v>
                </c:pt>
                <c:pt idx="13">
                  <c:v>74.411314726319631</c:v>
                </c:pt>
                <c:pt idx="14">
                  <c:v>74.411314726319645</c:v>
                </c:pt>
                <c:pt idx="15">
                  <c:v>74.766554814702232</c:v>
                </c:pt>
                <c:pt idx="16">
                  <c:v>74.766554814702275</c:v>
                </c:pt>
                <c:pt idx="17">
                  <c:v>75.054919425615836</c:v>
                </c:pt>
                <c:pt idx="18">
                  <c:v>75.05491942561585</c:v>
                </c:pt>
                <c:pt idx="19">
                  <c:v>75.289816770429951</c:v>
                </c:pt>
                <c:pt idx="20">
                  <c:v>75.289816770429951</c:v>
                </c:pt>
                <c:pt idx="21">
                  <c:v>75.504668310083574</c:v>
                </c:pt>
                <c:pt idx="22">
                  <c:v>75.504668310083616</c:v>
                </c:pt>
                <c:pt idx="23">
                  <c:v>75.700173325970255</c:v>
                </c:pt>
                <c:pt idx="24">
                  <c:v>75.700173325970255</c:v>
                </c:pt>
                <c:pt idx="25">
                  <c:v>75.844932436025346</c:v>
                </c:pt>
                <c:pt idx="26">
                  <c:v>75.844932436025346</c:v>
                </c:pt>
                <c:pt idx="27">
                  <c:v>75.959421357153587</c:v>
                </c:pt>
                <c:pt idx="28">
                  <c:v>75.959421357153602</c:v>
                </c:pt>
                <c:pt idx="29">
                  <c:v>76.109987237794911</c:v>
                </c:pt>
                <c:pt idx="30">
                  <c:v>76.10998723779494</c:v>
                </c:pt>
                <c:pt idx="31">
                  <c:v>76.233460684165266</c:v>
                </c:pt>
                <c:pt idx="32">
                  <c:v>76.233460684165252</c:v>
                </c:pt>
                <c:pt idx="33">
                  <c:v>76.290915203001262</c:v>
                </c:pt>
                <c:pt idx="34">
                  <c:v>76.290915203001248</c:v>
                </c:pt>
                <c:pt idx="35">
                  <c:v>76.29151605223538</c:v>
                </c:pt>
                <c:pt idx="36">
                  <c:v>76.291516052235394</c:v>
                </c:pt>
                <c:pt idx="37">
                  <c:v>76.244372495686491</c:v>
                </c:pt>
                <c:pt idx="38">
                  <c:v>76.244372495686505</c:v>
                </c:pt>
                <c:pt idx="39">
                  <c:v>76.161155409573553</c:v>
                </c:pt>
                <c:pt idx="40">
                  <c:v>76.161155409573539</c:v>
                </c:pt>
                <c:pt idx="41">
                  <c:v>76.058528929063854</c:v>
                </c:pt>
                <c:pt idx="42">
                  <c:v>76.058528929063854</c:v>
                </c:pt>
                <c:pt idx="43">
                  <c:v>75.933389755229385</c:v>
                </c:pt>
                <c:pt idx="44">
                  <c:v>75.933389755229385</c:v>
                </c:pt>
                <c:pt idx="45">
                  <c:v>75.790154049025148</c:v>
                </c:pt>
                <c:pt idx="46">
                  <c:v>75.790154049025148</c:v>
                </c:pt>
                <c:pt idx="47">
                  <c:v>75.635556466985605</c:v>
                </c:pt>
                <c:pt idx="48">
                  <c:v>75.635556466985605</c:v>
                </c:pt>
                <c:pt idx="49">
                  <c:v>75.467036697650116</c:v>
                </c:pt>
                <c:pt idx="50">
                  <c:v>75.467036697650116</c:v>
                </c:pt>
                <c:pt idx="51">
                  <c:v>75.278988640722986</c:v>
                </c:pt>
                <c:pt idx="52">
                  <c:v>75.278988640722972</c:v>
                </c:pt>
                <c:pt idx="53">
                  <c:v>75.074099639126487</c:v>
                </c:pt>
              </c:numCache>
            </c:numRef>
          </c:xVal>
          <c:yVal>
            <c:numRef>
              <c:f>'C. Contaminant melt'!$AM$313:$AM$366</c:f>
              <c:numCache>
                <c:formatCode>0.00</c:formatCode>
                <c:ptCount val="54"/>
                <c:pt idx="0">
                  <c:v>6.8238214300833944</c:v>
                </c:pt>
                <c:pt idx="1">
                  <c:v>6.6636794485003543</c:v>
                </c:pt>
                <c:pt idx="2">
                  <c:v>6.7694990901036407</c:v>
                </c:pt>
                <c:pt idx="3">
                  <c:v>6.5221851349188675</c:v>
                </c:pt>
                <c:pt idx="4">
                  <c:v>6.5221851349188604</c:v>
                </c:pt>
                <c:pt idx="5">
                  <c:v>6.556584657417476</c:v>
                </c:pt>
                <c:pt idx="6">
                  <c:v>6.5565846574174689</c:v>
                </c:pt>
                <c:pt idx="7">
                  <c:v>6.5937422003666146</c:v>
                </c:pt>
                <c:pt idx="8">
                  <c:v>6.5937422003666084</c:v>
                </c:pt>
                <c:pt idx="9">
                  <c:v>6.6011088896965582</c:v>
                </c:pt>
                <c:pt idx="10">
                  <c:v>6.6011088896965502</c:v>
                </c:pt>
                <c:pt idx="11">
                  <c:v>6.3867215351538267</c:v>
                </c:pt>
                <c:pt idx="12">
                  <c:v>6.3867215351538196</c:v>
                </c:pt>
                <c:pt idx="13">
                  <c:v>6.2313693585883954</c:v>
                </c:pt>
                <c:pt idx="14">
                  <c:v>6.2313693585883954</c:v>
                </c:pt>
                <c:pt idx="15">
                  <c:v>6.0729198291184074</c:v>
                </c:pt>
                <c:pt idx="16">
                  <c:v>6.072919829118403</c:v>
                </c:pt>
                <c:pt idx="17">
                  <c:v>5.9102627357739941</c:v>
                </c:pt>
                <c:pt idx="18">
                  <c:v>5.9102627357739896</c:v>
                </c:pt>
                <c:pt idx="19">
                  <c:v>5.7381082701141457</c:v>
                </c:pt>
                <c:pt idx="20">
                  <c:v>5.7381082701141395</c:v>
                </c:pt>
                <c:pt idx="21">
                  <c:v>5.5916416912171965</c:v>
                </c:pt>
                <c:pt idx="22">
                  <c:v>5.5916416912171938</c:v>
                </c:pt>
                <c:pt idx="23">
                  <c:v>5.4811166416592512</c:v>
                </c:pt>
                <c:pt idx="24">
                  <c:v>5.4811166416592467</c:v>
                </c:pt>
                <c:pt idx="25">
                  <c:v>5.3757299975272197</c:v>
                </c:pt>
                <c:pt idx="26">
                  <c:v>5.3757299975272144</c:v>
                </c:pt>
                <c:pt idx="27">
                  <c:v>5.2738715033819821</c:v>
                </c:pt>
                <c:pt idx="28">
                  <c:v>5.2738715033819812</c:v>
                </c:pt>
                <c:pt idx="29">
                  <c:v>5.1767999236350999</c:v>
                </c:pt>
                <c:pt idx="30">
                  <c:v>5.1767999236350954</c:v>
                </c:pt>
                <c:pt idx="31">
                  <c:v>5.0604858403851463</c:v>
                </c:pt>
                <c:pt idx="32">
                  <c:v>5.0604858403851436</c:v>
                </c:pt>
                <c:pt idx="33">
                  <c:v>4.9345993031416917</c:v>
                </c:pt>
                <c:pt idx="34">
                  <c:v>4.9345993031416882</c:v>
                </c:pt>
                <c:pt idx="35">
                  <c:v>4.806392534248304</c:v>
                </c:pt>
                <c:pt idx="36">
                  <c:v>4.806392534248304</c:v>
                </c:pt>
                <c:pt idx="37">
                  <c:v>4.6885742417483725</c:v>
                </c:pt>
                <c:pt idx="38">
                  <c:v>4.688574241748368</c:v>
                </c:pt>
                <c:pt idx="39">
                  <c:v>4.6072584591481629</c:v>
                </c:pt>
                <c:pt idx="40">
                  <c:v>4.6072584591481593</c:v>
                </c:pt>
                <c:pt idx="41">
                  <c:v>4.5292173147347174</c:v>
                </c:pt>
                <c:pt idx="42">
                  <c:v>4.5292173147347139</c:v>
                </c:pt>
                <c:pt idx="43">
                  <c:v>4.4513584774025183</c:v>
                </c:pt>
                <c:pt idx="44">
                  <c:v>4.4513584774025139</c:v>
                </c:pt>
                <c:pt idx="45">
                  <c:v>4.3759954891747004</c:v>
                </c:pt>
                <c:pt idx="46">
                  <c:v>4.3759954891746977</c:v>
                </c:pt>
                <c:pt idx="47">
                  <c:v>4.3052426404751678</c:v>
                </c:pt>
                <c:pt idx="48">
                  <c:v>4.3052426404751643</c:v>
                </c:pt>
                <c:pt idx="49">
                  <c:v>4.2367014110522154</c:v>
                </c:pt>
                <c:pt idx="50">
                  <c:v>4.2367014110522128</c:v>
                </c:pt>
                <c:pt idx="51">
                  <c:v>4.1678045050012109</c:v>
                </c:pt>
                <c:pt idx="52">
                  <c:v>4.1678045050012074</c:v>
                </c:pt>
                <c:pt idx="53">
                  <c:v>4.0994967920200107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794-4B13-9D6B-1327DBBF2FAB}"/>
            </c:ext>
          </c:extLst>
        </c:ser>
        <c:ser>
          <c:idx val="2"/>
          <c:order val="23"/>
          <c:tx>
            <c:strRef>
              <c:f>'C. Contaminant melt'!$C$370</c:f>
              <c:strCache>
                <c:ptCount val="1"/>
                <c:pt idx="0">
                  <c:v>r 0.1, Tinitial 500, volume 70</c:v>
                </c:pt>
              </c:strCache>
            </c:strRef>
          </c:tx>
          <c:marker>
            <c:symbol val="none"/>
          </c:marker>
          <c:xVal>
            <c:numRef>
              <c:f>'C. Contaminant melt'!$T$370:$T$410</c:f>
              <c:numCache>
                <c:formatCode>0.00</c:formatCode>
                <c:ptCount val="41"/>
                <c:pt idx="0">
                  <c:v>72.323561936558434</c:v>
                </c:pt>
                <c:pt idx="1">
                  <c:v>72.547106538659236</c:v>
                </c:pt>
                <c:pt idx="2">
                  <c:v>72.54710653865925</c:v>
                </c:pt>
                <c:pt idx="3">
                  <c:v>73.280586519677797</c:v>
                </c:pt>
                <c:pt idx="4">
                  <c:v>73.280586519677854</c:v>
                </c:pt>
                <c:pt idx="5">
                  <c:v>73.852818906457827</c:v>
                </c:pt>
                <c:pt idx="6">
                  <c:v>73.85281890645787</c:v>
                </c:pt>
                <c:pt idx="7">
                  <c:v>74.504880410659439</c:v>
                </c:pt>
                <c:pt idx="8">
                  <c:v>74.504880410659467</c:v>
                </c:pt>
                <c:pt idx="9">
                  <c:v>75.006819619441487</c:v>
                </c:pt>
                <c:pt idx="10">
                  <c:v>75.006819619441501</c:v>
                </c:pt>
                <c:pt idx="11">
                  <c:v>75.344805986081113</c:v>
                </c:pt>
                <c:pt idx="12">
                  <c:v>75.34480598608117</c:v>
                </c:pt>
                <c:pt idx="13">
                  <c:v>75.672427291240794</c:v>
                </c:pt>
                <c:pt idx="14">
                  <c:v>75.672427291240794</c:v>
                </c:pt>
                <c:pt idx="15">
                  <c:v>75.886535998170018</c:v>
                </c:pt>
                <c:pt idx="16">
                  <c:v>75.886535998170046</c:v>
                </c:pt>
                <c:pt idx="17">
                  <c:v>76.09348611978028</c:v>
                </c:pt>
                <c:pt idx="18">
                  <c:v>76.09348611978028</c:v>
                </c:pt>
                <c:pt idx="19">
                  <c:v>76.268791216520341</c:v>
                </c:pt>
                <c:pt idx="20">
                  <c:v>76.268791216520356</c:v>
                </c:pt>
                <c:pt idx="21">
                  <c:v>76.291608665758503</c:v>
                </c:pt>
                <c:pt idx="22">
                  <c:v>76.291608665758503</c:v>
                </c:pt>
                <c:pt idx="23">
                  <c:v>76.184649940470848</c:v>
                </c:pt>
                <c:pt idx="24">
                  <c:v>76.184649940470862</c:v>
                </c:pt>
                <c:pt idx="25">
                  <c:v>75.998396551973016</c:v>
                </c:pt>
                <c:pt idx="26">
                  <c:v>75.99839655197303</c:v>
                </c:pt>
                <c:pt idx="27">
                  <c:v>75.758897057061702</c:v>
                </c:pt>
                <c:pt idx="28">
                  <c:v>75.758897057061702</c:v>
                </c:pt>
                <c:pt idx="29">
                  <c:v>75.416280856861533</c:v>
                </c:pt>
                <c:pt idx="30">
                  <c:v>75.416280856861533</c:v>
                </c:pt>
                <c:pt idx="31">
                  <c:v>75.008301136979171</c:v>
                </c:pt>
                <c:pt idx="32">
                  <c:v>75.008301136979199</c:v>
                </c:pt>
                <c:pt idx="33">
                  <c:v>74.525679443710786</c:v>
                </c:pt>
                <c:pt idx="34">
                  <c:v>74.5256794437108</c:v>
                </c:pt>
                <c:pt idx="35">
                  <c:v>73.769045059306549</c:v>
                </c:pt>
                <c:pt idx="36">
                  <c:v>73.769045059306563</c:v>
                </c:pt>
                <c:pt idx="37">
                  <c:v>72.977695875266946</c:v>
                </c:pt>
                <c:pt idx="38">
                  <c:v>72.977695875266946</c:v>
                </c:pt>
                <c:pt idx="39">
                  <c:v>71.957121059568621</c:v>
                </c:pt>
                <c:pt idx="40">
                  <c:v>71.957121059568607</c:v>
                </c:pt>
              </c:numCache>
            </c:numRef>
          </c:xVal>
          <c:yVal>
            <c:numRef>
              <c:f>'C. Contaminant melt'!$AM$370:$AM$410</c:f>
              <c:numCache>
                <c:formatCode>0.00</c:formatCode>
                <c:ptCount val="41"/>
                <c:pt idx="0">
                  <c:v>6.8238214300833944</c:v>
                </c:pt>
                <c:pt idx="1">
                  <c:v>6.5339284386739376</c:v>
                </c:pt>
                <c:pt idx="2">
                  <c:v>6.5339284386739305</c:v>
                </c:pt>
                <c:pt idx="3">
                  <c:v>6.5914092125824055</c:v>
                </c:pt>
                <c:pt idx="4">
                  <c:v>6.5914092125823869</c:v>
                </c:pt>
                <c:pt idx="5">
                  <c:v>6.4427408400021475</c:v>
                </c:pt>
                <c:pt idx="6">
                  <c:v>6.4427408400021378</c:v>
                </c:pt>
                <c:pt idx="7">
                  <c:v>6.1811845272734853</c:v>
                </c:pt>
                <c:pt idx="8">
                  <c:v>6.1811845272734773</c:v>
                </c:pt>
                <c:pt idx="9">
                  <c:v>5.9282551365839584</c:v>
                </c:pt>
                <c:pt idx="10">
                  <c:v>5.9282551365839531</c:v>
                </c:pt>
                <c:pt idx="11">
                  <c:v>5.6746310912839828</c:v>
                </c:pt>
                <c:pt idx="12">
                  <c:v>5.6746310912839792</c:v>
                </c:pt>
                <c:pt idx="13">
                  <c:v>5.4898519317281034</c:v>
                </c:pt>
                <c:pt idx="14">
                  <c:v>5.4898519317280954</c:v>
                </c:pt>
                <c:pt idx="15">
                  <c:v>5.3302023410309616</c:v>
                </c:pt>
                <c:pt idx="16">
                  <c:v>5.3302023410309554</c:v>
                </c:pt>
                <c:pt idx="17">
                  <c:v>5.1809650568282271</c:v>
                </c:pt>
                <c:pt idx="18">
                  <c:v>5.1809650568282191</c:v>
                </c:pt>
                <c:pt idx="19">
                  <c:v>4.9944566335113851</c:v>
                </c:pt>
                <c:pt idx="20">
                  <c:v>4.9944566335113789</c:v>
                </c:pt>
                <c:pt idx="21">
                  <c:v>4.7919772261132492</c:v>
                </c:pt>
                <c:pt idx="22">
                  <c:v>4.7919772261132438</c:v>
                </c:pt>
                <c:pt idx="23">
                  <c:v>4.6199249666238824</c:v>
                </c:pt>
                <c:pt idx="24">
                  <c:v>4.6199249666238762</c:v>
                </c:pt>
                <c:pt idx="25">
                  <c:v>4.4825127751827623</c:v>
                </c:pt>
                <c:pt idx="26">
                  <c:v>4.482512775182756</c:v>
                </c:pt>
                <c:pt idx="27">
                  <c:v>4.353861838759002</c:v>
                </c:pt>
                <c:pt idx="28">
                  <c:v>4.3538618387589949</c:v>
                </c:pt>
                <c:pt idx="29">
                  <c:v>4.2105332202085446</c:v>
                </c:pt>
                <c:pt idx="30">
                  <c:v>4.2105332202085384</c:v>
                </c:pt>
                <c:pt idx="31">
                  <c:v>4.0720421767621282</c:v>
                </c:pt>
                <c:pt idx="32">
                  <c:v>4.0720421767621202</c:v>
                </c:pt>
                <c:pt idx="33">
                  <c:v>3.9335191594538639</c:v>
                </c:pt>
                <c:pt idx="34">
                  <c:v>3.933519159453859</c:v>
                </c:pt>
                <c:pt idx="35">
                  <c:v>3.9256756087010785</c:v>
                </c:pt>
                <c:pt idx="36">
                  <c:v>3.925675608701074</c:v>
                </c:pt>
                <c:pt idx="37">
                  <c:v>4.0087228044670393</c:v>
                </c:pt>
                <c:pt idx="38">
                  <c:v>4.0087228044670349</c:v>
                </c:pt>
                <c:pt idx="39">
                  <c:v>4.0581145466752151</c:v>
                </c:pt>
                <c:pt idx="40">
                  <c:v>4.0581145466752098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794-4B13-9D6B-1327DBBF2FAB}"/>
            </c:ext>
          </c:extLst>
        </c:ser>
        <c:ser>
          <c:idx val="3"/>
          <c:order val="24"/>
          <c:tx>
            <c:strRef>
              <c:f>'C. Contaminant melt'!$C$414</c:f>
              <c:strCache>
                <c:ptCount val="1"/>
                <c:pt idx="0">
                  <c:v>r 0.13, Tinitial 660, volume 100</c:v>
                </c:pt>
              </c:strCache>
            </c:strRef>
          </c:tx>
          <c:marker>
            <c:symbol val="none"/>
          </c:marker>
          <c:xVal>
            <c:numRef>
              <c:f>'C. Contaminant melt'!$T$414:$T$472</c:f>
              <c:numCache>
                <c:formatCode>0.00</c:formatCode>
                <c:ptCount val="59"/>
                <c:pt idx="0">
                  <c:v>72.990680633041848</c:v>
                </c:pt>
                <c:pt idx="1">
                  <c:v>73.129181569173426</c:v>
                </c:pt>
                <c:pt idx="2">
                  <c:v>73.362777747706531</c:v>
                </c:pt>
                <c:pt idx="3">
                  <c:v>73.362777747706559</c:v>
                </c:pt>
                <c:pt idx="4">
                  <c:v>73.628651888945896</c:v>
                </c:pt>
                <c:pt idx="5">
                  <c:v>73.62865188894591</c:v>
                </c:pt>
                <c:pt idx="6">
                  <c:v>73.845324437701493</c:v>
                </c:pt>
                <c:pt idx="7">
                  <c:v>73.845324437701521</c:v>
                </c:pt>
                <c:pt idx="8">
                  <c:v>74.118319531885177</c:v>
                </c:pt>
                <c:pt idx="9">
                  <c:v>74.118319531885177</c:v>
                </c:pt>
                <c:pt idx="10">
                  <c:v>74.384067348768241</c:v>
                </c:pt>
                <c:pt idx="11">
                  <c:v>74.384067348768255</c:v>
                </c:pt>
                <c:pt idx="12">
                  <c:v>74.609873958963973</c:v>
                </c:pt>
                <c:pt idx="13">
                  <c:v>74.609873958963988</c:v>
                </c:pt>
                <c:pt idx="14">
                  <c:v>74.80802957296099</c:v>
                </c:pt>
                <c:pt idx="15">
                  <c:v>74.80802957296099</c:v>
                </c:pt>
                <c:pt idx="16">
                  <c:v>74.986561693353238</c:v>
                </c:pt>
                <c:pt idx="17">
                  <c:v>74.986561693353238</c:v>
                </c:pt>
                <c:pt idx="18">
                  <c:v>75.140591937526864</c:v>
                </c:pt>
                <c:pt idx="19">
                  <c:v>75.140591937526878</c:v>
                </c:pt>
                <c:pt idx="20">
                  <c:v>75.346768656406255</c:v>
                </c:pt>
                <c:pt idx="21">
                  <c:v>75.346768656406297</c:v>
                </c:pt>
                <c:pt idx="22">
                  <c:v>75.619329768906681</c:v>
                </c:pt>
                <c:pt idx="23">
                  <c:v>75.619329768906709</c:v>
                </c:pt>
                <c:pt idx="24">
                  <c:v>75.810155962677683</c:v>
                </c:pt>
                <c:pt idx="25">
                  <c:v>75.810155962677698</c:v>
                </c:pt>
                <c:pt idx="26">
                  <c:v>75.942786819391131</c:v>
                </c:pt>
                <c:pt idx="27">
                  <c:v>75.942786819391173</c:v>
                </c:pt>
                <c:pt idx="28">
                  <c:v>76.114380927954087</c:v>
                </c:pt>
                <c:pt idx="29">
                  <c:v>76.114380927954116</c:v>
                </c:pt>
                <c:pt idx="30">
                  <c:v>76.232827224652155</c:v>
                </c:pt>
                <c:pt idx="31">
                  <c:v>76.232827224652183</c:v>
                </c:pt>
                <c:pt idx="32">
                  <c:v>76.280541605752248</c:v>
                </c:pt>
                <c:pt idx="33">
                  <c:v>76.280541605752248</c:v>
                </c:pt>
                <c:pt idx="34">
                  <c:v>76.264283360041901</c:v>
                </c:pt>
                <c:pt idx="35">
                  <c:v>76.264283360041901</c:v>
                </c:pt>
                <c:pt idx="36">
                  <c:v>76.177761134478615</c:v>
                </c:pt>
                <c:pt idx="37">
                  <c:v>76.177761134478644</c:v>
                </c:pt>
                <c:pt idx="38">
                  <c:v>76.061246119950994</c:v>
                </c:pt>
                <c:pt idx="39">
                  <c:v>76.061246119951008</c:v>
                </c:pt>
                <c:pt idx="40">
                  <c:v>75.907221360855161</c:v>
                </c:pt>
                <c:pt idx="41">
                  <c:v>75.907221360855161</c:v>
                </c:pt>
                <c:pt idx="42">
                  <c:v>75.725682051610164</c:v>
                </c:pt>
                <c:pt idx="43">
                  <c:v>75.725682051610164</c:v>
                </c:pt>
                <c:pt idx="44">
                  <c:v>75.178170433932152</c:v>
                </c:pt>
                <c:pt idx="45">
                  <c:v>75.178170433932166</c:v>
                </c:pt>
                <c:pt idx="46">
                  <c:v>74.602027261288256</c:v>
                </c:pt>
                <c:pt idx="47">
                  <c:v>74.602027261288271</c:v>
                </c:pt>
                <c:pt idx="48">
                  <c:v>74.005373914053038</c:v>
                </c:pt>
                <c:pt idx="49">
                  <c:v>74.005373914053038</c:v>
                </c:pt>
                <c:pt idx="50">
                  <c:v>73.310155320263689</c:v>
                </c:pt>
                <c:pt idx="51">
                  <c:v>73.310155320263675</c:v>
                </c:pt>
                <c:pt idx="52">
                  <c:v>72.563867480271711</c:v>
                </c:pt>
                <c:pt idx="53">
                  <c:v>72.563867480271725</c:v>
                </c:pt>
                <c:pt idx="54">
                  <c:v>71.930429424030081</c:v>
                </c:pt>
                <c:pt idx="55">
                  <c:v>71.930429424030066</c:v>
                </c:pt>
                <c:pt idx="56">
                  <c:v>71.346928488584766</c:v>
                </c:pt>
                <c:pt idx="57">
                  <c:v>71.34692848858478</c:v>
                </c:pt>
                <c:pt idx="58">
                  <c:v>70.62554074192802</c:v>
                </c:pt>
              </c:numCache>
            </c:numRef>
          </c:xVal>
          <c:yVal>
            <c:numRef>
              <c:f>'C. Contaminant melt'!$AM$414:$AM$472</c:f>
              <c:numCache>
                <c:formatCode>0.00</c:formatCode>
                <c:ptCount val="59"/>
                <c:pt idx="0">
                  <c:v>6.5605006073565431</c:v>
                </c:pt>
                <c:pt idx="1">
                  <c:v>6.5694651664822361</c:v>
                </c:pt>
                <c:pt idx="2">
                  <c:v>6.5858101101929316</c:v>
                </c:pt>
                <c:pt idx="3">
                  <c:v>6.5858101101929272</c:v>
                </c:pt>
                <c:pt idx="4">
                  <c:v>6.5162599723048515</c:v>
                </c:pt>
                <c:pt idx="5">
                  <c:v>6.5162599723048462</c:v>
                </c:pt>
                <c:pt idx="6">
                  <c:v>6.3758375102447031</c:v>
                </c:pt>
                <c:pt idx="7">
                  <c:v>6.3758375102446969</c:v>
                </c:pt>
                <c:pt idx="8">
                  <c:v>6.2723857630130206</c:v>
                </c:pt>
                <c:pt idx="9">
                  <c:v>6.2723857630130189</c:v>
                </c:pt>
                <c:pt idx="10">
                  <c:v>6.1730169214195927</c:v>
                </c:pt>
                <c:pt idx="11">
                  <c:v>6.17301692141959</c:v>
                </c:pt>
                <c:pt idx="12">
                  <c:v>6.0765707445309118</c:v>
                </c:pt>
                <c:pt idx="13">
                  <c:v>6.0765707445309083</c:v>
                </c:pt>
                <c:pt idx="14">
                  <c:v>5.9798869412972717</c:v>
                </c:pt>
                <c:pt idx="15">
                  <c:v>5.9798869412972673</c:v>
                </c:pt>
                <c:pt idx="16">
                  <c:v>5.8797463906616088</c:v>
                </c:pt>
                <c:pt idx="17">
                  <c:v>5.8797463906616061</c:v>
                </c:pt>
                <c:pt idx="18">
                  <c:v>5.7795641619571665</c:v>
                </c:pt>
                <c:pt idx="19">
                  <c:v>5.7795641619571647</c:v>
                </c:pt>
                <c:pt idx="20">
                  <c:v>5.6131731167797652</c:v>
                </c:pt>
                <c:pt idx="21">
                  <c:v>5.6131731167797616</c:v>
                </c:pt>
                <c:pt idx="22">
                  <c:v>5.4790457171611404</c:v>
                </c:pt>
                <c:pt idx="23">
                  <c:v>5.479045717161136</c:v>
                </c:pt>
                <c:pt idx="24">
                  <c:v>5.3568215272039055</c:v>
                </c:pt>
                <c:pt idx="25">
                  <c:v>5.3568215272039001</c:v>
                </c:pt>
                <c:pt idx="26">
                  <c:v>5.240572563142889</c:v>
                </c:pt>
                <c:pt idx="27">
                  <c:v>5.2405725631428881</c:v>
                </c:pt>
                <c:pt idx="28">
                  <c:v>5.1152573069195251</c:v>
                </c:pt>
                <c:pt idx="29">
                  <c:v>5.1152573069195224</c:v>
                </c:pt>
                <c:pt idx="30">
                  <c:v>4.9739753703298328</c:v>
                </c:pt>
                <c:pt idx="31">
                  <c:v>4.9739753703298302</c:v>
                </c:pt>
                <c:pt idx="32">
                  <c:v>4.8254400316426391</c:v>
                </c:pt>
                <c:pt idx="33">
                  <c:v>4.8254400316426374</c:v>
                </c:pt>
                <c:pt idx="34">
                  <c:v>4.6677396375515148</c:v>
                </c:pt>
                <c:pt idx="35">
                  <c:v>4.6677396375515121</c:v>
                </c:pt>
                <c:pt idx="36">
                  <c:v>4.5663132688213182</c:v>
                </c:pt>
                <c:pt idx="37">
                  <c:v>4.5663132688213146</c:v>
                </c:pt>
                <c:pt idx="38">
                  <c:v>4.470874883060814</c:v>
                </c:pt>
                <c:pt idx="39">
                  <c:v>4.4708748830608087</c:v>
                </c:pt>
                <c:pt idx="40">
                  <c:v>4.3740310614529019</c:v>
                </c:pt>
                <c:pt idx="41">
                  <c:v>4.3740310614528974</c:v>
                </c:pt>
                <c:pt idx="42">
                  <c:v>4.2815707491075843</c:v>
                </c:pt>
                <c:pt idx="43">
                  <c:v>4.2815707491075781</c:v>
                </c:pt>
                <c:pt idx="44">
                  <c:v>4.3183521845241941</c:v>
                </c:pt>
                <c:pt idx="45">
                  <c:v>4.3183521845241906</c:v>
                </c:pt>
                <c:pt idx="46">
                  <c:v>4.3527864888117769</c:v>
                </c:pt>
                <c:pt idx="47">
                  <c:v>4.3527864888117733</c:v>
                </c:pt>
                <c:pt idx="48">
                  <c:v>4.3833726374344231</c:v>
                </c:pt>
                <c:pt idx="49">
                  <c:v>4.3833726374344213</c:v>
                </c:pt>
                <c:pt idx="50">
                  <c:v>4.4125283013537375</c:v>
                </c:pt>
                <c:pt idx="51">
                  <c:v>4.4125283013537331</c:v>
                </c:pt>
                <c:pt idx="52">
                  <c:v>4.4361042035091103</c:v>
                </c:pt>
                <c:pt idx="53">
                  <c:v>4.4361042035091058</c:v>
                </c:pt>
                <c:pt idx="54">
                  <c:v>4.4804382498779081</c:v>
                </c:pt>
                <c:pt idx="55">
                  <c:v>4.4804382498779045</c:v>
                </c:pt>
                <c:pt idx="56">
                  <c:v>4.5345475684042027</c:v>
                </c:pt>
                <c:pt idx="57">
                  <c:v>4.5345475684042009</c:v>
                </c:pt>
                <c:pt idx="58">
                  <c:v>4.5576888334674983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794-4B13-9D6B-1327DBBF2FAB}"/>
            </c:ext>
          </c:extLst>
        </c:ser>
        <c:ser>
          <c:idx val="4"/>
          <c:order val="25"/>
          <c:tx>
            <c:strRef>
              <c:f>'C. Contaminant melt'!$C$475</c:f>
              <c:strCache>
                <c:ptCount val="1"/>
                <c:pt idx="0">
                  <c:v>r 0.13, Tinitial 500, volume 100</c:v>
                </c:pt>
              </c:strCache>
            </c:strRef>
          </c:tx>
          <c:marker>
            <c:symbol val="none"/>
          </c:marker>
          <c:xVal>
            <c:numRef>
              <c:f>'C. Contaminant melt'!$T$475:$T$524</c:f>
              <c:numCache>
                <c:formatCode>0.00</c:formatCode>
                <c:ptCount val="50"/>
                <c:pt idx="0">
                  <c:v>72.990680633041848</c:v>
                </c:pt>
                <c:pt idx="1">
                  <c:v>73.337739695955577</c:v>
                </c:pt>
                <c:pt idx="2">
                  <c:v>73.337739695955591</c:v>
                </c:pt>
                <c:pt idx="3">
                  <c:v>73.711157350985715</c:v>
                </c:pt>
                <c:pt idx="4">
                  <c:v>73.711157350985744</c:v>
                </c:pt>
                <c:pt idx="5">
                  <c:v>74.046582340420187</c:v>
                </c:pt>
                <c:pt idx="6">
                  <c:v>74.046582340420173</c:v>
                </c:pt>
                <c:pt idx="7">
                  <c:v>74.431103113847342</c:v>
                </c:pt>
                <c:pt idx="8">
                  <c:v>74.431103113847342</c:v>
                </c:pt>
                <c:pt idx="9">
                  <c:v>74.773410657301824</c:v>
                </c:pt>
                <c:pt idx="10">
                  <c:v>74.773410657301838</c:v>
                </c:pt>
                <c:pt idx="11">
                  <c:v>75.060559235082238</c:v>
                </c:pt>
                <c:pt idx="12">
                  <c:v>75.060559235082238</c:v>
                </c:pt>
                <c:pt idx="13">
                  <c:v>75.28102340408158</c:v>
                </c:pt>
                <c:pt idx="14">
                  <c:v>75.28102340408158</c:v>
                </c:pt>
                <c:pt idx="15">
                  <c:v>75.487400927056513</c:v>
                </c:pt>
                <c:pt idx="16">
                  <c:v>75.487400927056527</c:v>
                </c:pt>
                <c:pt idx="17">
                  <c:v>75.680537329759048</c:v>
                </c:pt>
                <c:pt idx="18">
                  <c:v>75.680537329759076</c:v>
                </c:pt>
                <c:pt idx="19">
                  <c:v>75.82637544741803</c:v>
                </c:pt>
                <c:pt idx="20">
                  <c:v>75.826375447418059</c:v>
                </c:pt>
                <c:pt idx="21">
                  <c:v>75.932137987496787</c:v>
                </c:pt>
                <c:pt idx="22">
                  <c:v>75.932137987496787</c:v>
                </c:pt>
                <c:pt idx="23">
                  <c:v>76.056653513488854</c:v>
                </c:pt>
                <c:pt idx="24">
                  <c:v>76.056653513488882</c:v>
                </c:pt>
                <c:pt idx="25">
                  <c:v>76.17839352956922</c:v>
                </c:pt>
                <c:pt idx="26">
                  <c:v>76.17839352956922</c:v>
                </c:pt>
                <c:pt idx="27">
                  <c:v>76.251927872630532</c:v>
                </c:pt>
                <c:pt idx="28">
                  <c:v>76.251927872630532</c:v>
                </c:pt>
                <c:pt idx="29">
                  <c:v>76.281267484601827</c:v>
                </c:pt>
                <c:pt idx="30">
                  <c:v>76.281267484601841</c:v>
                </c:pt>
                <c:pt idx="31">
                  <c:v>76.2739104093869</c:v>
                </c:pt>
                <c:pt idx="32">
                  <c:v>76.273910409386914</c:v>
                </c:pt>
                <c:pt idx="33">
                  <c:v>76.222090697535208</c:v>
                </c:pt>
                <c:pt idx="34">
                  <c:v>76.222090697535194</c:v>
                </c:pt>
                <c:pt idx="35">
                  <c:v>76.150310226553856</c:v>
                </c:pt>
                <c:pt idx="36">
                  <c:v>76.15031022655387</c:v>
                </c:pt>
                <c:pt idx="37">
                  <c:v>76.06263340132098</c:v>
                </c:pt>
                <c:pt idx="38">
                  <c:v>76.062633401320994</c:v>
                </c:pt>
                <c:pt idx="39">
                  <c:v>75.956753347949359</c:v>
                </c:pt>
                <c:pt idx="40">
                  <c:v>75.956753347949373</c:v>
                </c:pt>
                <c:pt idx="41">
                  <c:v>75.840929023165145</c:v>
                </c:pt>
                <c:pt idx="42">
                  <c:v>75.840929023165174</c:v>
                </c:pt>
                <c:pt idx="43">
                  <c:v>75.70431890293591</c:v>
                </c:pt>
                <c:pt idx="44">
                  <c:v>75.704318902935924</c:v>
                </c:pt>
                <c:pt idx="45">
                  <c:v>75.332588646494273</c:v>
                </c:pt>
                <c:pt idx="46">
                  <c:v>75.332588646494273</c:v>
                </c:pt>
                <c:pt idx="47">
                  <c:v>74.94486613426777</c:v>
                </c:pt>
                <c:pt idx="48">
                  <c:v>74.94486613426777</c:v>
                </c:pt>
                <c:pt idx="49">
                  <c:v>74.545846454084881</c:v>
                </c:pt>
              </c:numCache>
            </c:numRef>
          </c:xVal>
          <c:yVal>
            <c:numRef>
              <c:f>'C. Contaminant melt'!$AM$475:$AM$524</c:f>
              <c:numCache>
                <c:formatCode>0.00</c:formatCode>
                <c:ptCount val="50"/>
                <c:pt idx="0">
                  <c:v>6.5605006073565431</c:v>
                </c:pt>
                <c:pt idx="1">
                  <c:v>6.5839640475641019</c:v>
                </c:pt>
                <c:pt idx="2">
                  <c:v>6.5839640475640975</c:v>
                </c:pt>
                <c:pt idx="3">
                  <c:v>6.4630135165552938</c:v>
                </c:pt>
                <c:pt idx="4">
                  <c:v>6.4630135165552867</c:v>
                </c:pt>
                <c:pt idx="5">
                  <c:v>6.2972630789391175</c:v>
                </c:pt>
                <c:pt idx="6">
                  <c:v>6.2972630789391122</c:v>
                </c:pt>
                <c:pt idx="7">
                  <c:v>6.1539478887697889</c:v>
                </c:pt>
                <c:pt idx="8">
                  <c:v>6.1539478887697854</c:v>
                </c:pt>
                <c:pt idx="9">
                  <c:v>5.9975145704392991</c:v>
                </c:pt>
                <c:pt idx="10">
                  <c:v>5.9975145704392947</c:v>
                </c:pt>
                <c:pt idx="11">
                  <c:v>5.8330137011165712</c:v>
                </c:pt>
                <c:pt idx="12">
                  <c:v>5.8330137011165686</c:v>
                </c:pt>
                <c:pt idx="13">
                  <c:v>5.6712888338359608</c:v>
                </c:pt>
                <c:pt idx="14">
                  <c:v>5.6712888338359555</c:v>
                </c:pt>
                <c:pt idx="15">
                  <c:v>5.5481188594393842</c:v>
                </c:pt>
                <c:pt idx="16">
                  <c:v>5.5481188594393807</c:v>
                </c:pt>
                <c:pt idx="17">
                  <c:v>5.4433573130737081</c:v>
                </c:pt>
                <c:pt idx="18">
                  <c:v>5.4433573130737036</c:v>
                </c:pt>
                <c:pt idx="19">
                  <c:v>5.3442660983160621</c:v>
                </c:pt>
                <c:pt idx="20">
                  <c:v>5.3442660983160568</c:v>
                </c:pt>
                <c:pt idx="21">
                  <c:v>5.2501744847547283</c:v>
                </c:pt>
                <c:pt idx="22">
                  <c:v>5.2501744847547265</c:v>
                </c:pt>
                <c:pt idx="23">
                  <c:v>5.1621814180092063</c:v>
                </c:pt>
                <c:pt idx="24">
                  <c:v>5.1621814180092054</c:v>
                </c:pt>
                <c:pt idx="25">
                  <c:v>5.0522120558553087</c:v>
                </c:pt>
                <c:pt idx="26">
                  <c:v>5.0522120558553034</c:v>
                </c:pt>
                <c:pt idx="27">
                  <c:v>4.9370715229859696</c:v>
                </c:pt>
                <c:pt idx="28">
                  <c:v>4.937071522985967</c:v>
                </c:pt>
                <c:pt idx="29">
                  <c:v>4.8219872430198114</c:v>
                </c:pt>
                <c:pt idx="30">
                  <c:v>4.8219872430198087</c:v>
                </c:pt>
                <c:pt idx="31">
                  <c:v>4.7000189325362438</c:v>
                </c:pt>
                <c:pt idx="32">
                  <c:v>4.7000189325362411</c:v>
                </c:pt>
                <c:pt idx="33">
                  <c:v>4.6136385726482416</c:v>
                </c:pt>
                <c:pt idx="34">
                  <c:v>4.6136385726482372</c:v>
                </c:pt>
                <c:pt idx="35">
                  <c:v>4.5421125618620017</c:v>
                </c:pt>
                <c:pt idx="36">
                  <c:v>4.5421125618619982</c:v>
                </c:pt>
                <c:pt idx="37">
                  <c:v>4.4730036855150335</c:v>
                </c:pt>
                <c:pt idx="38">
                  <c:v>4.4730036855150299</c:v>
                </c:pt>
                <c:pt idx="39">
                  <c:v>4.4040004500745562</c:v>
                </c:pt>
                <c:pt idx="40">
                  <c:v>4.4040004500745527</c:v>
                </c:pt>
                <c:pt idx="41">
                  <c:v>4.3395190778399693</c:v>
                </c:pt>
                <c:pt idx="42">
                  <c:v>4.3395190778399666</c:v>
                </c:pt>
                <c:pt idx="43">
                  <c:v>4.2790394013335966</c:v>
                </c:pt>
                <c:pt idx="44">
                  <c:v>4.2790394013335922</c:v>
                </c:pt>
                <c:pt idx="45">
                  <c:v>4.3045787009200964</c:v>
                </c:pt>
                <c:pt idx="46">
                  <c:v>4.3045787009200955</c:v>
                </c:pt>
                <c:pt idx="47">
                  <c:v>4.3290963288020761</c:v>
                </c:pt>
                <c:pt idx="48">
                  <c:v>4.3290963288020752</c:v>
                </c:pt>
                <c:pt idx="49">
                  <c:v>4.3520593679089483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794-4B13-9D6B-1327DBBF2FAB}"/>
            </c:ext>
          </c:extLst>
        </c:ser>
        <c:ser>
          <c:idx val="5"/>
          <c:order val="26"/>
          <c:tx>
            <c:strRef>
              <c:f>'C. Contaminant melt'!$C$528</c:f>
              <c:strCache>
                <c:ptCount val="1"/>
                <c:pt idx="0">
                  <c:v>r 0.13, Tinitial 660, volume 70</c:v>
                </c:pt>
              </c:strCache>
            </c:strRef>
          </c:tx>
          <c:marker>
            <c:symbol val="none"/>
          </c:marker>
          <c:xVal>
            <c:numRef>
              <c:f>'C. Contaminant melt'!$T$528:$T$572</c:f>
              <c:numCache>
                <c:formatCode>0.00</c:formatCode>
                <c:ptCount val="45"/>
                <c:pt idx="0">
                  <c:v>72.990680633041848</c:v>
                </c:pt>
                <c:pt idx="1">
                  <c:v>73.205611167285582</c:v>
                </c:pt>
                <c:pt idx="2">
                  <c:v>73.205611167285568</c:v>
                </c:pt>
                <c:pt idx="3">
                  <c:v>73.542198627539122</c:v>
                </c:pt>
                <c:pt idx="4">
                  <c:v>73.542198627539136</c:v>
                </c:pt>
                <c:pt idx="5">
                  <c:v>73.869085525159079</c:v>
                </c:pt>
                <c:pt idx="6">
                  <c:v>73.869085525159079</c:v>
                </c:pt>
                <c:pt idx="7">
                  <c:v>74.273377655427751</c:v>
                </c:pt>
                <c:pt idx="8">
                  <c:v>74.273377655427751</c:v>
                </c:pt>
                <c:pt idx="9">
                  <c:v>74.603444915468046</c:v>
                </c:pt>
                <c:pt idx="10">
                  <c:v>74.603444915468046</c:v>
                </c:pt>
                <c:pt idx="11">
                  <c:v>74.877390941618003</c:v>
                </c:pt>
                <c:pt idx="12">
                  <c:v>74.877390941618003</c:v>
                </c:pt>
                <c:pt idx="13">
                  <c:v>75.102388067130192</c:v>
                </c:pt>
                <c:pt idx="14">
                  <c:v>75.102388067130192</c:v>
                </c:pt>
                <c:pt idx="15">
                  <c:v>75.289828595062076</c:v>
                </c:pt>
                <c:pt idx="16">
                  <c:v>75.28982859506209</c:v>
                </c:pt>
                <c:pt idx="17">
                  <c:v>75.475290985430036</c:v>
                </c:pt>
                <c:pt idx="18">
                  <c:v>75.475290985430036</c:v>
                </c:pt>
                <c:pt idx="19">
                  <c:v>75.649429355208582</c:v>
                </c:pt>
                <c:pt idx="20">
                  <c:v>75.649429355208582</c:v>
                </c:pt>
                <c:pt idx="21">
                  <c:v>75.793271836939113</c:v>
                </c:pt>
                <c:pt idx="22">
                  <c:v>75.793271836939127</c:v>
                </c:pt>
                <c:pt idx="23">
                  <c:v>75.903525786322831</c:v>
                </c:pt>
                <c:pt idx="24">
                  <c:v>75.903525786322831</c:v>
                </c:pt>
                <c:pt idx="25">
                  <c:v>76.010393874237678</c:v>
                </c:pt>
                <c:pt idx="26">
                  <c:v>76.010393874237678</c:v>
                </c:pt>
                <c:pt idx="27">
                  <c:v>76.142377280608017</c:v>
                </c:pt>
                <c:pt idx="28">
                  <c:v>76.142377280608031</c:v>
                </c:pt>
                <c:pt idx="29">
                  <c:v>76.233701214668983</c:v>
                </c:pt>
                <c:pt idx="30">
                  <c:v>76.233701214668983</c:v>
                </c:pt>
                <c:pt idx="31">
                  <c:v>76.281605114965743</c:v>
                </c:pt>
                <c:pt idx="32">
                  <c:v>76.281605114965743</c:v>
                </c:pt>
                <c:pt idx="33">
                  <c:v>76.186330072610005</c:v>
                </c:pt>
                <c:pt idx="34">
                  <c:v>76.186330072610033</c:v>
                </c:pt>
                <c:pt idx="35">
                  <c:v>75.998690479006484</c:v>
                </c:pt>
                <c:pt idx="36">
                  <c:v>75.998690479006498</c:v>
                </c:pt>
                <c:pt idx="37">
                  <c:v>75.71527611791727</c:v>
                </c:pt>
                <c:pt idx="38">
                  <c:v>75.71527611791727</c:v>
                </c:pt>
                <c:pt idx="39">
                  <c:v>74.891774513894859</c:v>
                </c:pt>
                <c:pt idx="40">
                  <c:v>74.891774513894859</c:v>
                </c:pt>
                <c:pt idx="41">
                  <c:v>74.020341076147687</c:v>
                </c:pt>
                <c:pt idx="42">
                  <c:v>74.020341076147673</c:v>
                </c:pt>
                <c:pt idx="43">
                  <c:v>73.066300311534192</c:v>
                </c:pt>
                <c:pt idx="44">
                  <c:v>73.066300311534206</c:v>
                </c:pt>
              </c:numCache>
            </c:numRef>
          </c:xVal>
          <c:yVal>
            <c:numRef>
              <c:f>'C. Contaminant melt'!$AM$528:$AM$572</c:f>
              <c:numCache>
                <c:formatCode>0.00</c:formatCode>
                <c:ptCount val="45"/>
                <c:pt idx="0">
                  <c:v>6.5605006073565431</c:v>
                </c:pt>
                <c:pt idx="1">
                  <c:v>6.574617109218182</c:v>
                </c:pt>
                <c:pt idx="2">
                  <c:v>6.574617109218182</c:v>
                </c:pt>
                <c:pt idx="3">
                  <c:v>6.5491201942288635</c:v>
                </c:pt>
                <c:pt idx="4">
                  <c:v>6.5491201942288564</c:v>
                </c:pt>
                <c:pt idx="5">
                  <c:v>6.3577207461292851</c:v>
                </c:pt>
                <c:pt idx="6">
                  <c:v>6.357720746129278</c:v>
                </c:pt>
                <c:pt idx="7">
                  <c:v>6.2146470053880014</c:v>
                </c:pt>
                <c:pt idx="8">
                  <c:v>6.2146470053879979</c:v>
                </c:pt>
                <c:pt idx="9">
                  <c:v>6.07796763778983</c:v>
                </c:pt>
                <c:pt idx="10">
                  <c:v>6.0779676377898273</c:v>
                </c:pt>
                <c:pt idx="11">
                  <c:v>5.9409959448698428</c:v>
                </c:pt>
                <c:pt idx="12">
                  <c:v>5.9409959448698393</c:v>
                </c:pt>
                <c:pt idx="13">
                  <c:v>5.8040230406149389</c:v>
                </c:pt>
                <c:pt idx="14">
                  <c:v>5.8040230406149336</c:v>
                </c:pt>
                <c:pt idx="15">
                  <c:v>5.6625888783982647</c:v>
                </c:pt>
                <c:pt idx="16">
                  <c:v>5.6625888783982612</c:v>
                </c:pt>
                <c:pt idx="17">
                  <c:v>5.5529213316795678</c:v>
                </c:pt>
                <c:pt idx="18">
                  <c:v>5.5529213316795651</c:v>
                </c:pt>
                <c:pt idx="19">
                  <c:v>5.4607792000314372</c:v>
                </c:pt>
                <c:pt idx="20">
                  <c:v>5.4607792000314337</c:v>
                </c:pt>
                <c:pt idx="21">
                  <c:v>5.3680399415201139</c:v>
                </c:pt>
                <c:pt idx="22">
                  <c:v>5.3680399415201077</c:v>
                </c:pt>
                <c:pt idx="23">
                  <c:v>5.2776861891499589</c:v>
                </c:pt>
                <c:pt idx="24">
                  <c:v>5.2776861891499536</c:v>
                </c:pt>
                <c:pt idx="25">
                  <c:v>5.193691492915713</c:v>
                </c:pt>
                <c:pt idx="26">
                  <c:v>5.1936914929157094</c:v>
                </c:pt>
                <c:pt idx="27">
                  <c:v>5.0901881987253903</c:v>
                </c:pt>
                <c:pt idx="28">
                  <c:v>5.0901881987253867</c:v>
                </c:pt>
                <c:pt idx="29">
                  <c:v>4.97407961956075</c:v>
                </c:pt>
                <c:pt idx="30">
                  <c:v>4.9740796195607473</c:v>
                </c:pt>
                <c:pt idx="31">
                  <c:v>4.759809821205419</c:v>
                </c:pt>
                <c:pt idx="32">
                  <c:v>4.7598098212054136</c:v>
                </c:pt>
                <c:pt idx="33">
                  <c:v>4.574500870465168</c:v>
                </c:pt>
                <c:pt idx="34">
                  <c:v>4.5745008704651609</c:v>
                </c:pt>
                <c:pt idx="35">
                  <c:v>4.4282597718621748</c:v>
                </c:pt>
                <c:pt idx="36">
                  <c:v>4.4282597718621695</c:v>
                </c:pt>
                <c:pt idx="37">
                  <c:v>4.2897890025235146</c:v>
                </c:pt>
                <c:pt idx="38">
                  <c:v>4.2897890025235075</c:v>
                </c:pt>
                <c:pt idx="39">
                  <c:v>4.3440498208356413</c:v>
                </c:pt>
                <c:pt idx="40">
                  <c:v>4.344049820835636</c:v>
                </c:pt>
                <c:pt idx="41">
                  <c:v>4.3907421254365957</c:v>
                </c:pt>
                <c:pt idx="42">
                  <c:v>4.390742125436593</c:v>
                </c:pt>
                <c:pt idx="43">
                  <c:v>4.4292336561339658</c:v>
                </c:pt>
                <c:pt idx="44">
                  <c:v>4.4292336561339614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794-4B13-9D6B-1327DBBF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5"/>
      </c:valAx>
      <c:valAx>
        <c:axId val="546084168"/>
        <c:scaling>
          <c:orientation val="minMax"/>
          <c:max val="16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27620428474178516"/>
          <c:y val="8.0461073547221009E-3"/>
          <c:w val="0.278900674695016"/>
          <c:h val="0.57719144974493974"/>
        </c:manualLayout>
      </c:layout>
      <c:overlay val="0"/>
      <c:spPr>
        <a:solidFill>
          <a:schemeClr val="bg1">
            <a:alpha val="75000"/>
          </a:schemeClr>
        </a:solidFill>
        <a:ln w="6350">
          <a:solidFill>
            <a:schemeClr val="tx1"/>
          </a:solidFill>
        </a:ln>
      </c:spPr>
      <c:txPr>
        <a:bodyPr/>
        <a:lstStyle/>
        <a:p>
          <a:pPr>
            <a:defRPr sz="2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'D. Latent Heat'!$G$5:$G$49</c:f>
              <c:numCache>
                <c:formatCode>0.0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0.39995313725364401</c:v>
                </c:pt>
                <c:pt idx="3">
                  <c:v>0.801407223750497</c:v>
                </c:pt>
                <c:pt idx="4">
                  <c:v>1.1961098248360471</c:v>
                </c:pt>
                <c:pt idx="5">
                  <c:v>1.5841976149867867</c:v>
                </c:pt>
                <c:pt idx="6">
                  <c:v>1.9658034407817273</c:v>
                </c:pt>
                <c:pt idx="7">
                  <c:v>2.3410564508904472</c:v>
                </c:pt>
                <c:pt idx="8">
                  <c:v>2.7100822316402322</c:v>
                </c:pt>
                <c:pt idx="9">
                  <c:v>3.0730029270459598</c:v>
                </c:pt>
                <c:pt idx="10">
                  <c:v>3.4299373686302617</c:v>
                </c:pt>
                <c:pt idx="11">
                  <c:v>3.4277727648313441</c:v>
                </c:pt>
                <c:pt idx="12">
                  <c:v>3.7724552816670638</c:v>
                </c:pt>
                <c:pt idx="13">
                  <c:v>3.7702908641197483</c:v>
                </c:pt>
                <c:pt idx="14">
                  <c:v>3.7702908641197483</c:v>
                </c:pt>
                <c:pt idx="15">
                  <c:v>3.7702908641197483</c:v>
                </c:pt>
                <c:pt idx="16">
                  <c:v>3.7702908641197483</c:v>
                </c:pt>
                <c:pt idx="17">
                  <c:v>3.7702908641197483</c:v>
                </c:pt>
                <c:pt idx="18">
                  <c:v>3.7702908641197483</c:v>
                </c:pt>
                <c:pt idx="19">
                  <c:v>3.7702908641197483</c:v>
                </c:pt>
                <c:pt idx="20">
                  <c:v>3.7702908641197483</c:v>
                </c:pt>
                <c:pt idx="21">
                  <c:v>3.7702908641197483</c:v>
                </c:pt>
                <c:pt idx="22">
                  <c:v>3.7702908641197483</c:v>
                </c:pt>
                <c:pt idx="23">
                  <c:v>3.7702908641197483</c:v>
                </c:pt>
                <c:pt idx="24">
                  <c:v>3.7702908641197483</c:v>
                </c:pt>
                <c:pt idx="25">
                  <c:v>3.7702908641197483</c:v>
                </c:pt>
                <c:pt idx="26">
                  <c:v>3.7702908641197483</c:v>
                </c:pt>
                <c:pt idx="27">
                  <c:v>3.7702908641197483</c:v>
                </c:pt>
                <c:pt idx="28">
                  <c:v>3.8573993158877693</c:v>
                </c:pt>
                <c:pt idx="29">
                  <c:v>3.8691170582901098</c:v>
                </c:pt>
                <c:pt idx="30">
                  <c:v>5.386623989932831</c:v>
                </c:pt>
                <c:pt idx="31">
                  <c:v>5.8556981644680528</c:v>
                </c:pt>
                <c:pt idx="32">
                  <c:v>10.01831146721891</c:v>
                </c:pt>
                <c:pt idx="33">
                  <c:v>10.764747652191232</c:v>
                </c:pt>
                <c:pt idx="34">
                  <c:v>14.114796044468662</c:v>
                </c:pt>
                <c:pt idx="35">
                  <c:v>14.834471598853149</c:v>
                </c:pt>
                <c:pt idx="36">
                  <c:v>18.054938525584689</c:v>
                </c:pt>
                <c:pt idx="37">
                  <c:v>18.870407694213402</c:v>
                </c:pt>
                <c:pt idx="38">
                  <c:v>22.387010291505014</c:v>
                </c:pt>
                <c:pt idx="39">
                  <c:v>23.432538874172291</c:v>
                </c:pt>
                <c:pt idx="40">
                  <c:v>27.934604846117079</c:v>
                </c:pt>
                <c:pt idx="41">
                  <c:v>29.360211832658237</c:v>
                </c:pt>
                <c:pt idx="42">
                  <c:v>34.839631307632295</c:v>
                </c:pt>
                <c:pt idx="43">
                  <c:v>35.682525736223894</c:v>
                </c:pt>
                <c:pt idx="44">
                  <c:v>41.256454314151021</c:v>
                </c:pt>
              </c:numCache>
            </c:numRef>
          </c:xVal>
          <c:yVal>
            <c:numRef>
              <c:f>'D. Latent Heat'!$E$5:$E$49</c:f>
              <c:numCache>
                <c:formatCode>0</c:formatCode>
                <c:ptCount val="45"/>
                <c:pt idx="0">
                  <c:v>1180.46875</c:v>
                </c:pt>
                <c:pt idx="1">
                  <c:v>1180.46875</c:v>
                </c:pt>
                <c:pt idx="2">
                  <c:v>1175.46875</c:v>
                </c:pt>
                <c:pt idx="3">
                  <c:v>1170.46875</c:v>
                </c:pt>
                <c:pt idx="4">
                  <c:v>1165.46875</c:v>
                </c:pt>
                <c:pt idx="5">
                  <c:v>1160.46875</c:v>
                </c:pt>
                <c:pt idx="6">
                  <c:v>1155.46875</c:v>
                </c:pt>
                <c:pt idx="7">
                  <c:v>1150.46875</c:v>
                </c:pt>
                <c:pt idx="8">
                  <c:v>1145.46875</c:v>
                </c:pt>
                <c:pt idx="9">
                  <c:v>1140.46875</c:v>
                </c:pt>
                <c:pt idx="10">
                  <c:v>1135.46875</c:v>
                </c:pt>
                <c:pt idx="11">
                  <c:v>1135.4157363301297</c:v>
                </c:pt>
                <c:pt idx="12">
                  <c:v>1130.4157363301297</c:v>
                </c:pt>
                <c:pt idx="13">
                  <c:v>1128.1463135398899</c:v>
                </c:pt>
                <c:pt idx="14">
                  <c:v>1123.1463135398899</c:v>
                </c:pt>
                <c:pt idx="15">
                  <c:v>1120.9899796291998</c:v>
                </c:pt>
                <c:pt idx="16">
                  <c:v>1115.9899796291998</c:v>
                </c:pt>
                <c:pt idx="17">
                  <c:v>1113.87484866452</c:v>
                </c:pt>
                <c:pt idx="18">
                  <c:v>1108.87484866452</c:v>
                </c:pt>
                <c:pt idx="19">
                  <c:v>1106.86974222665</c:v>
                </c:pt>
                <c:pt idx="20">
                  <c:v>1101.86974222665</c:v>
                </c:pt>
                <c:pt idx="21">
                  <c:v>1099.83542056947</c:v>
                </c:pt>
                <c:pt idx="22">
                  <c:v>1094.83542056947</c:v>
                </c:pt>
                <c:pt idx="23">
                  <c:v>1092.84089261897</c:v>
                </c:pt>
                <c:pt idx="24">
                  <c:v>1087.84089261897</c:v>
                </c:pt>
                <c:pt idx="25">
                  <c:v>1085.8189926494297</c:v>
                </c:pt>
                <c:pt idx="26">
                  <c:v>1080.8189926494297</c:v>
                </c:pt>
                <c:pt idx="27">
                  <c:v>1079.0032731348497</c:v>
                </c:pt>
                <c:pt idx="28">
                  <c:v>1074.0032731348497</c:v>
                </c:pt>
                <c:pt idx="29">
                  <c:v>1072.51396292454</c:v>
                </c:pt>
                <c:pt idx="30">
                  <c:v>1067.51396292454</c:v>
                </c:pt>
                <c:pt idx="31">
                  <c:v>1066.1964989798598</c:v>
                </c:pt>
                <c:pt idx="32">
                  <c:v>1061.1964989798598</c:v>
                </c:pt>
                <c:pt idx="33">
                  <c:v>1059.47078096828</c:v>
                </c:pt>
                <c:pt idx="34">
                  <c:v>1054.47078096828</c:v>
                </c:pt>
                <c:pt idx="35">
                  <c:v>1053.2196090877701</c:v>
                </c:pt>
                <c:pt idx="36">
                  <c:v>1048.2196090877701</c:v>
                </c:pt>
                <c:pt idx="37">
                  <c:v>1047.3823775681799</c:v>
                </c:pt>
                <c:pt idx="38">
                  <c:v>1042.3823775681799</c:v>
                </c:pt>
                <c:pt idx="39">
                  <c:v>1042.12492705047</c:v>
                </c:pt>
                <c:pt idx="40">
                  <c:v>1037.12492705047</c:v>
                </c:pt>
                <c:pt idx="41">
                  <c:v>1037.91710954976</c:v>
                </c:pt>
                <c:pt idx="42">
                  <c:v>1032.91710954976</c:v>
                </c:pt>
                <c:pt idx="43">
                  <c:v>1034.33751537339</c:v>
                </c:pt>
                <c:pt idx="44">
                  <c:v>1029.33751537339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6-4708-8246-66E13788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5775"/>
        <c:axId val="76291151"/>
      </c:scatterChart>
      <c:valAx>
        <c:axId val="33976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residue</a:t>
                </a:r>
                <a:r>
                  <a:rPr lang="pt-BR" sz="15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(grams)</a:t>
                </a:r>
                <a:endParaRPr lang="pt-BR" sz="15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6291151"/>
        <c:crosses val="autoZero"/>
        <c:crossBetween val="midCat"/>
        <c:majorUnit val="10"/>
      </c:valAx>
      <c:valAx>
        <c:axId val="7629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(ºC)</a:t>
                </a:r>
              </a:p>
            </c:rich>
          </c:tx>
          <c:layout>
            <c:manualLayout>
              <c:xMode val="edge"/>
              <c:yMode val="edge"/>
              <c:x val="1.0461244076680918E-2"/>
              <c:y val="0.2119223772185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9765775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'D. Latent Heat'!$G$5:$G$49</c:f>
              <c:numCache>
                <c:formatCode>0.0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0.39995313725364401</c:v>
                </c:pt>
                <c:pt idx="3">
                  <c:v>0.801407223750497</c:v>
                </c:pt>
                <c:pt idx="4">
                  <c:v>1.1961098248360471</c:v>
                </c:pt>
                <c:pt idx="5">
                  <c:v>1.5841976149867867</c:v>
                </c:pt>
                <c:pt idx="6">
                  <c:v>1.9658034407817273</c:v>
                </c:pt>
                <c:pt idx="7">
                  <c:v>2.3410564508904472</c:v>
                </c:pt>
                <c:pt idx="8">
                  <c:v>2.7100822316402322</c:v>
                </c:pt>
                <c:pt idx="9">
                  <c:v>3.0730029270459598</c:v>
                </c:pt>
                <c:pt idx="10">
                  <c:v>3.4299373686302617</c:v>
                </c:pt>
                <c:pt idx="11">
                  <c:v>3.4277727648313441</c:v>
                </c:pt>
                <c:pt idx="12">
                  <c:v>3.7724552816670638</c:v>
                </c:pt>
                <c:pt idx="13">
                  <c:v>3.7702908641197483</c:v>
                </c:pt>
                <c:pt idx="14">
                  <c:v>3.7702908641197483</c:v>
                </c:pt>
                <c:pt idx="15">
                  <c:v>3.7702908641197483</c:v>
                </c:pt>
                <c:pt idx="16">
                  <c:v>3.7702908641197483</c:v>
                </c:pt>
                <c:pt idx="17">
                  <c:v>3.7702908641197483</c:v>
                </c:pt>
                <c:pt idx="18">
                  <c:v>3.7702908641197483</c:v>
                </c:pt>
                <c:pt idx="19">
                  <c:v>3.7702908641197483</c:v>
                </c:pt>
                <c:pt idx="20">
                  <c:v>3.7702908641197483</c:v>
                </c:pt>
                <c:pt idx="21">
                  <c:v>3.7702908641197483</c:v>
                </c:pt>
                <c:pt idx="22">
                  <c:v>3.7702908641197483</c:v>
                </c:pt>
                <c:pt idx="23">
                  <c:v>3.7702908641197483</c:v>
                </c:pt>
                <c:pt idx="24">
                  <c:v>3.7702908641197483</c:v>
                </c:pt>
                <c:pt idx="25">
                  <c:v>3.7702908641197483</c:v>
                </c:pt>
                <c:pt idx="26">
                  <c:v>3.7702908641197483</c:v>
                </c:pt>
                <c:pt idx="27">
                  <c:v>3.7702908641197483</c:v>
                </c:pt>
                <c:pt idx="28">
                  <c:v>3.8573993158877693</c:v>
                </c:pt>
                <c:pt idx="29">
                  <c:v>3.8691170582901098</c:v>
                </c:pt>
                <c:pt idx="30">
                  <c:v>5.386623989932831</c:v>
                </c:pt>
                <c:pt idx="31">
                  <c:v>5.8556981644680528</c:v>
                </c:pt>
                <c:pt idx="32">
                  <c:v>10.01831146721891</c:v>
                </c:pt>
                <c:pt idx="33">
                  <c:v>10.764747652191232</c:v>
                </c:pt>
                <c:pt idx="34">
                  <c:v>14.114796044468662</c:v>
                </c:pt>
                <c:pt idx="35">
                  <c:v>14.834471598853149</c:v>
                </c:pt>
                <c:pt idx="36">
                  <c:v>18.054938525584689</c:v>
                </c:pt>
                <c:pt idx="37">
                  <c:v>18.870407694213402</c:v>
                </c:pt>
                <c:pt idx="38">
                  <c:v>22.387010291505014</c:v>
                </c:pt>
                <c:pt idx="39">
                  <c:v>23.432538874172291</c:v>
                </c:pt>
                <c:pt idx="40">
                  <c:v>27.934604846117079</c:v>
                </c:pt>
                <c:pt idx="41">
                  <c:v>29.360211832658237</c:v>
                </c:pt>
                <c:pt idx="42">
                  <c:v>34.839631307632295</c:v>
                </c:pt>
                <c:pt idx="43">
                  <c:v>35.682525736223894</c:v>
                </c:pt>
                <c:pt idx="44">
                  <c:v>41.256454314151021</c:v>
                </c:pt>
              </c:numCache>
            </c:numRef>
          </c:xVal>
          <c:yVal>
            <c:numRef>
              <c:f>'D. Latent Heat'!$E$5:$E$49</c:f>
              <c:numCache>
                <c:formatCode>0</c:formatCode>
                <c:ptCount val="45"/>
                <c:pt idx="0">
                  <c:v>1180.46875</c:v>
                </c:pt>
                <c:pt idx="1">
                  <c:v>1180.46875</c:v>
                </c:pt>
                <c:pt idx="2">
                  <c:v>1175.46875</c:v>
                </c:pt>
                <c:pt idx="3">
                  <c:v>1170.46875</c:v>
                </c:pt>
                <c:pt idx="4">
                  <c:v>1165.46875</c:v>
                </c:pt>
                <c:pt idx="5">
                  <c:v>1160.46875</c:v>
                </c:pt>
                <c:pt idx="6">
                  <c:v>1155.46875</c:v>
                </c:pt>
                <c:pt idx="7">
                  <c:v>1150.46875</c:v>
                </c:pt>
                <c:pt idx="8">
                  <c:v>1145.46875</c:v>
                </c:pt>
                <c:pt idx="9">
                  <c:v>1140.46875</c:v>
                </c:pt>
                <c:pt idx="10">
                  <c:v>1135.46875</c:v>
                </c:pt>
                <c:pt idx="11">
                  <c:v>1135.4157363301297</c:v>
                </c:pt>
                <c:pt idx="12">
                  <c:v>1130.4157363301297</c:v>
                </c:pt>
                <c:pt idx="13">
                  <c:v>1128.1463135398899</c:v>
                </c:pt>
                <c:pt idx="14">
                  <c:v>1123.1463135398899</c:v>
                </c:pt>
                <c:pt idx="15">
                  <c:v>1120.9899796291998</c:v>
                </c:pt>
                <c:pt idx="16">
                  <c:v>1115.9899796291998</c:v>
                </c:pt>
                <c:pt idx="17">
                  <c:v>1113.87484866452</c:v>
                </c:pt>
                <c:pt idx="18">
                  <c:v>1108.87484866452</c:v>
                </c:pt>
                <c:pt idx="19">
                  <c:v>1106.86974222665</c:v>
                </c:pt>
                <c:pt idx="20">
                  <c:v>1101.86974222665</c:v>
                </c:pt>
                <c:pt idx="21">
                  <c:v>1099.83542056947</c:v>
                </c:pt>
                <c:pt idx="22">
                  <c:v>1094.83542056947</c:v>
                </c:pt>
                <c:pt idx="23">
                  <c:v>1092.84089261897</c:v>
                </c:pt>
                <c:pt idx="24">
                  <c:v>1087.84089261897</c:v>
                </c:pt>
                <c:pt idx="25">
                  <c:v>1085.8189926494297</c:v>
                </c:pt>
                <c:pt idx="26">
                  <c:v>1080.8189926494297</c:v>
                </c:pt>
                <c:pt idx="27">
                  <c:v>1079.0032731348497</c:v>
                </c:pt>
                <c:pt idx="28">
                  <c:v>1074.0032731348497</c:v>
                </c:pt>
                <c:pt idx="29">
                  <c:v>1072.51396292454</c:v>
                </c:pt>
                <c:pt idx="30">
                  <c:v>1067.51396292454</c:v>
                </c:pt>
                <c:pt idx="31">
                  <c:v>1066.1964989798598</c:v>
                </c:pt>
                <c:pt idx="32">
                  <c:v>1061.1964989798598</c:v>
                </c:pt>
                <c:pt idx="33">
                  <c:v>1059.47078096828</c:v>
                </c:pt>
                <c:pt idx="34">
                  <c:v>1054.47078096828</c:v>
                </c:pt>
                <c:pt idx="35">
                  <c:v>1053.2196090877701</c:v>
                </c:pt>
                <c:pt idx="36">
                  <c:v>1048.2196090877701</c:v>
                </c:pt>
                <c:pt idx="37">
                  <c:v>1047.3823775681799</c:v>
                </c:pt>
                <c:pt idx="38">
                  <c:v>1042.3823775681799</c:v>
                </c:pt>
                <c:pt idx="39">
                  <c:v>1042.12492705047</c:v>
                </c:pt>
                <c:pt idx="40">
                  <c:v>1037.12492705047</c:v>
                </c:pt>
                <c:pt idx="41">
                  <c:v>1037.91710954976</c:v>
                </c:pt>
                <c:pt idx="42">
                  <c:v>1032.91710954976</c:v>
                </c:pt>
                <c:pt idx="43">
                  <c:v>1034.33751537339</c:v>
                </c:pt>
                <c:pt idx="44">
                  <c:v>1029.33751537339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F-420C-A88C-98755738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5775"/>
        <c:axId val="76291151"/>
      </c:scatterChart>
      <c:valAx>
        <c:axId val="339765775"/>
        <c:scaling>
          <c:orientation val="minMax"/>
          <c:max val="42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residue</a:t>
                </a:r>
                <a:r>
                  <a:rPr lang="pt-BR" sz="15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(grams)</a:t>
                </a:r>
                <a:endParaRPr lang="pt-BR" sz="15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6291151"/>
        <c:crosses val="autoZero"/>
        <c:crossBetween val="midCat"/>
        <c:majorUnit val="4"/>
      </c:valAx>
      <c:valAx>
        <c:axId val="76291151"/>
        <c:scaling>
          <c:orientation val="minMax"/>
          <c:max val="1044"/>
          <c:min val="102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(ºC)</a:t>
                </a:r>
              </a:p>
            </c:rich>
          </c:tx>
          <c:layout>
            <c:manualLayout>
              <c:xMode val="edge"/>
              <c:yMode val="edge"/>
              <c:x val="1.0461244076680918E-2"/>
              <c:y val="0.2119223772185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9765775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212817</xdr:colOff>
      <xdr:row>3</xdr:row>
      <xdr:rowOff>73752</xdr:rowOff>
    </xdr:from>
    <xdr:to>
      <xdr:col>83</xdr:col>
      <xdr:colOff>69654</xdr:colOff>
      <xdr:row>57</xdr:row>
      <xdr:rowOff>87259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246655</xdr:colOff>
      <xdr:row>65</xdr:row>
      <xdr:rowOff>133396</xdr:rowOff>
    </xdr:from>
    <xdr:to>
      <xdr:col>83</xdr:col>
      <xdr:colOff>90487</xdr:colOff>
      <xdr:row>121</xdr:row>
      <xdr:rowOff>114300</xdr:rowOff>
    </xdr:to>
    <xdr:graphicFrame macro="">
      <xdr:nvGraphicFramePr>
        <xdr:cNvPr id="6" name="Gráfico 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213360</xdr:colOff>
          <xdr:row>51</xdr:row>
          <xdr:rowOff>30480</xdr:rowOff>
        </xdr:from>
        <xdr:to>
          <xdr:col>97</xdr:col>
          <xdr:colOff>487680</xdr:colOff>
          <xdr:row>80</xdr:row>
          <xdr:rowOff>137160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169272</xdr:colOff>
      <xdr:row>18</xdr:row>
      <xdr:rowOff>83549</xdr:rowOff>
    </xdr:from>
    <xdr:to>
      <xdr:col>4</xdr:col>
      <xdr:colOff>94758</xdr:colOff>
      <xdr:row>26</xdr:row>
      <xdr:rowOff>208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593" y="4206513"/>
          <a:ext cx="2347558" cy="1548972"/>
        </a:xfrm>
        <a:prstGeom prst="rect">
          <a:avLst/>
        </a:prstGeom>
      </xdr:spPr>
    </xdr:pic>
    <xdr:clientData/>
  </xdr:twoCellAnchor>
  <xdr:twoCellAnchor editAs="oneCell">
    <xdr:from>
      <xdr:col>1</xdr:col>
      <xdr:colOff>93073</xdr:colOff>
      <xdr:row>25</xdr:row>
      <xdr:rowOff>192405</xdr:rowOff>
    </xdr:from>
    <xdr:to>
      <xdr:col>4</xdr:col>
      <xdr:colOff>247193</xdr:colOff>
      <xdr:row>34</xdr:row>
      <xdr:rowOff>78338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394" y="5744119"/>
          <a:ext cx="2576192" cy="17228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21</xdr:row>
      <xdr:rowOff>0</xdr:rowOff>
    </xdr:from>
    <xdr:to>
      <xdr:col>69</xdr:col>
      <xdr:colOff>175740</xdr:colOff>
      <xdr:row>65</xdr:row>
      <xdr:rowOff>42059</xdr:rowOff>
    </xdr:to>
    <xdr:graphicFrame macro="">
      <xdr:nvGraphicFramePr>
        <xdr:cNvPr id="3" name="Gráfico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267725</xdr:colOff>
      <xdr:row>70</xdr:row>
      <xdr:rowOff>122206</xdr:rowOff>
    </xdr:from>
    <xdr:to>
      <xdr:col>70</xdr:col>
      <xdr:colOff>135601</xdr:colOff>
      <xdr:row>124</xdr:row>
      <xdr:rowOff>520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268606</xdr:colOff>
      <xdr:row>9</xdr:row>
      <xdr:rowOff>866</xdr:rowOff>
    </xdr:from>
    <xdr:to>
      <xdr:col>19</xdr:col>
      <xdr:colOff>245920</xdr:colOff>
      <xdr:row>29</xdr:row>
      <xdr:rowOff>346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261849</xdr:colOff>
      <xdr:row>30</xdr:row>
      <xdr:rowOff>32730</xdr:rowOff>
    </xdr:from>
    <xdr:to>
      <xdr:col>19</xdr:col>
      <xdr:colOff>275011</xdr:colOff>
      <xdr:row>50</xdr:row>
      <xdr:rowOff>25803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525780</xdr:colOff>
      <xdr:row>45</xdr:row>
      <xdr:rowOff>99060</xdr:rowOff>
    </xdr:from>
    <xdr:to>
      <xdr:col>24</xdr:col>
      <xdr:colOff>0</xdr:colOff>
      <xdr:row>52</xdr:row>
      <xdr:rowOff>59055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1660" y="8145780"/>
          <a:ext cx="922782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10"/>
  <sheetViews>
    <sheetView workbookViewId="0">
      <selection activeCell="B4" sqref="B4"/>
    </sheetView>
  </sheetViews>
  <sheetFormatPr defaultRowHeight="13.8"/>
  <cols>
    <col min="1" max="16384" width="8.88671875" style="7"/>
  </cols>
  <sheetData>
    <row r="2" spans="2:2" ht="22.8">
      <c r="B2" s="6" t="s">
        <v>209</v>
      </c>
    </row>
    <row r="3" spans="2:2" ht="18">
      <c r="B3" s="8" t="s">
        <v>197</v>
      </c>
    </row>
    <row r="4" spans="2:2" ht="18">
      <c r="B4" s="8" t="s">
        <v>198</v>
      </c>
    </row>
    <row r="5" spans="2:2" ht="18">
      <c r="B5" s="8" t="s">
        <v>199</v>
      </c>
    </row>
    <row r="6" spans="2:2" ht="18">
      <c r="B6" s="8" t="s">
        <v>200</v>
      </c>
    </row>
    <row r="7" spans="2:2" ht="18">
      <c r="B7" s="8" t="s">
        <v>205</v>
      </c>
    </row>
    <row r="10" spans="2:2" ht="18">
      <c r="B10" s="52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8392-242D-4086-9300-D092AF0B11A6}">
  <dimension ref="A1:BE25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3.8"/>
  <cols>
    <col min="1" max="1" width="13.33203125" style="1" bestFit="1" customWidth="1"/>
    <col min="2" max="2" width="24.21875" style="1" bestFit="1" customWidth="1"/>
    <col min="3" max="3" width="20.44140625" style="1" bestFit="1" customWidth="1"/>
    <col min="4" max="4" width="20.44140625" style="1" customWidth="1"/>
    <col min="5" max="5" width="20.6640625" style="1" bestFit="1" customWidth="1"/>
    <col min="6" max="6" width="6.77734375" style="1" customWidth="1"/>
    <col min="7" max="7" width="5.77734375" style="1" bestFit="1" customWidth="1"/>
    <col min="8" max="9" width="7" style="1" bestFit="1" customWidth="1"/>
    <col min="10" max="13" width="5.6640625" style="1" bestFit="1" customWidth="1"/>
    <col min="14" max="14" width="6.21875" style="1" bestFit="1" customWidth="1"/>
    <col min="15" max="15" width="5.6640625" style="1" bestFit="1" customWidth="1"/>
    <col min="16" max="16" width="6.21875" style="1" bestFit="1" customWidth="1"/>
    <col min="17" max="17" width="5.6640625" style="1" bestFit="1" customWidth="1"/>
    <col min="18" max="18" width="9.6640625" style="1" customWidth="1"/>
    <col min="19" max="19" width="9.5546875" style="1" bestFit="1" customWidth="1"/>
    <col min="20" max="20" width="11.33203125" style="1" bestFit="1" customWidth="1"/>
    <col min="21" max="21" width="12.6640625" style="1" customWidth="1"/>
    <col min="22" max="22" width="6.109375" style="1" customWidth="1"/>
    <col min="23" max="23" width="5.77734375" style="1" bestFit="1" customWidth="1"/>
    <col min="24" max="25" width="7" style="1" bestFit="1" customWidth="1"/>
    <col min="26" max="29" width="5.6640625" style="1" bestFit="1" customWidth="1"/>
    <col min="30" max="30" width="6.21875" style="1" bestFit="1" customWidth="1"/>
    <col min="31" max="31" width="5.6640625" style="1" bestFit="1" customWidth="1"/>
    <col min="32" max="32" width="6.21875" style="1" bestFit="1" customWidth="1"/>
    <col min="33" max="33" width="7.33203125" style="1" bestFit="1" customWidth="1"/>
    <col min="34" max="34" width="8.88671875" style="1"/>
    <col min="35" max="35" width="6.5546875" style="1" customWidth="1"/>
    <col min="36" max="36" width="5.77734375" style="1" bestFit="1" customWidth="1"/>
    <col min="37" max="38" width="7" style="1" bestFit="1" customWidth="1"/>
    <col min="39" max="42" width="5.6640625" style="1" bestFit="1" customWidth="1"/>
    <col min="43" max="43" width="6.21875" style="1" bestFit="1" customWidth="1"/>
    <col min="44" max="44" width="5.6640625" style="1" bestFit="1" customWidth="1"/>
    <col min="45" max="45" width="6.21875" style="1" bestFit="1" customWidth="1"/>
    <col min="46" max="46" width="7.33203125" style="1" bestFit="1" customWidth="1"/>
    <col min="47" max="47" width="8.88671875" style="1"/>
    <col min="48" max="48" width="5.6640625" style="1" bestFit="1" customWidth="1"/>
    <col min="49" max="49" width="6.109375" style="1" bestFit="1" customWidth="1"/>
    <col min="50" max="50" width="5.44140625" style="1" bestFit="1" customWidth="1"/>
    <col min="51" max="51" width="5.6640625" style="1" bestFit="1" customWidth="1"/>
    <col min="52" max="53" width="5.5546875" style="1" customWidth="1"/>
    <col min="54" max="54" width="11.44140625" style="1" bestFit="1" customWidth="1"/>
    <col min="55" max="55" width="7.5546875" style="1" bestFit="1" customWidth="1"/>
    <col min="56" max="56" width="6.109375" style="1" bestFit="1" customWidth="1"/>
    <col min="57" max="57" width="5.44140625" style="1" bestFit="1" customWidth="1"/>
    <col min="58" max="16384" width="8.88671875" style="1"/>
  </cols>
  <sheetData>
    <row r="1" spans="1:57" ht="20.399999999999999">
      <c r="A1" s="48" t="s">
        <v>197</v>
      </c>
    </row>
    <row r="2" spans="1:57">
      <c r="A2" s="11"/>
      <c r="B2" s="11"/>
      <c r="C2" s="11"/>
      <c r="D2" s="11"/>
      <c r="E2" s="11"/>
      <c r="F2" s="12" t="s">
        <v>57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 t="s">
        <v>54</v>
      </c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 t="s">
        <v>58</v>
      </c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3"/>
    </row>
    <row r="3" spans="1:57" s="3" customFormat="1">
      <c r="B3" s="29"/>
      <c r="D3" s="3" t="s">
        <v>53</v>
      </c>
      <c r="E3" s="3" t="s">
        <v>141</v>
      </c>
      <c r="F3" s="9" t="s">
        <v>2</v>
      </c>
      <c r="G3" s="3" t="s">
        <v>1</v>
      </c>
      <c r="H3" s="3" t="s">
        <v>3</v>
      </c>
      <c r="I3" s="3" t="s">
        <v>22</v>
      </c>
      <c r="J3" s="3" t="s">
        <v>23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0</v>
      </c>
      <c r="P3" s="3" t="s">
        <v>8</v>
      </c>
      <c r="Q3" s="3" t="s">
        <v>35</v>
      </c>
      <c r="R3" s="3" t="s">
        <v>9</v>
      </c>
      <c r="S3" s="3" t="s">
        <v>36</v>
      </c>
      <c r="T3" s="4" t="s">
        <v>37</v>
      </c>
      <c r="V3" s="9" t="s">
        <v>2</v>
      </c>
      <c r="W3" s="3" t="s">
        <v>1</v>
      </c>
      <c r="X3" s="3" t="s">
        <v>3</v>
      </c>
      <c r="Y3" s="3" t="s">
        <v>22</v>
      </c>
      <c r="Z3" s="3" t="s">
        <v>23</v>
      </c>
      <c r="AA3" s="3" t="s">
        <v>4</v>
      </c>
      <c r="AB3" s="3" t="s">
        <v>5</v>
      </c>
      <c r="AC3" s="3" t="s">
        <v>6</v>
      </c>
      <c r="AD3" s="3" t="s">
        <v>7</v>
      </c>
      <c r="AE3" s="3" t="s">
        <v>0</v>
      </c>
      <c r="AF3" s="3" t="s">
        <v>8</v>
      </c>
      <c r="AG3" s="3" t="s">
        <v>9</v>
      </c>
      <c r="AI3" s="9" t="s">
        <v>2</v>
      </c>
      <c r="AJ3" s="3" t="s">
        <v>1</v>
      </c>
      <c r="AK3" s="3" t="s">
        <v>3</v>
      </c>
      <c r="AL3" s="3" t="s">
        <v>22</v>
      </c>
      <c r="AM3" s="3" t="s">
        <v>23</v>
      </c>
      <c r="AN3" s="3" t="s">
        <v>4</v>
      </c>
      <c r="AO3" s="3" t="s">
        <v>5</v>
      </c>
      <c r="AP3" s="3" t="s">
        <v>6</v>
      </c>
      <c r="AQ3" s="3" t="s">
        <v>7</v>
      </c>
      <c r="AR3" s="3" t="s">
        <v>0</v>
      </c>
      <c r="AS3" s="3" t="s">
        <v>8</v>
      </c>
      <c r="AT3" s="3" t="s">
        <v>9</v>
      </c>
      <c r="AV3" s="3" t="s">
        <v>15</v>
      </c>
      <c r="AW3" s="3" t="s">
        <v>16</v>
      </c>
      <c r="AX3" s="3" t="s">
        <v>13</v>
      </c>
      <c r="AY3" s="3" t="s">
        <v>24</v>
      </c>
      <c r="AZ3" s="3" t="s">
        <v>71</v>
      </c>
      <c r="BA3" s="3" t="s">
        <v>50</v>
      </c>
      <c r="BB3" s="3" t="s">
        <v>28</v>
      </c>
      <c r="BC3" s="3" t="s">
        <v>27</v>
      </c>
      <c r="BD3" s="3" t="s">
        <v>26</v>
      </c>
      <c r="BE3" s="14" t="s">
        <v>38</v>
      </c>
    </row>
    <row r="4" spans="1:57"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0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0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15"/>
    </row>
    <row r="5" spans="1:57">
      <c r="D5" s="1" t="s">
        <v>61</v>
      </c>
      <c r="E5" s="1" t="s">
        <v>75</v>
      </c>
      <c r="F5" s="10">
        <v>58.1</v>
      </c>
      <c r="G5" s="2">
        <v>1.431</v>
      </c>
      <c r="H5" s="2">
        <v>20.14</v>
      </c>
      <c r="I5" s="2">
        <f>J5*T5</f>
        <v>1.4534161490683228</v>
      </c>
      <c r="J5" s="2">
        <f>S5/(1.11+T5)</f>
        <v>2.9068322981366457</v>
      </c>
      <c r="K5" s="2">
        <v>0.13900000000000001</v>
      </c>
      <c r="L5" s="2">
        <v>0.81</v>
      </c>
      <c r="M5" s="2">
        <v>2.2999999999999998</v>
      </c>
      <c r="N5" s="2">
        <v>4.51</v>
      </c>
      <c r="O5" s="2">
        <v>5.99</v>
      </c>
      <c r="P5" s="2">
        <v>0.3</v>
      </c>
      <c r="Q5" s="2">
        <v>1.67</v>
      </c>
      <c r="R5" s="2">
        <f>SUM(F5:Q5)</f>
        <v>99.750248447204953</v>
      </c>
      <c r="S5" s="2">
        <v>4.68</v>
      </c>
      <c r="T5" s="2">
        <v>0.5</v>
      </c>
      <c r="U5" s="2"/>
      <c r="V5" s="10">
        <f t="shared" ref="V5:V11" si="0">(F5*(R5-Q5))/R5</f>
        <v>57.127300668315087</v>
      </c>
      <c r="W5" s="2">
        <f t="shared" ref="W5:W11" si="1">(G5*(R5-Q5))/R5</f>
        <v>1.4070424656860394</v>
      </c>
      <c r="X5" s="2">
        <f t="shared" ref="X5:X11" si="2">(H5*(R5-Q5))/R5</f>
        <v>19.802819887433149</v>
      </c>
      <c r="Y5" s="2">
        <f t="shared" ref="Y5:Y11" si="3">(I5*(R5-Q5))/R5</f>
        <v>1.4290833277798751</v>
      </c>
      <c r="Z5" s="2">
        <f t="shared" ref="Z5:Z11" si="4">(J5*(R5-Q5))/R5</f>
        <v>2.8581666555597502</v>
      </c>
      <c r="AA5" s="2">
        <f t="shared" ref="AA5:AA11" si="5">(K5*(R5-Q5))/R5</f>
        <v>0.13667288800164884</v>
      </c>
      <c r="AB5" s="2">
        <f t="shared" ref="AB5:AB11" si="6">(L5*(R5-Q5))/R5</f>
        <v>0.7964391315203998</v>
      </c>
      <c r="AC5" s="2">
        <f t="shared" ref="AC5:AC11" si="7">(M5*(R5-Q5))/R5</f>
        <v>2.26149383024311</v>
      </c>
      <c r="AD5" s="2">
        <f t="shared" ref="AD5:AD11" si="8">(N5*(R5-Q5))/R5</f>
        <v>4.4344944236506203</v>
      </c>
      <c r="AE5" s="2">
        <f t="shared" ref="AE5:AE11" si="9">(O5*(R5-Q5))/R5</f>
        <v>5.8897165405027083</v>
      </c>
      <c r="AF5" s="2">
        <f t="shared" ref="AF5:AF11" si="10">(P5*(R5-Q5))/R5</f>
        <v>0.29497745611866655</v>
      </c>
      <c r="AG5" s="2">
        <f>SUM(V5:AF5)</f>
        <v>96.438207274811077</v>
      </c>
      <c r="AH5" s="2"/>
      <c r="AI5" s="10">
        <f>V5*100/AG5</f>
        <v>59.237207205153325</v>
      </c>
      <c r="AJ5" s="2">
        <f>W5*100/AG5</f>
        <v>1.4590093547431051</v>
      </c>
      <c r="AK5" s="2">
        <f>X5*100/AG5</f>
        <v>20.534205733421484</v>
      </c>
      <c r="AL5" s="2">
        <f>Y5*100/AG5</f>
        <v>1.4818642612336705</v>
      </c>
      <c r="AM5" s="2">
        <f>Z5*100/AG5</f>
        <v>2.9637285224673411</v>
      </c>
      <c r="AN5" s="2">
        <f>AA5*100/AG5</f>
        <v>0.1417206850519159</v>
      </c>
      <c r="AO5" s="2">
        <f>AB5*100/AG5</f>
        <v>0.82585435174138044</v>
      </c>
      <c r="AP5" s="2">
        <f>AC5*100/AG5</f>
        <v>2.3450185296360178</v>
      </c>
      <c r="AQ5" s="2">
        <f>AD5*100/AG5</f>
        <v>4.5982754646341055</v>
      </c>
      <c r="AR5" s="2">
        <f>AE5*100/AG5</f>
        <v>6.1072439097911939</v>
      </c>
      <c r="AS5" s="2">
        <f>AF5*100/AG5</f>
        <v>0.30587198212643713</v>
      </c>
      <c r="AT5" s="2">
        <f>SUM(AI5:AS5)</f>
        <v>99.999999999999972</v>
      </c>
      <c r="AU5" s="2"/>
      <c r="AV5" s="2">
        <f>AR5*'E. Diagram lines'!$G$42</f>
        <v>5.0696607725056495</v>
      </c>
      <c r="AW5" s="2">
        <f>AK5*'E. Diagram lines'!$G$43</f>
        <v>10.868064713597066</v>
      </c>
      <c r="AX5" s="2">
        <f>AQ5*'E. Diagram lines'!$G$41</f>
        <v>3.411240817422978</v>
      </c>
      <c r="AY5" s="2">
        <f>AP5*'E. Diagram lines'!$G$44</f>
        <v>1.6758853892787506</v>
      </c>
      <c r="AZ5" s="2">
        <f>AS5*'E. Diagram lines'!$G$50</f>
        <v>0.13349131375811787</v>
      </c>
      <c r="BA5" s="2">
        <f>AJ5*'E. Diagram lines'!$G$47</f>
        <v>0.87440091127442354</v>
      </c>
      <c r="BB5" s="2">
        <f>SUM(AQ5:AR5)</f>
        <v>10.7055193744253</v>
      </c>
      <c r="BC5" s="2">
        <f>AW5/(AY5+AX5+AV5)</f>
        <v>1.0700297974000823</v>
      </c>
      <c r="BD5" s="2">
        <f>AW5/(AX5+AV5)</f>
        <v>1.2814751590212152</v>
      </c>
      <c r="BE5" s="15">
        <f>(AX5+AV5)/AW5</f>
        <v>0.78035067083453669</v>
      </c>
    </row>
    <row r="6" spans="1:57">
      <c r="D6" s="1" t="s">
        <v>62</v>
      </c>
      <c r="E6" s="1" t="s">
        <v>75</v>
      </c>
      <c r="F6" s="10">
        <v>58.44</v>
      </c>
      <c r="G6" s="2">
        <v>1.091</v>
      </c>
      <c r="H6" s="2">
        <v>21.82</v>
      </c>
      <c r="I6" s="2">
        <f t="shared" ref="I6:I11" si="11">J6*T6</f>
        <v>1.1211180124223601</v>
      </c>
      <c r="J6" s="2">
        <f t="shared" ref="J6:J11" si="12">S6/(1.11+T6)</f>
        <v>2.2422360248447202</v>
      </c>
      <c r="K6" s="2">
        <v>0.16300000000000001</v>
      </c>
      <c r="L6" s="2">
        <v>0.52</v>
      </c>
      <c r="M6" s="2">
        <v>0.89</v>
      </c>
      <c r="N6" s="2">
        <v>3.39</v>
      </c>
      <c r="O6" s="2">
        <v>8.16</v>
      </c>
      <c r="P6" s="2">
        <v>0.13</v>
      </c>
      <c r="Q6" s="2">
        <v>2.2799999999999998</v>
      </c>
      <c r="R6" s="2">
        <f>SUM(F6:Q6)</f>
        <v>100.24735403726706</v>
      </c>
      <c r="S6" s="2">
        <v>3.61</v>
      </c>
      <c r="T6" s="2">
        <v>0.5</v>
      </c>
      <c r="U6" s="2"/>
      <c r="V6" s="10">
        <f t="shared" si="0"/>
        <v>57.110855692106675</v>
      </c>
      <c r="W6" s="2">
        <f t="shared" si="1"/>
        <v>1.0661865770035657</v>
      </c>
      <c r="X6" s="2">
        <f t="shared" si="2"/>
        <v>21.323731540071318</v>
      </c>
      <c r="Y6" s="2">
        <f t="shared" si="3"/>
        <v>1.0956195931087418</v>
      </c>
      <c r="Z6" s="2">
        <f t="shared" si="4"/>
        <v>2.1912391862174836</v>
      </c>
      <c r="AA6" s="2">
        <f t="shared" si="5"/>
        <v>0.15929276998311753</v>
      </c>
      <c r="AB6" s="2">
        <f t="shared" si="6"/>
        <v>0.50817325393387192</v>
      </c>
      <c r="AC6" s="2">
        <f t="shared" si="7"/>
        <v>0.86975806923297305</v>
      </c>
      <c r="AD6" s="2">
        <f t="shared" si="8"/>
        <v>3.312898713145819</v>
      </c>
      <c r="AE6" s="2">
        <f t="shared" si="9"/>
        <v>7.9744110617315282</v>
      </c>
      <c r="AF6" s="2">
        <f t="shared" si="10"/>
        <v>0.12704331348346798</v>
      </c>
      <c r="AG6" s="2">
        <f>SUM(V6:AF6)</f>
        <v>95.739209770018547</v>
      </c>
      <c r="AH6" s="2"/>
      <c r="AI6" s="10">
        <f>V6*100/AG6</f>
        <v>59.652524633633831</v>
      </c>
      <c r="AJ6" s="2">
        <f>W6*100/AG6</f>
        <v>1.1136362829448065</v>
      </c>
      <c r="AK6" s="2">
        <f>X6*100/AG6</f>
        <v>22.272725658896135</v>
      </c>
      <c r="AL6" s="2">
        <f>Y6*100/AG6</f>
        <v>1.1443791898226461</v>
      </c>
      <c r="AM6" s="2">
        <f>Z6*100/AG6</f>
        <v>2.2887583796452922</v>
      </c>
      <c r="AN6" s="2">
        <f>AA6*100/AG6</f>
        <v>0.16638195611366041</v>
      </c>
      <c r="AO6" s="2">
        <f>AB6*100/AG6</f>
        <v>0.53078906244848723</v>
      </c>
      <c r="AP6" s="2">
        <f>AC6*100/AG6</f>
        <v>0.90846589534452604</v>
      </c>
      <c r="AQ6" s="2">
        <f>AD6*100/AG6</f>
        <v>3.4603363878853299</v>
      </c>
      <c r="AR6" s="2">
        <f>AE6*100/AG6</f>
        <v>8.3293052876531828</v>
      </c>
      <c r="AS6" s="2">
        <f>AF6*100/AG6</f>
        <v>0.13269726561212181</v>
      </c>
      <c r="AT6" s="2">
        <f>SUM(AI6:AS6)</f>
        <v>100.00000000000001</v>
      </c>
      <c r="AU6" s="2"/>
      <c r="AV6" s="2">
        <f>AR6*'E. Diagram lines'!$G$42</f>
        <v>6.91420760375083</v>
      </c>
      <c r="AW6" s="2">
        <f>AK6*'E. Diagram lines'!$G$43</f>
        <v>11.78820485932396</v>
      </c>
      <c r="AX6" s="2">
        <f>AQ6*'E. Diagram lines'!$G$41</f>
        <v>2.5670581980472327</v>
      </c>
      <c r="AY6" s="2">
        <f>AP6*'E. Diagram lines'!$G$44</f>
        <v>0.64924208547820828</v>
      </c>
      <c r="AZ6" s="2">
        <f>AS6*'E. Diagram lines'!$G$50</f>
        <v>5.7912896093077655E-2</v>
      </c>
      <c r="BA6" s="2">
        <f>AJ6*'E. Diagram lines'!$G$47</f>
        <v>0.66741489865680548</v>
      </c>
      <c r="BB6" s="2">
        <f>SUM(AQ6:AR6)</f>
        <v>11.789641675538512</v>
      </c>
      <c r="BC6" s="2">
        <f>AW6/(AY6+AX6+AV6)</f>
        <v>1.1636341425813139</v>
      </c>
      <c r="BD6" s="2">
        <f>AW6/(AX6+AV6)</f>
        <v>1.2433155135349543</v>
      </c>
      <c r="BE6" s="15">
        <f>(AX6+AV6)/AW6</f>
        <v>0.80430107170209142</v>
      </c>
    </row>
    <row r="7" spans="1:57" ht="14.4" customHeight="1">
      <c r="D7" s="1" t="s">
        <v>63</v>
      </c>
      <c r="E7" s="1" t="s">
        <v>75</v>
      </c>
      <c r="F7" s="10">
        <v>64.09</v>
      </c>
      <c r="G7" s="2">
        <v>0.57099999999999995</v>
      </c>
      <c r="H7" s="2">
        <v>20.12</v>
      </c>
      <c r="I7" s="2">
        <f t="shared" si="11"/>
        <v>0.86956521739130421</v>
      </c>
      <c r="J7" s="2">
        <f t="shared" si="12"/>
        <v>1.7391304347826084</v>
      </c>
      <c r="K7" s="2">
        <v>0.20300000000000001</v>
      </c>
      <c r="L7" s="2">
        <v>0.31</v>
      </c>
      <c r="M7" s="2">
        <v>0.21</v>
      </c>
      <c r="N7" s="2">
        <v>8.61</v>
      </c>
      <c r="O7" s="2">
        <v>2.54</v>
      </c>
      <c r="P7" s="2">
        <v>0.06</v>
      </c>
      <c r="Q7" s="2">
        <v>0.99</v>
      </c>
      <c r="R7" s="2">
        <f>SUM(F7:Q7)</f>
        <v>100.31269565217391</v>
      </c>
      <c r="S7" s="2">
        <v>2.8</v>
      </c>
      <c r="T7" s="2">
        <v>0.5</v>
      </c>
      <c r="U7" s="5"/>
      <c r="V7" s="10">
        <f t="shared" si="0"/>
        <v>63.457486841147166</v>
      </c>
      <c r="W7" s="2">
        <f t="shared" si="1"/>
        <v>0.56536472127157167</v>
      </c>
      <c r="X7" s="2">
        <f t="shared" si="2"/>
        <v>19.921432910655032</v>
      </c>
      <c r="Y7" s="2">
        <f t="shared" si="3"/>
        <v>0.86098335684393756</v>
      </c>
      <c r="Z7" s="2">
        <f t="shared" si="4"/>
        <v>1.7219667136878751</v>
      </c>
      <c r="AA7" s="2">
        <f t="shared" si="5"/>
        <v>0.20099656465521729</v>
      </c>
      <c r="AB7" s="2">
        <f t="shared" si="6"/>
        <v>0.30694056671486381</v>
      </c>
      <c r="AC7" s="2">
        <f t="shared" si="7"/>
        <v>0.20792748067781097</v>
      </c>
      <c r="AD7" s="2">
        <f t="shared" si="8"/>
        <v>8.5250267077902482</v>
      </c>
      <c r="AE7" s="2">
        <f t="shared" si="9"/>
        <v>2.5149323853411421</v>
      </c>
      <c r="AF7" s="2">
        <f t="shared" si="10"/>
        <v>5.9407851622231694E-2</v>
      </c>
      <c r="AG7" s="2">
        <f>SUM(V7:AF7)</f>
        <v>98.342466100407066</v>
      </c>
      <c r="AH7" s="2"/>
      <c r="AI7" s="10">
        <f>V7*100/AG7</f>
        <v>64.527044477771639</v>
      </c>
      <c r="AJ7" s="2">
        <f>W7*100/AG7</f>
        <v>0.57489378057119056</v>
      </c>
      <c r="AK7" s="2">
        <f>X7*100/AG7</f>
        <v>20.257202916098699</v>
      </c>
      <c r="AL7" s="2">
        <f>Y7*100/AG7</f>
        <v>0.87549498297600015</v>
      </c>
      <c r="AM7" s="2">
        <f>Z7*100/AG7</f>
        <v>1.7509899659520003</v>
      </c>
      <c r="AN7" s="2">
        <f>AA7*100/AG7</f>
        <v>0.20438430377574732</v>
      </c>
      <c r="AO7" s="2">
        <f>AB7*100/AG7</f>
        <v>0.31211396143094411</v>
      </c>
      <c r="AP7" s="2">
        <f>AC7*100/AG7</f>
        <v>0.21143203838870409</v>
      </c>
      <c r="AQ7" s="2">
        <f>AD7*100/AG7</f>
        <v>8.6687135739368664</v>
      </c>
      <c r="AR7" s="2">
        <f>AE7*100/AG7</f>
        <v>2.5573208452728968</v>
      </c>
      <c r="AS7" s="2">
        <f>AF7*100/AG7</f>
        <v>6.0409153825344009E-2</v>
      </c>
      <c r="AT7" s="2">
        <f>SUM(AI7:AS7)</f>
        <v>100.00000000000004</v>
      </c>
      <c r="AU7" s="2"/>
      <c r="AV7" s="2">
        <f>AR7*'E. Diagram lines'!$G$42</f>
        <v>2.1228477793732421</v>
      </c>
      <c r="AW7" s="2">
        <f>AK7*'E. Diagram lines'!$G$43</f>
        <v>10.721456435507553</v>
      </c>
      <c r="AX7" s="2">
        <f>AQ7*'E. Diagram lines'!$G$41</f>
        <v>6.4309043260667496</v>
      </c>
      <c r="AY7" s="2">
        <f>AP7*'E. Diagram lines'!$G$44</f>
        <v>0.15110151987415271</v>
      </c>
      <c r="AZ7" s="2">
        <f>AS7*'E. Diagram lines'!$G$50</f>
        <v>2.6364288912960911E-2</v>
      </c>
      <c r="BA7" s="2">
        <f>AJ7*'E. Diagram lines'!$G$47</f>
        <v>0.34454038555904815</v>
      </c>
      <c r="BB7" s="2">
        <f>SUM(AQ7:AR7)</f>
        <v>11.226034419209764</v>
      </c>
      <c r="BC7" s="2">
        <f>AW7/(AY7+AX7+AV7)</f>
        <v>1.2316641837984534</v>
      </c>
      <c r="BD7" s="2">
        <f>AW7/(AX7+AV7)</f>
        <v>1.2534214580159448</v>
      </c>
      <c r="BE7" s="15">
        <f>(AX7+AV7)/AW7</f>
        <v>0.79781624417289887</v>
      </c>
    </row>
    <row r="8" spans="1:57" ht="14.4" customHeight="1">
      <c r="D8" s="1" t="s">
        <v>78</v>
      </c>
      <c r="E8" s="1" t="s">
        <v>75</v>
      </c>
      <c r="F8" s="10">
        <v>60.44</v>
      </c>
      <c r="G8" s="2">
        <v>0.35899999999999999</v>
      </c>
      <c r="H8" s="2">
        <v>23.48</v>
      </c>
      <c r="I8" s="2">
        <f t="shared" si="11"/>
        <v>0.61801242236024845</v>
      </c>
      <c r="J8" s="2">
        <f t="shared" si="12"/>
        <v>1.2360248447204969</v>
      </c>
      <c r="K8" s="2">
        <v>0.17</v>
      </c>
      <c r="L8" s="2">
        <v>0.15</v>
      </c>
      <c r="M8" s="2">
        <v>0.42</v>
      </c>
      <c r="N8" s="2">
        <v>6.37</v>
      </c>
      <c r="O8" s="2">
        <v>5.4</v>
      </c>
      <c r="P8" s="2">
        <v>0.04</v>
      </c>
      <c r="Q8" s="2">
        <v>1.59</v>
      </c>
      <c r="R8" s="2">
        <f t="shared" ref="R8:R9" si="13">SUM(F8:Q8)</f>
        <v>100.27303726708078</v>
      </c>
      <c r="S8" s="2">
        <v>1.99</v>
      </c>
      <c r="T8" s="2">
        <v>0.5</v>
      </c>
      <c r="U8" s="5"/>
      <c r="V8" s="10">
        <f t="shared" si="0"/>
        <v>59.481620732560081</v>
      </c>
      <c r="W8" s="2">
        <f t="shared" si="1"/>
        <v>0.35330744280259874</v>
      </c>
      <c r="X8" s="2">
        <f t="shared" si="2"/>
        <v>23.107684559902562</v>
      </c>
      <c r="Y8" s="2">
        <f t="shared" si="3"/>
        <v>0.60821278151626468</v>
      </c>
      <c r="Z8" s="2">
        <f t="shared" si="4"/>
        <v>1.2164255630325294</v>
      </c>
      <c r="AA8" s="2">
        <f t="shared" si="5"/>
        <v>0.1673043601015092</v>
      </c>
      <c r="AB8" s="2">
        <f t="shared" si="6"/>
        <v>0.14762149420721399</v>
      </c>
      <c r="AC8" s="2">
        <f t="shared" si="7"/>
        <v>0.4133401837801991</v>
      </c>
      <c r="AD8" s="2">
        <f t="shared" si="8"/>
        <v>6.26899278733302</v>
      </c>
      <c r="AE8" s="2">
        <f t="shared" si="9"/>
        <v>5.3143737914597038</v>
      </c>
      <c r="AF8" s="2">
        <f t="shared" si="10"/>
        <v>3.9365731788590395E-2</v>
      </c>
      <c r="AG8" s="2">
        <f t="shared" ref="AG8:AG9" si="14">SUM(V8:AF8)</f>
        <v>97.118249428484262</v>
      </c>
      <c r="AH8" s="2"/>
      <c r="AI8" s="10">
        <f t="shared" ref="AI8:AI9" si="15">V8*100/AG8</f>
        <v>61.246594829081047</v>
      </c>
      <c r="AJ8" s="2">
        <f t="shared" ref="AJ8:AJ9" si="16">W8*100/AG8</f>
        <v>0.36379099178755947</v>
      </c>
      <c r="AK8" s="2">
        <f t="shared" ref="AK8:AK9" si="17">X8*100/AG8</f>
        <v>23.793349546439831</v>
      </c>
      <c r="AL8" s="2">
        <f t="shared" ref="AL8:AL9" si="18">Y8*100/AG8</f>
        <v>0.62626003361411409</v>
      </c>
      <c r="AM8" s="2">
        <f t="shared" ref="AM8:AM9" si="19">Z8*100/AG8</f>
        <v>1.2525200672282282</v>
      </c>
      <c r="AN8" s="2">
        <f t="shared" ref="AN8:AN9" si="20">AA8*100/AG8</f>
        <v>0.17226871477405331</v>
      </c>
      <c r="AO8" s="2">
        <f t="shared" ref="AO8:AO9" si="21">AB8*100/AG8</f>
        <v>0.15200180715357642</v>
      </c>
      <c r="AP8" s="2">
        <f t="shared" ref="AP8:AP9" si="22">AC8*100/AG8</f>
        <v>0.42560506003001397</v>
      </c>
      <c r="AQ8" s="2">
        <f t="shared" ref="AQ8:AQ9" si="23">AD8*100/AG8</f>
        <v>6.4550100771218784</v>
      </c>
      <c r="AR8" s="2">
        <f t="shared" ref="AR8:AR9" si="24">AE8*100/AG8</f>
        <v>5.4720650575287513</v>
      </c>
      <c r="AS8" s="2">
        <f t="shared" ref="AS8:AS9" si="25">AF8*100/AG8</f>
        <v>4.0533815240953716E-2</v>
      </c>
      <c r="AT8" s="2">
        <f t="shared" ref="AT8:AT9" si="26">SUM(AI8:AS8)</f>
        <v>100.00000000000001</v>
      </c>
      <c r="AU8" s="2"/>
      <c r="AV8" s="2">
        <f>AR8*'E. Diagram lines'!$G$42</f>
        <v>4.5423948963749279</v>
      </c>
      <c r="AW8" s="2">
        <f>AK8*'E. Diagram lines'!$G$43</f>
        <v>12.59301995806276</v>
      </c>
      <c r="AX8" s="2">
        <f>AQ8*'E. Diagram lines'!$G$41</f>
        <v>4.7886634938054851</v>
      </c>
      <c r="AY8" s="2">
        <f>AP8*'E. Diagram lines'!$G$44</f>
        <v>0.30416190434883922</v>
      </c>
      <c r="AZ8" s="2">
        <f>AS8*'E. Diagram lines'!$G$50</f>
        <v>1.7690120587465396E-2</v>
      </c>
      <c r="BA8" s="2">
        <f>AJ8*'E. Diagram lines'!$G$47</f>
        <v>0.21802408168142115</v>
      </c>
      <c r="BB8" s="2">
        <f t="shared" ref="BB8:BB9" si="27">SUM(AQ8:AR8)</f>
        <v>11.927075134650629</v>
      </c>
      <c r="BC8" s="2">
        <f t="shared" ref="BC8:BC9" si="28">AW8/(AY8+AX8+AV8)</f>
        <v>1.3069778970401857</v>
      </c>
      <c r="BD8" s="2">
        <f t="shared" ref="BD8:BD9" si="29">AW8/(AX8+AV8)</f>
        <v>1.3495810905347123</v>
      </c>
      <c r="BE8" s="15">
        <f t="shared" ref="BE8:BE9" si="30">(AX8+AV8)/AW8</f>
        <v>0.74097066638937104</v>
      </c>
    </row>
    <row r="9" spans="1:57" ht="14.4" customHeight="1">
      <c r="D9" s="1" t="s">
        <v>79</v>
      </c>
      <c r="E9" s="1" t="s">
        <v>75</v>
      </c>
      <c r="F9" s="10">
        <v>59.42</v>
      </c>
      <c r="G9" s="2">
        <v>0.53400000000000003</v>
      </c>
      <c r="H9" s="2">
        <v>19.68</v>
      </c>
      <c r="I9" s="2">
        <f t="shared" si="11"/>
        <v>1.3354037267080745</v>
      </c>
      <c r="J9" s="2">
        <f t="shared" si="12"/>
        <v>2.670807453416149</v>
      </c>
      <c r="K9" s="2">
        <v>0.13300000000000001</v>
      </c>
      <c r="L9" s="2">
        <v>0.34</v>
      </c>
      <c r="M9" s="2">
        <v>0.28999999999999998</v>
      </c>
      <c r="N9" s="2">
        <v>4.12</v>
      </c>
      <c r="O9" s="2">
        <v>7.69</v>
      </c>
      <c r="P9" s="2">
        <v>0.09</v>
      </c>
      <c r="Q9" s="2">
        <v>1.67</v>
      </c>
      <c r="R9" s="2">
        <f t="shared" si="13"/>
        <v>97.973211180124238</v>
      </c>
      <c r="S9" s="2">
        <v>4.3</v>
      </c>
      <c r="T9" s="2">
        <v>0.5</v>
      </c>
      <c r="U9" s="5"/>
      <c r="V9" s="10">
        <f t="shared" si="0"/>
        <v>58.407157828096885</v>
      </c>
      <c r="W9" s="2">
        <f t="shared" si="1"/>
        <v>0.52489771592399426</v>
      </c>
      <c r="X9" s="2">
        <f t="shared" si="2"/>
        <v>19.344545036300008</v>
      </c>
      <c r="Y9" s="2">
        <f t="shared" si="3"/>
        <v>1.3126411348042284</v>
      </c>
      <c r="Z9" s="2">
        <f t="shared" si="4"/>
        <v>2.6252822696084568</v>
      </c>
      <c r="AA9" s="2">
        <f t="shared" si="5"/>
        <v>0.13073295171889743</v>
      </c>
      <c r="AB9" s="2">
        <f t="shared" si="6"/>
        <v>0.33420453822876039</v>
      </c>
      <c r="AC9" s="2">
        <f t="shared" si="7"/>
        <v>0.28505681201864852</v>
      </c>
      <c r="AD9" s="2">
        <f t="shared" si="8"/>
        <v>4.0497726397132139</v>
      </c>
      <c r="AE9" s="2">
        <f t="shared" si="9"/>
        <v>7.5589202911151974</v>
      </c>
      <c r="AF9" s="2">
        <f t="shared" si="10"/>
        <v>8.846590717820127E-2</v>
      </c>
      <c r="AG9" s="2">
        <f t="shared" si="14"/>
        <v>94.6616771247065</v>
      </c>
      <c r="AH9" s="2"/>
      <c r="AI9" s="10">
        <f t="shared" si="15"/>
        <v>61.700953968047479</v>
      </c>
      <c r="AJ9" s="2">
        <f t="shared" si="16"/>
        <v>0.55449864387306225</v>
      </c>
      <c r="AK9" s="2">
        <f t="shared" si="17"/>
        <v>20.435455639366779</v>
      </c>
      <c r="AL9" s="2">
        <f t="shared" si="18"/>
        <v>1.386665834237192</v>
      </c>
      <c r="AM9" s="2">
        <f t="shared" si="19"/>
        <v>2.7733316684743841</v>
      </c>
      <c r="AN9" s="2">
        <f t="shared" si="20"/>
        <v>0.13810546748149299</v>
      </c>
      <c r="AO9" s="2">
        <f t="shared" si="21"/>
        <v>0.35305157100532053</v>
      </c>
      <c r="AP9" s="2">
        <f t="shared" si="22"/>
        <v>0.30113222232806741</v>
      </c>
      <c r="AQ9" s="2">
        <f t="shared" si="23"/>
        <v>4.2781543310056485</v>
      </c>
      <c r="AR9" s="2">
        <f t="shared" si="24"/>
        <v>7.9851958265615126</v>
      </c>
      <c r="AS9" s="2">
        <f t="shared" si="25"/>
        <v>9.3454827619055422E-2</v>
      </c>
      <c r="AT9" s="2">
        <f t="shared" si="26"/>
        <v>99.999999999999986</v>
      </c>
      <c r="AU9" s="2"/>
      <c r="AV9" s="2">
        <f>AR9*'E. Diagram lines'!$G$42</f>
        <v>6.6285602213779615</v>
      </c>
      <c r="AW9" s="2">
        <f>AK9*'E. Diagram lines'!$G$43</f>
        <v>10.815799608893574</v>
      </c>
      <c r="AX9" s="2">
        <f>AQ9*'E. Diagram lines'!$G$41</f>
        <v>3.1737582468480112</v>
      </c>
      <c r="AY9" s="2">
        <f>AP9*'E. Diagram lines'!$G$44</f>
        <v>0.21520644091412783</v>
      </c>
      <c r="AZ9" s="2">
        <f>AS9*'E. Diagram lines'!$G$50</f>
        <v>4.0786369608541775E-2</v>
      </c>
      <c r="BA9" s="2">
        <f>AJ9*'E. Diagram lines'!$G$47</f>
        <v>0.33231734801892915</v>
      </c>
      <c r="BB9" s="2">
        <f t="shared" si="27"/>
        <v>12.26335015756716</v>
      </c>
      <c r="BC9" s="2">
        <f t="shared" si="28"/>
        <v>1.0796878177986979</v>
      </c>
      <c r="BD9" s="2">
        <f t="shared" si="29"/>
        <v>1.1033919826164371</v>
      </c>
      <c r="BE9" s="15">
        <f t="shared" si="30"/>
        <v>0.90629623538566306</v>
      </c>
    </row>
    <row r="10" spans="1:57">
      <c r="D10" s="1" t="s">
        <v>60</v>
      </c>
      <c r="E10" s="1" t="s">
        <v>76</v>
      </c>
      <c r="F10" s="10">
        <v>59.34</v>
      </c>
      <c r="G10" s="2">
        <v>0.64600000000000002</v>
      </c>
      <c r="H10" s="2">
        <v>20.76</v>
      </c>
      <c r="I10" s="2">
        <f t="shared" si="11"/>
        <v>0.86956521739130421</v>
      </c>
      <c r="J10" s="2">
        <f t="shared" si="12"/>
        <v>1.7391304347826084</v>
      </c>
      <c r="K10" s="2">
        <v>0.20899999999999999</v>
      </c>
      <c r="L10" s="2">
        <v>0.32</v>
      </c>
      <c r="M10" s="2">
        <v>1.24</v>
      </c>
      <c r="N10" s="2">
        <v>4.18</v>
      </c>
      <c r="O10" s="2">
        <v>8.89</v>
      </c>
      <c r="P10" s="2">
        <v>0.05</v>
      </c>
      <c r="Q10" s="2">
        <v>1.77</v>
      </c>
      <c r="R10" s="2">
        <f>SUM(F10:Q10)</f>
        <v>100.01369565217389</v>
      </c>
      <c r="S10" s="2">
        <v>2.8</v>
      </c>
      <c r="T10" s="2">
        <v>0.5</v>
      </c>
      <c r="U10" s="2"/>
      <c r="V10" s="10">
        <f t="shared" si="0"/>
        <v>58.289825828201799</v>
      </c>
      <c r="W10" s="2">
        <f t="shared" si="1"/>
        <v>0.634567365773818</v>
      </c>
      <c r="X10" s="2">
        <f t="shared" si="2"/>
        <v>20.392598318056443</v>
      </c>
      <c r="Y10" s="2">
        <f t="shared" si="3"/>
        <v>0.85417602069433018</v>
      </c>
      <c r="Z10" s="2">
        <f t="shared" si="4"/>
        <v>1.7083520413886604</v>
      </c>
      <c r="AA10" s="2">
        <f t="shared" si="5"/>
        <v>0.20530120657388226</v>
      </c>
      <c r="AB10" s="2">
        <f t="shared" si="6"/>
        <v>0.31433677561551354</v>
      </c>
      <c r="AC10" s="2">
        <f t="shared" si="7"/>
        <v>1.2180550055101149</v>
      </c>
      <c r="AD10" s="2">
        <f t="shared" si="8"/>
        <v>4.1060241314776453</v>
      </c>
      <c r="AE10" s="2">
        <f t="shared" si="9"/>
        <v>8.7326685475684851</v>
      </c>
      <c r="AF10" s="2">
        <f t="shared" si="10"/>
        <v>4.9115121189923991E-2</v>
      </c>
      <c r="AG10" s="2">
        <f t="shared" ref="AG10:AG20" si="31">SUM(V10:AF10)</f>
        <v>96.505020362050601</v>
      </c>
      <c r="AH10" s="2"/>
      <c r="AI10" s="10">
        <f t="shared" ref="AI10:AI20" si="32">V10*100/AG10</f>
        <v>60.400822267608731</v>
      </c>
      <c r="AJ10" s="2">
        <f t="shared" ref="AJ10:AJ20" si="33">W10*100/AG10</f>
        <v>0.65754855384016242</v>
      </c>
      <c r="AK10" s="2">
        <f t="shared" ref="AK10:AK20" si="34">X10*100/AG10</f>
        <v>21.131126900498099</v>
      </c>
      <c r="AL10" s="2">
        <f t="shared" ref="AL10:AL20" si="35">Y10*100/AG10</f>
        <v>0.8851104507203692</v>
      </c>
      <c r="AM10" s="2">
        <f t="shared" ref="AM10:AM20" si="36">Z10*100/AG10</f>
        <v>1.7702209014407384</v>
      </c>
      <c r="AN10" s="2">
        <f t="shared" ref="AN10:AN20" si="37">AA10*100/AG10</f>
        <v>0.21273629683064077</v>
      </c>
      <c r="AO10" s="2">
        <f t="shared" ref="AO10:AO20" si="38">AB10*100/AG10</f>
        <v>0.32572064586509591</v>
      </c>
      <c r="AP10" s="2">
        <f t="shared" ref="AP10:AP20" si="39">AC10*100/AG10</f>
        <v>1.2621675027272465</v>
      </c>
      <c r="AQ10" s="2">
        <f t="shared" ref="AQ10:AQ20" si="40">AD10*100/AG10</f>
        <v>4.2547259366128154</v>
      </c>
      <c r="AR10" s="2">
        <f t="shared" ref="AR10:AR20" si="41">AE10*100/AG10</f>
        <v>9.0489266929396948</v>
      </c>
      <c r="AS10" s="2">
        <f t="shared" ref="AS10:AS20" si="42">AF10*100/AG10</f>
        <v>5.0893850916421235E-2</v>
      </c>
      <c r="AT10" s="2">
        <f t="shared" ref="AT10:AT20" si="43">SUM(AI10:AS10)</f>
        <v>100.00000000000003</v>
      </c>
      <c r="AU10" s="2"/>
      <c r="AV10" s="2">
        <f>AR10*'E. Diagram lines'!$G$42</f>
        <v>7.5115697630691329</v>
      </c>
      <c r="AW10" s="2">
        <f>AK10*'E. Diagram lines'!$G$43</f>
        <v>11.183995018227535</v>
      </c>
      <c r="AX10" s="2">
        <f>AQ10*'E. Diagram lines'!$G$41</f>
        <v>3.1563778406817886</v>
      </c>
      <c r="AY10" s="2">
        <f>AP10*'E. Diagram lines'!$G$44</f>
        <v>0.90201763862879092</v>
      </c>
      <c r="AZ10" s="2">
        <f>AS10*'E. Diagram lines'!$G$50</f>
        <v>2.2211537564870844E-2</v>
      </c>
      <c r="BA10" s="2">
        <f>AJ10*'E. Diagram lines'!$G$47</f>
        <v>0.39407633187263119</v>
      </c>
      <c r="BB10" s="2">
        <f t="shared" ref="BB10:BB20" si="44">SUM(AQ10:AR10)</f>
        <v>13.303652629552509</v>
      </c>
      <c r="BC10" s="2">
        <f t="shared" ref="BC10:BC20" si="45">AW10/(AY10+AX10+AV10)</f>
        <v>0.96664032984832104</v>
      </c>
      <c r="BD10" s="2">
        <f t="shared" ref="BD10:BD20" si="46">AW10/(AX10+AV10)</f>
        <v>1.0483736360211562</v>
      </c>
      <c r="BE10" s="15">
        <f t="shared" ref="BE10:BE20" si="47">(AX10+AV10)/AW10</f>
        <v>0.95385840089918084</v>
      </c>
    </row>
    <row r="11" spans="1:57">
      <c r="D11" s="1" t="s">
        <v>64</v>
      </c>
      <c r="E11" s="1" t="s">
        <v>77</v>
      </c>
      <c r="F11" s="10">
        <v>61.39</v>
      </c>
      <c r="G11" s="2">
        <v>0.40600000000000003</v>
      </c>
      <c r="H11" s="2">
        <v>21.44</v>
      </c>
      <c r="I11" s="2">
        <f t="shared" si="11"/>
        <v>0.82919254658385089</v>
      </c>
      <c r="J11" s="2">
        <f t="shared" si="12"/>
        <v>1.6583850931677018</v>
      </c>
      <c r="K11" s="2">
        <v>0.318</v>
      </c>
      <c r="L11" s="2">
        <v>0.12</v>
      </c>
      <c r="M11" s="2">
        <v>0.37</v>
      </c>
      <c r="N11" s="2">
        <v>6.19</v>
      </c>
      <c r="O11" s="2">
        <v>6.24</v>
      </c>
      <c r="P11" s="2">
        <v>0.04</v>
      </c>
      <c r="Q11" s="2">
        <v>1.35</v>
      </c>
      <c r="R11" s="2">
        <f>SUM(F11:Q11)</f>
        <v>100.35157763975155</v>
      </c>
      <c r="S11" s="2">
        <v>2.67</v>
      </c>
      <c r="T11" s="2">
        <v>0.5</v>
      </c>
      <c r="U11" s="5"/>
      <c r="V11" s="10">
        <f t="shared" si="0"/>
        <v>60.564138544213876</v>
      </c>
      <c r="W11" s="2">
        <f t="shared" si="1"/>
        <v>0.40053820245888316</v>
      </c>
      <c r="X11" s="2">
        <f t="shared" si="2"/>
        <v>21.151574041178456</v>
      </c>
      <c r="Y11" s="2">
        <f t="shared" si="3"/>
        <v>0.81803766527339739</v>
      </c>
      <c r="Z11" s="2">
        <f t="shared" si="4"/>
        <v>1.6360753305467948</v>
      </c>
      <c r="AA11" s="2">
        <f t="shared" si="5"/>
        <v>0.31372204034956852</v>
      </c>
      <c r="AB11" s="2">
        <f t="shared" si="6"/>
        <v>0.11838567560361075</v>
      </c>
      <c r="AC11" s="2">
        <f t="shared" si="7"/>
        <v>0.36502249977779982</v>
      </c>
      <c r="AD11" s="2">
        <f t="shared" si="8"/>
        <v>6.1067277665529218</v>
      </c>
      <c r="AE11" s="2">
        <f t="shared" si="9"/>
        <v>6.1560551313877596</v>
      </c>
      <c r="AF11" s="2">
        <f t="shared" si="10"/>
        <v>3.9461891867870254E-2</v>
      </c>
      <c r="AG11" s="2">
        <f>SUM(V11:AF11)</f>
        <v>97.669738789210925</v>
      </c>
      <c r="AH11" s="2"/>
      <c r="AI11" s="10">
        <f>V11*100/AG11</f>
        <v>62.009112848066799</v>
      </c>
      <c r="AJ11" s="2">
        <f>W11*100/AG11</f>
        <v>0.41009447493590367</v>
      </c>
      <c r="AK11" s="2">
        <f>X11*100/AG11</f>
        <v>21.656220548339341</v>
      </c>
      <c r="AL11" s="2">
        <f>Y11*100/AG11</f>
        <v>0.83755488180312587</v>
      </c>
      <c r="AM11" s="2">
        <f>Z11*100/AG11</f>
        <v>1.6751097636062517</v>
      </c>
      <c r="AN11" s="2">
        <f>AA11*100/AG11</f>
        <v>0.32120700253600326</v>
      </c>
      <c r="AO11" s="2">
        <f>AB11*100/AG11</f>
        <v>0.12121018963622765</v>
      </c>
      <c r="AP11" s="2">
        <f>AC11*100/AG11</f>
        <v>0.37373141804503524</v>
      </c>
      <c r="AQ11" s="2">
        <f>AD11*100/AG11</f>
        <v>6.2524256154020765</v>
      </c>
      <c r="AR11" s="2">
        <f>AE11*100/AG11</f>
        <v>6.3029298610838378</v>
      </c>
      <c r="AS11" s="2">
        <f>AF11*100/AG11</f>
        <v>4.0403396545409219E-2</v>
      </c>
      <c r="AT11" s="2">
        <f>SUM(AI11:AS11)</f>
        <v>100.00000000000003</v>
      </c>
      <c r="AU11" s="2"/>
      <c r="AV11" s="2">
        <f>AR11*'E. Diagram lines'!$G$42</f>
        <v>5.2321008855340949</v>
      </c>
      <c r="AW11" s="2">
        <f>AK11*'E. Diagram lines'!$G$43</f>
        <v>11.461909431841743</v>
      </c>
      <c r="AX11" s="2">
        <f>AQ11*'E. Diagram lines'!$G$41</f>
        <v>4.6383757630878915</v>
      </c>
      <c r="AY11" s="2">
        <f>AP11*'E. Diagram lines'!$G$44</f>
        <v>0.26709001020700651</v>
      </c>
      <c r="AZ11" s="2">
        <f>AS11*'E. Diagram lines'!$G$50</f>
        <v>1.7633202124761421E-2</v>
      </c>
      <c r="BA11" s="2">
        <f>AJ11*'E. Diagram lines'!$G$47</f>
        <v>0.24577428611189309</v>
      </c>
      <c r="BB11" s="2">
        <f>SUM(AQ11:AR11)</f>
        <v>12.555355476485914</v>
      </c>
      <c r="BC11" s="2">
        <f>AW11/(AY11+AX11+AV11)</f>
        <v>1.1306371457354962</v>
      </c>
      <c r="BD11" s="2">
        <f>AW11/(AX11+AV11)</f>
        <v>1.1612316040929935</v>
      </c>
      <c r="BE11" s="15">
        <f>(AX11+AV11)/AW11</f>
        <v>0.86115465379627942</v>
      </c>
    </row>
    <row r="12" spans="1:57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10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0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15"/>
    </row>
    <row r="13" spans="1:57">
      <c r="D13" s="1" t="s">
        <v>80</v>
      </c>
      <c r="E13" s="1" t="s">
        <v>210</v>
      </c>
      <c r="F13" s="2">
        <v>76.23</v>
      </c>
      <c r="G13" s="2">
        <v>8.5999999999999993E-2</v>
      </c>
      <c r="H13" s="2">
        <v>13.43</v>
      </c>
      <c r="I13" s="2">
        <f t="shared" ref="I13:I20" si="48">J13*T13</f>
        <v>0.3571428571428571</v>
      </c>
      <c r="J13" s="2">
        <f t="shared" ref="J13:J20" si="49">S13/(1.11+T13)</f>
        <v>0.71428571428571419</v>
      </c>
      <c r="K13" s="2">
        <v>2.5000000000000001E-2</v>
      </c>
      <c r="L13" s="2">
        <v>0.09</v>
      </c>
      <c r="M13" s="2">
        <v>0.56000000000000005</v>
      </c>
      <c r="N13" s="2">
        <v>3.49</v>
      </c>
      <c r="O13" s="2">
        <v>4.5599999999999996</v>
      </c>
      <c r="P13" s="2">
        <v>0.05</v>
      </c>
      <c r="Q13" s="2">
        <v>0.63</v>
      </c>
      <c r="R13" s="2">
        <f t="shared" ref="R13:R14" si="50">SUM(F13:Q13)</f>
        <v>100.22242857142858</v>
      </c>
      <c r="S13" s="2">
        <v>1.1499999999999999</v>
      </c>
      <c r="T13" s="2">
        <v>0.5</v>
      </c>
      <c r="U13" s="5"/>
      <c r="V13" s="10">
        <f t="shared" ref="V13:V20" si="51">(F13*(R13-Q13))/R13</f>
        <v>75.750816840256746</v>
      </c>
      <c r="W13" s="2">
        <f t="shared" ref="W13:W20" si="52">(G13*(R13-Q13))/R13</f>
        <v>8.5459402443422275E-2</v>
      </c>
      <c r="X13" s="2">
        <f t="shared" ref="X13:X20" si="53">(H13*(R13-Q13))/R13</f>
        <v>13.345578776920478</v>
      </c>
      <c r="Y13" s="2">
        <f t="shared" ref="Y13:Y20" si="54">(I13*(R13-Q13))/R13</f>
        <v>0.35489785067866392</v>
      </c>
      <c r="Z13" s="2">
        <f t="shared" ref="Z13:Z20" si="55">(J13*(R13-Q13))/R13</f>
        <v>0.70979570135732784</v>
      </c>
      <c r="AA13" s="2">
        <f t="shared" ref="AA13:AA20" si="56">(K13*(R13-Q13))/R13</f>
        <v>2.4842849547506478E-2</v>
      </c>
      <c r="AB13" s="2">
        <f t="shared" ref="AB13:AB20" si="57">(L13*(R13-Q13))/R13</f>
        <v>8.9434258371023312E-2</v>
      </c>
      <c r="AC13" s="2">
        <f t="shared" ref="AC13:AC20" si="58">(M13*(R13-Q13))/R13</f>
        <v>0.55647982986414513</v>
      </c>
      <c r="AD13" s="2">
        <f t="shared" ref="AD13:AD20" si="59">(N13*(R13-Q13))/R13</f>
        <v>3.4680617968319045</v>
      </c>
      <c r="AE13" s="2">
        <f t="shared" ref="AE13:AE20" si="60">(O13*(R13-Q13))/R13</f>
        <v>4.5313357574651807</v>
      </c>
      <c r="AF13" s="2">
        <f t="shared" ref="AF13:AF20" si="61">(P13*(R13-Q13))/R13</f>
        <v>4.9685699095012956E-2</v>
      </c>
      <c r="AG13" s="2">
        <f t="shared" ref="AG13" si="62">SUM(V13:AF13)</f>
        <v>98.966388762831414</v>
      </c>
      <c r="AH13" s="2"/>
      <c r="AI13" s="10">
        <f t="shared" ref="AI13" si="63">V13*100/AG13</f>
        <v>76.541963172759836</v>
      </c>
      <c r="AJ13" s="2">
        <f t="shared" ref="AJ13" si="64">W13*100/AG13</f>
        <v>8.6351945859338128E-2</v>
      </c>
      <c r="AK13" s="2">
        <f t="shared" ref="AK13" si="65">X13*100/AG13</f>
        <v>13.484960847568734</v>
      </c>
      <c r="AL13" s="2">
        <f t="shared" ref="AL13" si="66">Y13*100/AG13</f>
        <v>0.35860442632615502</v>
      </c>
      <c r="AM13" s="2">
        <f t="shared" ref="AM13" si="67">Z13*100/AG13</f>
        <v>0.71720885265231005</v>
      </c>
      <c r="AN13" s="2">
        <f t="shared" ref="AN13" si="68">AA13*100/AG13</f>
        <v>2.510230984283085E-2</v>
      </c>
      <c r="AO13" s="2">
        <f t="shared" ref="AO13" si="69">AB13*100/AG13</f>
        <v>9.0368315434191077E-2</v>
      </c>
      <c r="AP13" s="2">
        <f t="shared" ref="AP13" si="70">AC13*100/AG13</f>
        <v>0.56229174047941111</v>
      </c>
      <c r="AQ13" s="2">
        <f t="shared" ref="AQ13" si="71">AD13*100/AG13</f>
        <v>3.5042824540591875</v>
      </c>
      <c r="AR13" s="2">
        <f t="shared" ref="AR13" si="72">AE13*100/AG13</f>
        <v>4.5786613153323472</v>
      </c>
      <c r="AS13" s="2">
        <f t="shared" ref="AS13" si="73">AF13*100/AG13</f>
        <v>5.02046196856617E-2</v>
      </c>
      <c r="AT13" s="2">
        <f t="shared" ref="AT13" si="74">SUM(AI13:AS13)</f>
        <v>99.999999999999986</v>
      </c>
      <c r="AU13" s="2"/>
      <c r="AV13" s="2">
        <f>AR13*'E. Diagram lines'!$G$42</f>
        <v>3.8007749491903202</v>
      </c>
      <c r="AW13" s="2">
        <f>AK13*'E. Diagram lines'!$G$43</f>
        <v>7.1371363983738636</v>
      </c>
      <c r="AX13" s="2">
        <f>AQ13*'E. Diagram lines'!$G$41</f>
        <v>2.5996596843762738</v>
      </c>
      <c r="AY13" s="2">
        <f>AP13*'E. Diagram lines'!$G$44</f>
        <v>0.40184608371850644</v>
      </c>
      <c r="AZ13" s="2">
        <f>AS13*'E. Diagram lines'!$G$50</f>
        <v>2.1910737269801053E-2</v>
      </c>
      <c r="BA13" s="2">
        <f>AJ13*'E. Diagram lines'!$G$47</f>
        <v>5.1751703924489016E-2</v>
      </c>
      <c r="BB13" s="2">
        <f t="shared" ref="BB13" si="75">SUM(AQ13:AR13)</f>
        <v>8.0829437693915338</v>
      </c>
      <c r="BC13" s="2">
        <f t="shared" ref="BC13" si="76">AW13/(AY13+AX13+AV13)</f>
        <v>1.0492269718063634</v>
      </c>
      <c r="BD13" s="2">
        <f t="shared" ref="BD13" si="77">AW13/(AX13+AV13)</f>
        <v>1.1151018340135361</v>
      </c>
      <c r="BE13" s="15">
        <f t="shared" ref="BE13" si="78">(AX13+AV13)/AW13</f>
        <v>0.89677908285806041</v>
      </c>
    </row>
    <row r="14" spans="1:57">
      <c r="D14" s="1" t="s">
        <v>67</v>
      </c>
      <c r="E14" s="1" t="s">
        <v>210</v>
      </c>
      <c r="F14" s="10">
        <v>73.69</v>
      </c>
      <c r="G14" s="2">
        <v>5.5E-2</v>
      </c>
      <c r="H14" s="2">
        <v>13.82</v>
      </c>
      <c r="I14" s="2">
        <f t="shared" si="48"/>
        <v>0.39130434782608692</v>
      </c>
      <c r="J14" s="2">
        <f t="shared" si="49"/>
        <v>0.78260869565217384</v>
      </c>
      <c r="K14" s="2">
        <v>2.8000000000000001E-2</v>
      </c>
      <c r="L14" s="2">
        <v>0.57999999999999996</v>
      </c>
      <c r="M14" s="2">
        <v>0.28000000000000003</v>
      </c>
      <c r="N14" s="2">
        <v>4.7699999999999996</v>
      </c>
      <c r="O14" s="2">
        <v>4.41</v>
      </c>
      <c r="P14" s="2">
        <v>0.05</v>
      </c>
      <c r="Q14" s="2">
        <v>0.8</v>
      </c>
      <c r="R14" s="2">
        <f t="shared" si="50"/>
        <v>99.656913043478255</v>
      </c>
      <c r="S14" s="2">
        <v>1.26</v>
      </c>
      <c r="T14" s="2">
        <v>0.5</v>
      </c>
      <c r="U14" s="2"/>
      <c r="V14" s="10">
        <f t="shared" si="51"/>
        <v>73.098450470723677</v>
      </c>
      <c r="W14" s="2">
        <f t="shared" si="52"/>
        <v>5.455848522038001E-2</v>
      </c>
      <c r="X14" s="2">
        <f t="shared" si="53"/>
        <v>13.709059377193666</v>
      </c>
      <c r="Y14" s="2">
        <f t="shared" si="54"/>
        <v>0.38816313595527274</v>
      </c>
      <c r="Z14" s="2">
        <f t="shared" si="55"/>
        <v>0.77632627191054548</v>
      </c>
      <c r="AA14" s="2">
        <f t="shared" si="56"/>
        <v>2.7775228839466187E-2</v>
      </c>
      <c r="AB14" s="2">
        <f t="shared" si="57"/>
        <v>0.57534402596037093</v>
      </c>
      <c r="AC14" s="2">
        <f t="shared" si="58"/>
        <v>0.27775228839466187</v>
      </c>
      <c r="AD14" s="2">
        <f t="shared" si="59"/>
        <v>4.7317086272947746</v>
      </c>
      <c r="AE14" s="2">
        <f t="shared" si="60"/>
        <v>4.3745985422159244</v>
      </c>
      <c r="AF14" s="2">
        <f t="shared" si="61"/>
        <v>4.9598622927618193E-2</v>
      </c>
      <c r="AG14" s="2">
        <f>SUM(V14:AF14)</f>
        <v>98.063335076636363</v>
      </c>
      <c r="AH14" s="2"/>
      <c r="AI14" s="10">
        <f>V14*100/AG14</f>
        <v>74.542080802776425</v>
      </c>
      <c r="AJ14" s="2">
        <f>W14*100/AG14</f>
        <v>5.563596748748411E-2</v>
      </c>
      <c r="AK14" s="2">
        <f>X14*100/AG14</f>
        <v>13.979801285036915</v>
      </c>
      <c r="AL14" s="2">
        <f>Y14*100/AG14</f>
        <v>0.39582901769751538</v>
      </c>
      <c r="AM14" s="2">
        <f>Z14*100/AG14</f>
        <v>0.79165803539503077</v>
      </c>
      <c r="AN14" s="2">
        <f>AA14*100/AG14</f>
        <v>2.8323765266355549E-2</v>
      </c>
      <c r="AO14" s="2">
        <f>AB14*100/AG14</f>
        <v>0.58670656623165052</v>
      </c>
      <c r="AP14" s="2">
        <f>AC14*100/AG14</f>
        <v>0.28323765266355549</v>
      </c>
      <c r="AQ14" s="2">
        <f>AD14*100/AG14</f>
        <v>4.8251557257327118</v>
      </c>
      <c r="AR14" s="2">
        <f>AE14*100/AG14</f>
        <v>4.4609930294509983</v>
      </c>
      <c r="AS14" s="2">
        <f>AF14*100/AG14</f>
        <v>5.0578152261349194E-2</v>
      </c>
      <c r="AT14" s="2">
        <f>SUM(AI14:AS14)</f>
        <v>100</v>
      </c>
      <c r="AU14" s="2"/>
      <c r="AV14" s="2">
        <f>AR14*'E. Diagram lines'!$G$42</f>
        <v>3.7030977805833358</v>
      </c>
      <c r="AW14" s="2">
        <f>AK14*'E. Diagram lines'!$G$43</f>
        <v>7.3990388048816405</v>
      </c>
      <c r="AX14" s="2">
        <f>AQ14*'E. Diagram lines'!$G$41</f>
        <v>3.5795524406129413</v>
      </c>
      <c r="AY14" s="2">
        <f>AP14*'E. Diagram lines'!$G$44</f>
        <v>0.20241795013284555</v>
      </c>
      <c r="AZ14" s="2">
        <f>AS14*'E. Diagram lines'!$G$50</f>
        <v>2.2073757608942039E-2</v>
      </c>
      <c r="BA14" s="2">
        <f>AJ14*'E. Diagram lines'!$G$47</f>
        <v>3.3343268507867806E-2</v>
      </c>
      <c r="BB14" s="2">
        <f>SUM(AQ14:AR14)</f>
        <v>9.2861487551837101</v>
      </c>
      <c r="BC14" s="2">
        <f>AW14/(AY14+AX14+AV14)</f>
        <v>0.98850653534766597</v>
      </c>
      <c r="BD14" s="2">
        <f>AW14/(AX14+AV14)</f>
        <v>1.0159816248412716</v>
      </c>
      <c r="BE14" s="15">
        <f>(AX14+AV14)/AW14</f>
        <v>0.98426976979650738</v>
      </c>
    </row>
    <row r="15" spans="1:57">
      <c r="D15" s="1" t="s">
        <v>65</v>
      </c>
      <c r="E15" s="1" t="s">
        <v>210</v>
      </c>
      <c r="F15" s="10">
        <v>72.66</v>
      </c>
      <c r="G15" s="2">
        <v>7.3999999999999996E-2</v>
      </c>
      <c r="H15" s="2">
        <v>14.47</v>
      </c>
      <c r="I15" s="2">
        <f t="shared" si="48"/>
        <v>0.5062111801242235</v>
      </c>
      <c r="J15" s="2">
        <f t="shared" si="49"/>
        <v>1.012422360248447</v>
      </c>
      <c r="K15" s="2">
        <v>2.5000000000000001E-2</v>
      </c>
      <c r="L15" s="2">
        <v>0.13</v>
      </c>
      <c r="M15" s="2">
        <v>0.64</v>
      </c>
      <c r="N15" s="2">
        <v>3.88</v>
      </c>
      <c r="O15" s="2">
        <v>5.86</v>
      </c>
      <c r="P15" s="2">
        <v>0.06</v>
      </c>
      <c r="Q15" s="2">
        <v>1.1499999999999999</v>
      </c>
      <c r="R15" s="2">
        <f t="shared" ref="R15:R20" si="79">SUM(F15:Q15)</f>
        <v>100.46763354037267</v>
      </c>
      <c r="S15" s="2">
        <v>1.63</v>
      </c>
      <c r="T15" s="2">
        <v>0.5</v>
      </c>
      <c r="U15" s="2"/>
      <c r="V15" s="10">
        <f t="shared" si="51"/>
        <v>71.828299311375503</v>
      </c>
      <c r="W15" s="2">
        <f t="shared" si="52"/>
        <v>7.3152961038284989E-2</v>
      </c>
      <c r="X15" s="2">
        <f t="shared" si="53"/>
        <v>14.304369543567352</v>
      </c>
      <c r="Y15" s="2">
        <f t="shared" si="54"/>
        <v>0.5004168477942107</v>
      </c>
      <c r="Z15" s="2">
        <f t="shared" si="55"/>
        <v>1.0008336955884214</v>
      </c>
      <c r="AA15" s="2">
        <f t="shared" si="56"/>
        <v>2.4713838188609796E-2</v>
      </c>
      <c r="AB15" s="2">
        <f t="shared" si="57"/>
        <v>0.12851195858077094</v>
      </c>
      <c r="AC15" s="2">
        <f t="shared" si="58"/>
        <v>0.6326742576284109</v>
      </c>
      <c r="AD15" s="2">
        <f t="shared" si="59"/>
        <v>3.8355876868722407</v>
      </c>
      <c r="AE15" s="2">
        <f t="shared" si="60"/>
        <v>5.7929236714101364</v>
      </c>
      <c r="AF15" s="2">
        <f t="shared" si="61"/>
        <v>5.9313211652663511E-2</v>
      </c>
      <c r="AG15" s="2">
        <f>SUM(V15:AF15)</f>
        <v>98.180796983696609</v>
      </c>
      <c r="AH15" s="2"/>
      <c r="AI15" s="10">
        <f>V15*100/AG15</f>
        <v>73.159213938040182</v>
      </c>
      <c r="AJ15" s="2">
        <f>W15*100/AG15</f>
        <v>7.4508420470891457E-2</v>
      </c>
      <c r="AK15" s="2">
        <f>X15*100/AG15</f>
        <v>14.569416813699997</v>
      </c>
      <c r="AL15" s="2">
        <f>Y15*100/AG15</f>
        <v>0.50968912778056519</v>
      </c>
      <c r="AM15" s="2">
        <f>Z15*100/AG15</f>
        <v>1.0193782555611304</v>
      </c>
      <c r="AN15" s="2">
        <f>AA15*100/AG15</f>
        <v>2.517176367259847E-2</v>
      </c>
      <c r="AO15" s="2">
        <f>AB15*100/AG15</f>
        <v>0.13089317109751203</v>
      </c>
      <c r="AP15" s="2">
        <f>AC15*100/AG15</f>
        <v>0.64439715001852094</v>
      </c>
      <c r="AQ15" s="2">
        <f>AD15*100/AG15</f>
        <v>3.9066577219872829</v>
      </c>
      <c r="AR15" s="2">
        <f>AE15*100/AG15</f>
        <v>5.9002614048570816</v>
      </c>
      <c r="AS15" s="2">
        <f>AF15*100/AG15</f>
        <v>6.0412232814236327E-2</v>
      </c>
      <c r="AT15" s="2">
        <f>SUM(AI15:AS15)</f>
        <v>100</v>
      </c>
      <c r="AU15" s="2"/>
      <c r="AV15" s="2">
        <f>AR15*'E. Diagram lines'!$G$42</f>
        <v>4.8978433207452685</v>
      </c>
      <c r="AW15" s="2">
        <f>AK15*'E. Diagram lines'!$G$43</f>
        <v>7.7111024807228965</v>
      </c>
      <c r="AX15" s="2">
        <f>AQ15*'E. Diagram lines'!$G$41</f>
        <v>2.8981626662951805</v>
      </c>
      <c r="AY15" s="2">
        <f>AP15*'E. Diagram lines'!$G$44</f>
        <v>0.46052334127036887</v>
      </c>
      <c r="AZ15" s="2">
        <f>AS15*'E. Diagram lines'!$G$50</f>
        <v>2.636563267210297E-2</v>
      </c>
      <c r="BA15" s="2">
        <f>AJ15*'E. Diagram lines'!$G$47</f>
        <v>4.4653744368100177E-2</v>
      </c>
      <c r="BB15" s="2">
        <f>SUM(AQ15:AR15)</f>
        <v>9.806919126844365</v>
      </c>
      <c r="BC15" s="2">
        <f>AW15/(AY15+AX15+AV15)</f>
        <v>0.93393993700019839</v>
      </c>
      <c r="BD15" s="2">
        <f>AW15/(AX15+AV15)</f>
        <v>0.98910935850245751</v>
      </c>
      <c r="BE15" s="15">
        <f>(AX15+AV15)/AW15</f>
        <v>1.0110105534882727</v>
      </c>
    </row>
    <row r="16" spans="1:57">
      <c r="D16" s="1" t="s">
        <v>70</v>
      </c>
      <c r="E16" s="1" t="s">
        <v>66</v>
      </c>
      <c r="F16" s="10">
        <v>69.67</v>
      </c>
      <c r="G16" s="2">
        <v>0.33600000000000002</v>
      </c>
      <c r="H16" s="2">
        <v>15.69</v>
      </c>
      <c r="I16" s="2">
        <f t="shared" si="48"/>
        <v>0.71118012422360244</v>
      </c>
      <c r="J16" s="2">
        <f t="shared" si="49"/>
        <v>1.4223602484472049</v>
      </c>
      <c r="K16" s="2">
        <v>6.7000000000000004E-2</v>
      </c>
      <c r="L16" s="2">
        <v>0.23</v>
      </c>
      <c r="M16" s="2">
        <v>0.31</v>
      </c>
      <c r="N16" s="2">
        <v>4.8499999999999996</v>
      </c>
      <c r="O16" s="2">
        <v>6.08</v>
      </c>
      <c r="P16" s="2">
        <v>0.06</v>
      </c>
      <c r="Q16" s="2">
        <v>0.68</v>
      </c>
      <c r="R16" s="2">
        <f t="shared" si="79"/>
        <v>100.10654037267081</v>
      </c>
      <c r="S16" s="2">
        <v>2.29</v>
      </c>
      <c r="T16" s="2">
        <v>0.5</v>
      </c>
      <c r="U16" s="5"/>
      <c r="V16" s="10">
        <f t="shared" si="51"/>
        <v>69.196748204226893</v>
      </c>
      <c r="W16" s="2">
        <f t="shared" si="52"/>
        <v>0.33371763164375245</v>
      </c>
      <c r="X16" s="2">
        <f t="shared" si="53"/>
        <v>15.583421549078796</v>
      </c>
      <c r="Y16" s="2">
        <f t="shared" si="54"/>
        <v>0.70634924621431616</v>
      </c>
      <c r="Z16" s="2">
        <f t="shared" si="55"/>
        <v>1.4126984924286323</v>
      </c>
      <c r="AA16" s="2">
        <f t="shared" si="56"/>
        <v>6.6544884881343497E-2</v>
      </c>
      <c r="AB16" s="2">
        <f t="shared" si="57"/>
        <v>0.22843766451804484</v>
      </c>
      <c r="AC16" s="2">
        <f t="shared" si="58"/>
        <v>0.30789424348084304</v>
      </c>
      <c r="AD16" s="2">
        <f t="shared" si="59"/>
        <v>4.8170550996196404</v>
      </c>
      <c r="AE16" s="2">
        <f t="shared" si="60"/>
        <v>6.0387000011726633</v>
      </c>
      <c r="AF16" s="2">
        <f t="shared" si="61"/>
        <v>5.9592434222098652E-2</v>
      </c>
      <c r="AG16" s="2">
        <f>SUM(V16:AF16)</f>
        <v>98.751159451486998</v>
      </c>
      <c r="AH16" s="2"/>
      <c r="AI16" s="10">
        <f>V16*100/AG16</f>
        <v>70.071833676262656</v>
      </c>
      <c r="AJ16" s="2">
        <f>W16*100/AG16</f>
        <v>0.33793793763778163</v>
      </c>
      <c r="AK16" s="2">
        <f>X16*100/AG16</f>
        <v>15.780494766478553</v>
      </c>
      <c r="AL16" s="2">
        <f>Y16*100/AG16</f>
        <v>0.71528197758662371</v>
      </c>
      <c r="AM16" s="2">
        <f>Z16*100/AG16</f>
        <v>1.4305639551732474</v>
      </c>
      <c r="AN16" s="2">
        <f>AA16*100/AG16</f>
        <v>6.7386433993248132E-2</v>
      </c>
      <c r="AO16" s="2">
        <f>AB16*100/AG16</f>
        <v>0.23132656445443386</v>
      </c>
      <c r="AP16" s="2">
        <f>AC16*100/AG16</f>
        <v>0.3117879781777152</v>
      </c>
      <c r="AQ16" s="2">
        <f>AD16*100/AG16</f>
        <v>4.8779732069739303</v>
      </c>
      <c r="AR16" s="2">
        <f>AE16*100/AG16</f>
        <v>6.1150674429693819</v>
      </c>
      <c r="AS16" s="2">
        <f>AF16*100/AG16</f>
        <v>6.0346060292461007E-2</v>
      </c>
      <c r="AT16" s="2">
        <f>SUM(AI16:AS16)</f>
        <v>100.00000000000003</v>
      </c>
      <c r="AU16" s="2"/>
      <c r="AV16" s="2">
        <f>AR16*'E. Diagram lines'!$G$42</f>
        <v>5.0761551355672374</v>
      </c>
      <c r="AW16" s="2">
        <f>AK16*'E. Diagram lines'!$G$43</f>
        <v>8.3520853234430028</v>
      </c>
      <c r="AX16" s="2">
        <f>AQ16*'E. Diagram lines'!$G$41</f>
        <v>3.6187352058189952</v>
      </c>
      <c r="AY16" s="2">
        <f>AP16*'E. Diagram lines'!$G$44</f>
        <v>0.22282165815632082</v>
      </c>
      <c r="AZ16" s="2">
        <f>AS16*'E. Diagram lines'!$G$50</f>
        <v>2.6336753083965918E-2</v>
      </c>
      <c r="BA16" s="2">
        <f>AJ16*'E. Diagram lines'!$G$47</f>
        <v>0.20253005209600217</v>
      </c>
      <c r="BB16" s="2">
        <f>SUM(AQ16:AR16)</f>
        <v>10.993040649943312</v>
      </c>
      <c r="BC16" s="2">
        <f>AW16/(AY16+AX16+AV16)</f>
        <v>0.9365726684009793</v>
      </c>
      <c r="BD16" s="2">
        <f>AW16/(AX16+AV16)</f>
        <v>0.96057396879273627</v>
      </c>
      <c r="BE16" s="15">
        <f>(AX16+AV16)/AW16</f>
        <v>1.0410442428049711</v>
      </c>
    </row>
    <row r="17" spans="1:57">
      <c r="D17" s="1" t="s">
        <v>81</v>
      </c>
      <c r="E17" s="1" t="s">
        <v>69</v>
      </c>
      <c r="F17" s="2">
        <v>61.37</v>
      </c>
      <c r="G17" s="2">
        <v>0.80500000000000005</v>
      </c>
      <c r="H17" s="2">
        <v>17.149999999999999</v>
      </c>
      <c r="I17" s="2">
        <f t="shared" si="48"/>
        <v>1.2329192546583851</v>
      </c>
      <c r="J17" s="2">
        <f t="shared" si="49"/>
        <v>2.4658385093167703</v>
      </c>
      <c r="K17" s="2">
        <v>0.13400000000000001</v>
      </c>
      <c r="L17" s="2">
        <v>0.88</v>
      </c>
      <c r="M17" s="2">
        <v>1.83</v>
      </c>
      <c r="N17" s="2">
        <v>4.67</v>
      </c>
      <c r="O17" s="2">
        <v>6.19</v>
      </c>
      <c r="P17" s="2">
        <v>0.32</v>
      </c>
      <c r="Q17" s="2">
        <v>0.71</v>
      </c>
      <c r="R17" s="2">
        <f t="shared" si="79"/>
        <v>97.757757763975121</v>
      </c>
      <c r="S17" s="2">
        <v>3.97</v>
      </c>
      <c r="T17" s="2">
        <v>0.5</v>
      </c>
      <c r="U17" s="2"/>
      <c r="V17" s="2">
        <f t="shared" si="51"/>
        <v>60.92427885216842</v>
      </c>
      <c r="W17" s="2">
        <f t="shared" si="52"/>
        <v>0.79915340518161293</v>
      </c>
      <c r="X17" s="2">
        <f t="shared" si="53"/>
        <v>17.025442110390884</v>
      </c>
      <c r="Y17" s="2">
        <f t="shared" si="54"/>
        <v>1.2239647461791612</v>
      </c>
      <c r="Z17" s="2">
        <f t="shared" si="55"/>
        <v>2.4479294923583224</v>
      </c>
      <c r="AA17" s="2">
        <f t="shared" si="56"/>
        <v>0.13302677800538651</v>
      </c>
      <c r="AB17" s="2">
        <f t="shared" si="57"/>
        <v>0.87360869137865771</v>
      </c>
      <c r="AC17" s="2">
        <f t="shared" si="58"/>
        <v>1.8167089832078902</v>
      </c>
      <c r="AD17" s="2">
        <f t="shared" si="59"/>
        <v>4.6360824872026489</v>
      </c>
      <c r="AE17" s="2">
        <f t="shared" si="60"/>
        <v>6.1450429541294218</v>
      </c>
      <c r="AF17" s="2">
        <f t="shared" si="61"/>
        <v>0.31767588777405731</v>
      </c>
      <c r="AG17" s="2">
        <f t="shared" si="31"/>
        <v>96.342914387976464</v>
      </c>
      <c r="AH17" s="2"/>
      <c r="AI17" s="2">
        <f t="shared" si="32"/>
        <v>63.236906667390301</v>
      </c>
      <c r="AJ17" s="2">
        <f t="shared" si="33"/>
        <v>0.8294885101393058</v>
      </c>
      <c r="AK17" s="2">
        <f t="shared" si="34"/>
        <v>17.671711737750428</v>
      </c>
      <c r="AL17" s="2">
        <f t="shared" si="35"/>
        <v>1.2704252865449035</v>
      </c>
      <c r="AM17" s="2">
        <f t="shared" si="36"/>
        <v>2.540850573089807</v>
      </c>
      <c r="AN17" s="2">
        <f t="shared" si="37"/>
        <v>0.13807634827163603</v>
      </c>
      <c r="AO17" s="2">
        <f t="shared" si="38"/>
        <v>0.90677004835104258</v>
      </c>
      <c r="AP17" s="2">
        <f t="shared" si="39"/>
        <v>1.8856695323663721</v>
      </c>
      <c r="AQ17" s="2">
        <f t="shared" si="40"/>
        <v>4.8120637793174641</v>
      </c>
      <c r="AR17" s="2">
        <f t="shared" si="41"/>
        <v>6.3783029537419917</v>
      </c>
      <c r="AS17" s="2">
        <f t="shared" si="42"/>
        <v>0.3297345630367427</v>
      </c>
      <c r="AT17" s="2">
        <f t="shared" si="43"/>
        <v>100.00000000000001</v>
      </c>
      <c r="AU17" s="2"/>
      <c r="AV17" s="2">
        <f>AR17*'E. Diagram lines'!$G$42</f>
        <v>5.2946685538302409</v>
      </c>
      <c r="AW17" s="2">
        <f>AK17*'E. Diagram lines'!$G$43</f>
        <v>9.3530428816787374</v>
      </c>
      <c r="AX17" s="2">
        <f>AQ17*'E. Diagram lines'!$G$41</f>
        <v>3.5698401512264764</v>
      </c>
      <c r="AY17" s="2">
        <f>AP17*'E. Diagram lines'!$G$44</f>
        <v>1.3476081226494201</v>
      </c>
      <c r="AZ17" s="2">
        <f>AS17*'E. Diagram lines'!$G$50</f>
        <v>0.14390562909759647</v>
      </c>
      <c r="BA17" s="2">
        <f>AJ17*'E. Diagram lines'!$G$47</f>
        <v>0.49712190453033867</v>
      </c>
      <c r="BB17" s="2">
        <f t="shared" si="44"/>
        <v>11.190366733059456</v>
      </c>
      <c r="BC17" s="2">
        <f t="shared" si="45"/>
        <v>0.91587699587448157</v>
      </c>
      <c r="BD17" s="2">
        <f t="shared" si="46"/>
        <v>1.0551112523972521</v>
      </c>
      <c r="BE17" s="2">
        <f t="shared" si="47"/>
        <v>0.94776735413252644</v>
      </c>
    </row>
    <row r="18" spans="1:57">
      <c r="D18" s="1" t="s">
        <v>68</v>
      </c>
      <c r="E18" s="1" t="s">
        <v>69</v>
      </c>
      <c r="F18" s="10">
        <v>63.72</v>
      </c>
      <c r="G18" s="2">
        <v>0.60199999999999998</v>
      </c>
      <c r="H18" s="2">
        <v>18.21</v>
      </c>
      <c r="I18" s="2">
        <f t="shared" si="48"/>
        <v>0.69875776397515521</v>
      </c>
      <c r="J18" s="2">
        <f t="shared" si="49"/>
        <v>1.3975155279503104</v>
      </c>
      <c r="K18" s="2">
        <v>8.6999999999999994E-2</v>
      </c>
      <c r="L18" s="2">
        <v>0.46</v>
      </c>
      <c r="M18" s="2">
        <v>1.1299999999999999</v>
      </c>
      <c r="N18" s="2">
        <v>5.24</v>
      </c>
      <c r="O18" s="2">
        <v>7.56</v>
      </c>
      <c r="P18" s="2">
        <v>0.13</v>
      </c>
      <c r="Q18" s="2">
        <v>1.26</v>
      </c>
      <c r="R18" s="2">
        <f t="shared" si="79"/>
        <v>100.49527329192546</v>
      </c>
      <c r="S18" s="2">
        <v>2.25</v>
      </c>
      <c r="T18" s="2">
        <v>0.5</v>
      </c>
      <c r="U18" s="5"/>
      <c r="V18" s="10">
        <f t="shared" si="51"/>
        <v>62.921084813543658</v>
      </c>
      <c r="W18" s="2">
        <f t="shared" si="52"/>
        <v>0.59445218232506714</v>
      </c>
      <c r="X18" s="2">
        <f t="shared" si="53"/>
        <v>17.981684784284841</v>
      </c>
      <c r="Y18" s="2">
        <f t="shared" si="54"/>
        <v>0.68999680682992559</v>
      </c>
      <c r="Z18" s="2">
        <f t="shared" si="55"/>
        <v>1.3799936136598512</v>
      </c>
      <c r="AA18" s="2">
        <f t="shared" si="56"/>
        <v>8.5909202429037934E-2</v>
      </c>
      <c r="AB18" s="2">
        <f t="shared" si="57"/>
        <v>0.45423256456732702</v>
      </c>
      <c r="AC18" s="2">
        <f t="shared" si="58"/>
        <v>1.1158321694806077</v>
      </c>
      <c r="AD18" s="2">
        <f t="shared" si="59"/>
        <v>5.1743013876799866</v>
      </c>
      <c r="AE18" s="2">
        <f t="shared" si="60"/>
        <v>7.4652134524543321</v>
      </c>
      <c r="AF18" s="2">
        <f t="shared" si="61"/>
        <v>0.12837007259511415</v>
      </c>
      <c r="AG18" s="2">
        <f t="shared" si="31"/>
        <v>97.991071049849751</v>
      </c>
      <c r="AH18" s="2"/>
      <c r="AI18" s="10">
        <f t="shared" si="32"/>
        <v>64.211038964493625</v>
      </c>
      <c r="AJ18" s="2">
        <f t="shared" si="33"/>
        <v>0.60663913145990522</v>
      </c>
      <c r="AK18" s="2">
        <f t="shared" si="34"/>
        <v>18.350329873562917</v>
      </c>
      <c r="AL18" s="2">
        <f t="shared" si="35"/>
        <v>0.70414252996470705</v>
      </c>
      <c r="AM18" s="2">
        <f t="shared" si="36"/>
        <v>1.4082850599294141</v>
      </c>
      <c r="AN18" s="2">
        <f t="shared" si="37"/>
        <v>8.7670439264139116E-2</v>
      </c>
      <c r="AO18" s="2">
        <f t="shared" si="38"/>
        <v>0.46354485128165512</v>
      </c>
      <c r="AP18" s="2">
        <f t="shared" si="39"/>
        <v>1.1387080042353701</v>
      </c>
      <c r="AQ18" s="2">
        <f t="shared" si="40"/>
        <v>5.280380479817115</v>
      </c>
      <c r="AR18" s="2">
        <f t="shared" si="41"/>
        <v>7.6182588601941585</v>
      </c>
      <c r="AS18" s="2">
        <f t="shared" si="42"/>
        <v>0.13100180579698947</v>
      </c>
      <c r="AT18" s="2">
        <f t="shared" si="43"/>
        <v>99.999999999999986</v>
      </c>
      <c r="AU18" s="2"/>
      <c r="AV18" s="2">
        <f>AR18*'E. Diagram lines'!$G$42</f>
        <v>6.3239635863242292</v>
      </c>
      <c r="AW18" s="2">
        <f>AK18*'E. Diagram lines'!$G$43</f>
        <v>9.7122126451250406</v>
      </c>
      <c r="AX18" s="2">
        <f>AQ18*'E. Diagram lines'!$G$41</f>
        <v>3.9172619306549041</v>
      </c>
      <c r="AY18" s="2">
        <f>AP18*'E. Diagram lines'!$G$44</f>
        <v>0.81378636579431474</v>
      </c>
      <c r="AZ18" s="2">
        <f>AS18*'E. Diagram lines'!$G$50</f>
        <v>5.7172948757683743E-2</v>
      </c>
      <c r="BA18" s="2">
        <f>AJ18*'E. Diagram lines'!$G$47</f>
        <v>0.36356573564030653</v>
      </c>
      <c r="BB18" s="2">
        <f t="shared" si="44"/>
        <v>12.898639340011274</v>
      </c>
      <c r="BC18" s="2">
        <f t="shared" si="45"/>
        <v>0.87853479924876121</v>
      </c>
      <c r="BD18" s="2">
        <f t="shared" si="46"/>
        <v>0.94834476879968788</v>
      </c>
      <c r="BE18" s="15">
        <f t="shared" si="47"/>
        <v>1.0544688312729258</v>
      </c>
    </row>
    <row r="19" spans="1:57" ht="14.4" customHeight="1">
      <c r="D19" s="1" t="s">
        <v>34</v>
      </c>
      <c r="E19" s="1" t="s">
        <v>83</v>
      </c>
      <c r="F19" s="2">
        <v>58.67</v>
      </c>
      <c r="G19" s="2">
        <v>0.88</v>
      </c>
      <c r="H19" s="2">
        <v>19.18</v>
      </c>
      <c r="I19" s="2">
        <f t="shared" si="48"/>
        <v>0.99689440993788814</v>
      </c>
      <c r="J19" s="2">
        <f t="shared" si="49"/>
        <v>1.9937888198757763</v>
      </c>
      <c r="K19" s="2">
        <v>0.2</v>
      </c>
      <c r="L19" s="2">
        <v>0.57999999999999996</v>
      </c>
      <c r="M19" s="2">
        <v>1.97</v>
      </c>
      <c r="N19" s="2">
        <v>6.23</v>
      </c>
      <c r="O19" s="2">
        <v>7.75</v>
      </c>
      <c r="P19" s="2">
        <v>0.17</v>
      </c>
      <c r="Q19" s="2">
        <v>0.83</v>
      </c>
      <c r="R19" s="2">
        <f t="shared" si="79"/>
        <v>99.450683229813677</v>
      </c>
      <c r="S19" s="2">
        <v>3.21</v>
      </c>
      <c r="T19" s="2">
        <v>0.5</v>
      </c>
      <c r="U19" s="2"/>
      <c r="V19" s="10">
        <f t="shared" si="51"/>
        <v>58.180349266405024</v>
      </c>
      <c r="W19" s="2">
        <f t="shared" si="52"/>
        <v>0.87265565628833164</v>
      </c>
      <c r="X19" s="2">
        <f t="shared" si="53"/>
        <v>19.019926690466139</v>
      </c>
      <c r="Y19" s="2">
        <f t="shared" si="54"/>
        <v>0.98857448358467837</v>
      </c>
      <c r="Z19" s="2">
        <f t="shared" si="55"/>
        <v>1.9771489671693567</v>
      </c>
      <c r="AA19" s="2">
        <f t="shared" si="56"/>
        <v>0.19833083097462084</v>
      </c>
      <c r="AB19" s="2">
        <f t="shared" si="57"/>
        <v>0.57515940982640035</v>
      </c>
      <c r="AC19" s="2">
        <f t="shared" si="58"/>
        <v>1.9535586851000153</v>
      </c>
      <c r="AD19" s="2">
        <f t="shared" si="59"/>
        <v>6.1780053848594401</v>
      </c>
      <c r="AE19" s="2">
        <f t="shared" si="60"/>
        <v>7.6853197002665583</v>
      </c>
      <c r="AF19" s="2">
        <f t="shared" si="61"/>
        <v>0.16858120632842771</v>
      </c>
      <c r="AG19" s="2">
        <f t="shared" si="31"/>
        <v>97.797610281269016</v>
      </c>
      <c r="AH19" s="2"/>
      <c r="AI19" s="10">
        <f t="shared" si="32"/>
        <v>59.490563316502836</v>
      </c>
      <c r="AJ19" s="2">
        <f t="shared" si="33"/>
        <v>0.89230775044353983</v>
      </c>
      <c r="AK19" s="2">
        <f t="shared" si="34"/>
        <v>19.448253015348971</v>
      </c>
      <c r="AL19" s="2">
        <f t="shared" si="35"/>
        <v>1.0108370549561558</v>
      </c>
      <c r="AM19" s="2">
        <f t="shared" si="36"/>
        <v>2.0216741099123117</v>
      </c>
      <c r="AN19" s="2">
        <f t="shared" si="37"/>
        <v>0.20279721600989542</v>
      </c>
      <c r="AO19" s="2">
        <f t="shared" si="38"/>
        <v>0.5881119264286967</v>
      </c>
      <c r="AP19" s="2">
        <f t="shared" si="39"/>
        <v>1.9975525776974701</v>
      </c>
      <c r="AQ19" s="2">
        <f t="shared" si="40"/>
        <v>6.3171332787082441</v>
      </c>
      <c r="AR19" s="2">
        <f t="shared" si="41"/>
        <v>7.8583921203834493</v>
      </c>
      <c r="AS19" s="2">
        <f t="shared" si="42"/>
        <v>0.1723776336084111</v>
      </c>
      <c r="AT19" s="2">
        <f t="shared" si="43"/>
        <v>99.999999999999986</v>
      </c>
      <c r="AU19" s="2"/>
      <c r="AV19" s="2">
        <f>AR19*'E. Diagram lines'!$G$42</f>
        <v>6.5232996841348632</v>
      </c>
      <c r="AW19" s="2">
        <f>AK19*'E. Diagram lines'!$G$43</f>
        <v>10.293306450767869</v>
      </c>
      <c r="AX19" s="2">
        <f>AQ19*'E. Diagram lines'!$G$41</f>
        <v>4.6863792861407729</v>
      </c>
      <c r="AY19" s="2">
        <f>AP19*'E. Diagram lines'!$G$44</f>
        <v>1.4275661948815839</v>
      </c>
      <c r="AZ19" s="2">
        <f>AS19*'E. Diagram lines'!$G$50</f>
        <v>7.5230547802807121E-2</v>
      </c>
      <c r="BA19" s="2">
        <f>AJ19*'E. Diagram lines'!$G$47</f>
        <v>0.53477019019007033</v>
      </c>
      <c r="BB19" s="2">
        <f t="shared" si="44"/>
        <v>14.175525399091693</v>
      </c>
      <c r="BC19" s="2">
        <f t="shared" si="45"/>
        <v>0.81452138628662973</v>
      </c>
      <c r="BD19" s="2">
        <f t="shared" si="46"/>
        <v>0.91825167144057518</v>
      </c>
      <c r="BE19" s="15">
        <f t="shared" si="47"/>
        <v>1.0890260601771364</v>
      </c>
    </row>
    <row r="20" spans="1:57">
      <c r="D20" s="1" t="s">
        <v>82</v>
      </c>
      <c r="E20" s="1" t="s">
        <v>83</v>
      </c>
      <c r="F20" s="2">
        <v>59.57</v>
      </c>
      <c r="G20" s="2">
        <v>0.39900000000000002</v>
      </c>
      <c r="H20" s="2">
        <v>20.89</v>
      </c>
      <c r="I20" s="2">
        <f t="shared" si="48"/>
        <v>0.85093167701863359</v>
      </c>
      <c r="J20" s="2">
        <f t="shared" si="49"/>
        <v>1.7018633540372672</v>
      </c>
      <c r="K20" s="2">
        <v>0.36499999999999999</v>
      </c>
      <c r="L20" s="2">
        <v>0.2</v>
      </c>
      <c r="M20" s="2">
        <v>0.84</v>
      </c>
      <c r="N20" s="2">
        <v>8.52</v>
      </c>
      <c r="O20" s="2">
        <v>6.38</v>
      </c>
      <c r="P20" s="2">
        <v>0.03</v>
      </c>
      <c r="Q20" s="2">
        <v>0.74</v>
      </c>
      <c r="R20" s="2">
        <f t="shared" si="79"/>
        <v>100.48679503105591</v>
      </c>
      <c r="S20" s="2">
        <v>2.74</v>
      </c>
      <c r="T20" s="2">
        <v>0.5</v>
      </c>
      <c r="U20" s="5"/>
      <c r="V20" s="10">
        <f t="shared" si="51"/>
        <v>59.131317484686662</v>
      </c>
      <c r="W20" s="2">
        <f t="shared" si="52"/>
        <v>0.39606170348145003</v>
      </c>
      <c r="X20" s="2">
        <f t="shared" si="53"/>
        <v>20.73616287149747</v>
      </c>
      <c r="Y20" s="2">
        <f t="shared" si="54"/>
        <v>0.84466528708352639</v>
      </c>
      <c r="Z20" s="2">
        <f t="shared" si="55"/>
        <v>1.6893305741670528</v>
      </c>
      <c r="AA20" s="2">
        <f t="shared" si="56"/>
        <v>0.36231208463841919</v>
      </c>
      <c r="AB20" s="2">
        <f t="shared" si="57"/>
        <v>0.19852716966488723</v>
      </c>
      <c r="AC20" s="2">
        <f t="shared" si="58"/>
        <v>0.83381411259252625</v>
      </c>
      <c r="AD20" s="2">
        <f t="shared" si="59"/>
        <v>8.4572574277241959</v>
      </c>
      <c r="AE20" s="2">
        <f t="shared" si="60"/>
        <v>6.3330167123099024</v>
      </c>
      <c r="AF20" s="2">
        <f t="shared" si="61"/>
        <v>2.9779075449733079E-2</v>
      </c>
      <c r="AG20" s="2">
        <f t="shared" si="31"/>
        <v>99.012244503295832</v>
      </c>
      <c r="AH20" s="2"/>
      <c r="AI20" s="10">
        <f t="shared" si="32"/>
        <v>59.721217089183703</v>
      </c>
      <c r="AJ20" s="2">
        <f t="shared" si="33"/>
        <v>0.4000128524187393</v>
      </c>
      <c r="AK20" s="2">
        <f t="shared" si="34"/>
        <v>20.943028789542513</v>
      </c>
      <c r="AL20" s="2">
        <f t="shared" si="35"/>
        <v>0.85309174771349616</v>
      </c>
      <c r="AM20" s="2">
        <f t="shared" si="36"/>
        <v>1.7061834954269923</v>
      </c>
      <c r="AN20" s="2">
        <f t="shared" si="37"/>
        <v>0.36592654419258097</v>
      </c>
      <c r="AO20" s="2">
        <f t="shared" si="38"/>
        <v>0.2005076954479896</v>
      </c>
      <c r="AP20" s="2">
        <f t="shared" si="39"/>
        <v>0.84213232088155621</v>
      </c>
      <c r="AQ20" s="2">
        <f t="shared" si="40"/>
        <v>8.5416278260843566</v>
      </c>
      <c r="AR20" s="2">
        <f t="shared" si="41"/>
        <v>6.3961954847908675</v>
      </c>
      <c r="AS20" s="2">
        <f t="shared" si="42"/>
        <v>3.0076154317198435E-2</v>
      </c>
      <c r="AT20" s="2">
        <f t="shared" si="43"/>
        <v>100</v>
      </c>
      <c r="AU20" s="2"/>
      <c r="AV20" s="2">
        <f>AR20*'E. Diagram lines'!$G$42</f>
        <v>5.3095212540202406</v>
      </c>
      <c r="AW20" s="2">
        <f>AK20*'E. Diagram lines'!$G$43</f>
        <v>11.08444101215057</v>
      </c>
      <c r="AX20" s="2">
        <f>AQ20*'E. Diagram lines'!$G$41</f>
        <v>6.3366254831132416</v>
      </c>
      <c r="AY20" s="2">
        <f>AP20*'E. Diagram lines'!$G$44</f>
        <v>0.60183629023343466</v>
      </c>
      <c r="AZ20" s="2">
        <f>AS20*'E. Diagram lines'!$G$50</f>
        <v>1.3126097149150071E-2</v>
      </c>
      <c r="BA20" s="2">
        <f>AJ20*'E. Diagram lines'!$G$47</f>
        <v>0.23973225499846992</v>
      </c>
      <c r="BB20" s="2">
        <f t="shared" si="44"/>
        <v>14.937823310875224</v>
      </c>
      <c r="BC20" s="2">
        <f t="shared" si="45"/>
        <v>0.90500133674119843</v>
      </c>
      <c r="BD20" s="2">
        <f t="shared" si="46"/>
        <v>0.9517689637902359</v>
      </c>
      <c r="BE20" s="15">
        <f t="shared" si="47"/>
        <v>1.0506751512653798</v>
      </c>
    </row>
    <row r="21" spans="1:57">
      <c r="A21" s="30"/>
      <c r="B21" s="30"/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0"/>
      <c r="R21" s="30"/>
      <c r="S21" s="31"/>
      <c r="T21" s="31"/>
      <c r="U21" s="31"/>
      <c r="V21" s="32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2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3"/>
    </row>
    <row r="22" spans="1:57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0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15"/>
    </row>
    <row r="23" spans="1:57">
      <c r="A23" s="1" t="s">
        <v>85</v>
      </c>
      <c r="B23" s="1" t="s">
        <v>84</v>
      </c>
      <c r="C23" s="1" t="s">
        <v>140</v>
      </c>
      <c r="D23" s="1" t="s">
        <v>73</v>
      </c>
      <c r="F23" s="9" t="s">
        <v>2</v>
      </c>
      <c r="G23" s="3" t="s">
        <v>1</v>
      </c>
      <c r="H23" s="3" t="s">
        <v>3</v>
      </c>
      <c r="I23" s="3" t="s">
        <v>22</v>
      </c>
      <c r="J23" s="3" t="s">
        <v>23</v>
      </c>
      <c r="K23" s="3" t="s">
        <v>4</v>
      </c>
      <c r="L23" s="3" t="s">
        <v>5</v>
      </c>
      <c r="M23" s="3" t="s">
        <v>6</v>
      </c>
      <c r="N23" s="3" t="s">
        <v>7</v>
      </c>
      <c r="O23" s="3" t="s">
        <v>0</v>
      </c>
      <c r="P23" s="3" t="s">
        <v>8</v>
      </c>
      <c r="Q23" s="3" t="s">
        <v>115</v>
      </c>
      <c r="R23" s="3" t="s">
        <v>9</v>
      </c>
      <c r="S23" s="2"/>
      <c r="T23" s="2"/>
      <c r="U23" s="2"/>
      <c r="V23" s="9" t="s">
        <v>2</v>
      </c>
      <c r="W23" s="3" t="s">
        <v>1</v>
      </c>
      <c r="X23" s="3" t="s">
        <v>3</v>
      </c>
      <c r="Y23" s="3" t="s">
        <v>22</v>
      </c>
      <c r="Z23" s="3" t="s">
        <v>23</v>
      </c>
      <c r="AA23" s="3" t="s">
        <v>4</v>
      </c>
      <c r="AB23" s="3" t="s">
        <v>5</v>
      </c>
      <c r="AC23" s="3" t="s">
        <v>6</v>
      </c>
      <c r="AD23" s="3" t="s">
        <v>7</v>
      </c>
      <c r="AE23" s="3" t="s">
        <v>0</v>
      </c>
      <c r="AF23" s="3" t="s">
        <v>8</v>
      </c>
      <c r="AG23" s="3" t="s">
        <v>9</v>
      </c>
      <c r="AH23" s="3"/>
      <c r="AI23" s="9" t="s">
        <v>2</v>
      </c>
      <c r="AJ23" s="3" t="s">
        <v>1</v>
      </c>
      <c r="AK23" s="3" t="s">
        <v>3</v>
      </c>
      <c r="AL23" s="3" t="s">
        <v>22</v>
      </c>
      <c r="AM23" s="3" t="s">
        <v>23</v>
      </c>
      <c r="AN23" s="3" t="s">
        <v>4</v>
      </c>
      <c r="AO23" s="3" t="s">
        <v>5</v>
      </c>
      <c r="AP23" s="3" t="s">
        <v>6</v>
      </c>
      <c r="AQ23" s="3" t="s">
        <v>7</v>
      </c>
      <c r="AR23" s="3" t="s">
        <v>0</v>
      </c>
      <c r="AS23" s="3" t="s">
        <v>8</v>
      </c>
      <c r="AT23" s="3" t="s">
        <v>9</v>
      </c>
      <c r="AU23" s="3"/>
      <c r="AV23" s="3" t="s">
        <v>15</v>
      </c>
      <c r="AW23" s="3" t="s">
        <v>16</v>
      </c>
      <c r="AX23" s="3" t="s">
        <v>13</v>
      </c>
      <c r="AY23" s="3" t="s">
        <v>24</v>
      </c>
      <c r="AZ23" s="3" t="s">
        <v>71</v>
      </c>
      <c r="BA23" s="3" t="s">
        <v>50</v>
      </c>
      <c r="BB23" s="3" t="s">
        <v>28</v>
      </c>
      <c r="BC23" s="3" t="s">
        <v>27</v>
      </c>
      <c r="BD23" s="3" t="s">
        <v>26</v>
      </c>
      <c r="BE23" s="14" t="s">
        <v>38</v>
      </c>
    </row>
    <row r="24" spans="1:57" ht="14.4">
      <c r="A24" s="1" t="s">
        <v>86</v>
      </c>
      <c r="B24" s="16" t="s">
        <v>183</v>
      </c>
      <c r="C24" s="1" t="s">
        <v>206</v>
      </c>
      <c r="D24" s="1">
        <v>1180.46875</v>
      </c>
      <c r="E24" s="17"/>
      <c r="F24" s="2">
        <v>59.370162280257773</v>
      </c>
      <c r="G24" s="2">
        <v>0.89050183750855849</v>
      </c>
      <c r="H24" s="2">
        <v>19.408892322061664</v>
      </c>
      <c r="I24" s="2">
        <v>1.0087912543769681</v>
      </c>
      <c r="J24" s="2">
        <v>2.0175825087535615</v>
      </c>
      <c r="K24" s="2">
        <v>0.20238678125194692</v>
      </c>
      <c r="L24" s="2">
        <v>0.5869216656306453</v>
      </c>
      <c r="M24" s="2">
        <v>1.9935097953316903</v>
      </c>
      <c r="N24" s="2">
        <v>6.3043482359981331</v>
      </c>
      <c r="O24" s="2">
        <v>7.8424877735129366</v>
      </c>
      <c r="P24" s="2">
        <v>0.17202876406415332</v>
      </c>
      <c r="Q24" s="2">
        <v>0.20238678125194709</v>
      </c>
      <c r="R24" s="2">
        <f t="shared" ref="R24:R33" si="80">SUM(F24:Q24)</f>
        <v>99.999999999999986</v>
      </c>
      <c r="T24" s="2"/>
      <c r="U24" s="2"/>
      <c r="V24" s="10">
        <f t="shared" ref="V24:V33" si="81">(F24*(R24-Q24))/R24</f>
        <v>59.250004919794698</v>
      </c>
      <c r="W24" s="2">
        <f t="shared" ref="W24:W33" si="82">(G24*(R24-Q24))/R24</f>
        <v>0.88869957950263556</v>
      </c>
      <c r="X24" s="2">
        <f t="shared" ref="X24:X33" si="83">(H24*(R24-Q24))/R24</f>
        <v>19.36961128961439</v>
      </c>
      <c r="Y24" s="2">
        <f t="shared" ref="Y24:Y33" si="84">(I24*(R24-Q24))/R24</f>
        <v>1.0067495942276836</v>
      </c>
      <c r="Z24" s="2">
        <f t="shared" ref="Z24:Z33" si="85">(J24*(R24-Q24))/R24</f>
        <v>2.0134991884549929</v>
      </c>
      <c r="AA24" s="2">
        <f t="shared" ref="AA24:AA33" si="86">(K24*(R24-Q24))/R24</f>
        <v>0.20197717715969168</v>
      </c>
      <c r="AB24" s="2">
        <f t="shared" ref="AB24:AB33" si="87">(L24*(R24-Q24))/R24</f>
        <v>0.58573381376310518</v>
      </c>
      <c r="AC24" s="2">
        <f t="shared" ref="AC24:AC33" si="88">(M24*(R24-Q24))/R24</f>
        <v>1.9894751950229761</v>
      </c>
      <c r="AD24" s="2">
        <f t="shared" ref="AD24:AD33" si="89">(N24*(R24-Q24))/R24</f>
        <v>6.2915890685243818</v>
      </c>
      <c r="AE24" s="2">
        <f t="shared" ref="AE24:AE33" si="90">(O24*(R24-Q24))/R24</f>
        <v>7.8266156149380457</v>
      </c>
      <c r="AF24" s="2">
        <f t="shared" ref="AF24:AF33" si="91">(P24*(R24-Q24))/R24</f>
        <v>0.17168060058573639</v>
      </c>
      <c r="AG24" s="2">
        <f t="shared" ref="AG24:AG33" si="92">SUM(V24:AF24)</f>
        <v>99.595636041588321</v>
      </c>
      <c r="AH24" s="2"/>
      <c r="AI24" s="10">
        <f t="shared" ref="AI24:AI33" si="93">V24*100/AG24</f>
        <v>59.490563316502715</v>
      </c>
      <c r="AJ24" s="2">
        <f t="shared" ref="AJ24:AJ33" si="94">W24*100/AG24</f>
        <v>0.89230775044354327</v>
      </c>
      <c r="AK24" s="2">
        <f t="shared" ref="AK24:AK33" si="95">X24*100/AG24</f>
        <v>19.448253015349174</v>
      </c>
      <c r="AL24" s="2">
        <f t="shared" ref="AL24:AL33" si="96">Y24*100/AG24</f>
        <v>1.0108370549561967</v>
      </c>
      <c r="AM24" s="2">
        <f t="shared" ref="AM24:AM33" si="97">Z24*100/AG24</f>
        <v>2.0216741099120172</v>
      </c>
      <c r="AN24" s="2">
        <f t="shared" ref="AN24:AN33" si="98">AA24*100/AG24</f>
        <v>0.202797216009898</v>
      </c>
      <c r="AO24" s="2">
        <f t="shared" ref="AO24:AO33" si="99">AB24*100/AG24</f>
        <v>0.58811192642870347</v>
      </c>
      <c r="AP24" s="2">
        <f t="shared" ref="AP24:AP33" si="100">AC24*100/AG24</f>
        <v>1.9975525776975083</v>
      </c>
      <c r="AQ24" s="2">
        <f t="shared" ref="AQ24:AQ33" si="101">AD24*100/AG24</f>
        <v>6.317133278708309</v>
      </c>
      <c r="AR24" s="2">
        <f t="shared" ref="AR24:AR33" si="102">AE24*100/AG24</f>
        <v>7.8583921203835398</v>
      </c>
      <c r="AS24" s="2">
        <f t="shared" ref="AS24:AS33" si="103">AF24*100/AG24</f>
        <v>0.17237763360841177</v>
      </c>
      <c r="AT24" s="2">
        <f t="shared" ref="AT24:AT33" si="104">SUM(AI24:AS24)</f>
        <v>100.00000000000001</v>
      </c>
      <c r="AU24" s="2"/>
      <c r="AV24" s="2">
        <f>AR24*'E. Diagram lines'!$G$42</f>
        <v>6.5232996841349387</v>
      </c>
      <c r="AW24" s="2">
        <f>AK24*'E. Diagram lines'!$G$43</f>
        <v>10.293306450767975</v>
      </c>
      <c r="AX24" s="2">
        <f>AQ24*'E. Diagram lines'!$G$41</f>
        <v>4.6863792861408209</v>
      </c>
      <c r="AY24" s="2">
        <f>AP24*'E. Diagram lines'!$G$44</f>
        <v>1.4275661948816112</v>
      </c>
      <c r="AZ24" s="2">
        <f>AS24*'E. Diagram lines'!$G$50</f>
        <v>7.5230547802807399E-2</v>
      </c>
      <c r="BA24" s="2">
        <f>AJ24*'E. Diagram lines'!$G$47</f>
        <v>0.53477019019007244</v>
      </c>
      <c r="BB24" s="2">
        <f t="shared" ref="BB24:BB33" si="105">SUM(AQ24:AR24)</f>
        <v>14.17552539909185</v>
      </c>
      <c r="BC24" s="2">
        <f t="shared" ref="BC24:BC33" si="106">AW24/(AY24+AX24+AV24)</f>
        <v>0.81452138628662851</v>
      </c>
      <c r="BD24" s="2">
        <f t="shared" ref="BD24:BD33" si="107">AW24/(AX24+AV24)</f>
        <v>0.91825167144057451</v>
      </c>
      <c r="BE24" s="15">
        <f t="shared" ref="BE24:BE33" si="108">(AX24+AV24)/AW24</f>
        <v>1.0890260601771373</v>
      </c>
    </row>
    <row r="25" spans="1:57" ht="14.4">
      <c r="A25" s="1" t="str">
        <f>A24</f>
        <v>Phonolite AFC</v>
      </c>
      <c r="B25" s="16" t="str">
        <f>B24</f>
        <v xml:space="preserve"> r 0.2, TI 685°C and GWRV 50%</v>
      </c>
      <c r="C25" s="1" t="str">
        <f>C24</f>
        <v>paragneiss wall-rock</v>
      </c>
      <c r="D25" s="1">
        <v>1180.46875</v>
      </c>
      <c r="E25" s="17"/>
      <c r="F25" s="2">
        <v>59.370162280257773</v>
      </c>
      <c r="G25" s="2">
        <v>0.89050183750855849</v>
      </c>
      <c r="H25" s="2">
        <v>19.408892322061664</v>
      </c>
      <c r="I25" s="2">
        <v>1.0087912543769681</v>
      </c>
      <c r="J25" s="2">
        <v>2.0175825087535615</v>
      </c>
      <c r="K25" s="2">
        <v>0.20238678125194692</v>
      </c>
      <c r="L25" s="2">
        <v>0.5869216656306453</v>
      </c>
      <c r="M25" s="2">
        <v>1.9935097953316903</v>
      </c>
      <c r="N25" s="2">
        <v>6.3043482359981331</v>
      </c>
      <c r="O25" s="2">
        <v>7.8424877735129366</v>
      </c>
      <c r="P25" s="2">
        <v>0.17202876406415332</v>
      </c>
      <c r="Q25" s="2">
        <v>0.20238678125194709</v>
      </c>
      <c r="R25" s="2">
        <f t="shared" si="80"/>
        <v>99.999999999999986</v>
      </c>
      <c r="T25" s="2"/>
      <c r="U25" s="2"/>
      <c r="V25" s="10">
        <f t="shared" si="81"/>
        <v>59.250004919794698</v>
      </c>
      <c r="W25" s="2">
        <f t="shared" si="82"/>
        <v>0.88869957950263556</v>
      </c>
      <c r="X25" s="2">
        <f t="shared" si="83"/>
        <v>19.36961128961439</v>
      </c>
      <c r="Y25" s="2">
        <f t="shared" si="84"/>
        <v>1.0067495942276836</v>
      </c>
      <c r="Z25" s="2">
        <f t="shared" si="85"/>
        <v>2.0134991884549929</v>
      </c>
      <c r="AA25" s="2">
        <f t="shared" si="86"/>
        <v>0.20197717715969168</v>
      </c>
      <c r="AB25" s="2">
        <f t="shared" si="87"/>
        <v>0.58573381376310518</v>
      </c>
      <c r="AC25" s="2">
        <f t="shared" si="88"/>
        <v>1.9894751950229761</v>
      </c>
      <c r="AD25" s="2">
        <f t="shared" si="89"/>
        <v>6.2915890685243818</v>
      </c>
      <c r="AE25" s="2">
        <f t="shared" si="90"/>
        <v>7.8266156149380457</v>
      </c>
      <c r="AF25" s="2">
        <f t="shared" si="91"/>
        <v>0.17168060058573639</v>
      </c>
      <c r="AG25" s="2">
        <f t="shared" si="92"/>
        <v>99.595636041588321</v>
      </c>
      <c r="AH25" s="2"/>
      <c r="AI25" s="10">
        <f t="shared" si="93"/>
        <v>59.490563316502715</v>
      </c>
      <c r="AJ25" s="2">
        <f t="shared" si="94"/>
        <v>0.89230775044354327</v>
      </c>
      <c r="AK25" s="2">
        <f t="shared" si="95"/>
        <v>19.448253015349174</v>
      </c>
      <c r="AL25" s="2">
        <f t="shared" si="96"/>
        <v>1.0108370549561967</v>
      </c>
      <c r="AM25" s="2">
        <f t="shared" si="97"/>
        <v>2.0216741099120172</v>
      </c>
      <c r="AN25" s="2">
        <f t="shared" si="98"/>
        <v>0.202797216009898</v>
      </c>
      <c r="AO25" s="2">
        <f t="shared" si="99"/>
        <v>0.58811192642870347</v>
      </c>
      <c r="AP25" s="2">
        <f t="shared" si="100"/>
        <v>1.9975525776975083</v>
      </c>
      <c r="AQ25" s="2">
        <f t="shared" si="101"/>
        <v>6.317133278708309</v>
      </c>
      <c r="AR25" s="2">
        <f t="shared" si="102"/>
        <v>7.8583921203835398</v>
      </c>
      <c r="AS25" s="2">
        <f t="shared" si="103"/>
        <v>0.17237763360841177</v>
      </c>
      <c r="AT25" s="2">
        <f t="shared" si="104"/>
        <v>100.00000000000001</v>
      </c>
      <c r="AU25" s="2"/>
      <c r="AV25" s="2">
        <f>AR25*'E. Diagram lines'!$G$42</f>
        <v>6.5232996841349387</v>
      </c>
      <c r="AW25" s="2">
        <f>AK25*'E. Diagram lines'!$G$43</f>
        <v>10.293306450767975</v>
      </c>
      <c r="AX25" s="2">
        <f>AQ25*'E. Diagram lines'!$G$41</f>
        <v>4.6863792861408209</v>
      </c>
      <c r="AY25" s="2">
        <f>AP25*'E. Diagram lines'!$G$44</f>
        <v>1.4275661948816112</v>
      </c>
      <c r="AZ25" s="2">
        <f>AS25*'E. Diagram lines'!$G$50</f>
        <v>7.5230547802807399E-2</v>
      </c>
      <c r="BA25" s="2">
        <f>AJ25*'E. Diagram lines'!$G$47</f>
        <v>0.53477019019007244</v>
      </c>
      <c r="BB25" s="2">
        <f t="shared" si="105"/>
        <v>14.17552539909185</v>
      </c>
      <c r="BC25" s="2">
        <f t="shared" si="106"/>
        <v>0.81452138628662851</v>
      </c>
      <c r="BD25" s="2">
        <f t="shared" si="107"/>
        <v>0.91825167144057451</v>
      </c>
      <c r="BE25" s="15">
        <f t="shared" si="108"/>
        <v>1.0890260601771373</v>
      </c>
    </row>
    <row r="26" spans="1:57" ht="14.4">
      <c r="A26" s="1" t="str">
        <f t="shared" ref="A26:A33" si="109">A25</f>
        <v>Phonolite AFC</v>
      </c>
      <c r="B26" s="16" t="str">
        <f t="shared" ref="B26:B33" si="110">B25</f>
        <v xml:space="preserve"> r 0.2, TI 685°C and GWRV 50%</v>
      </c>
      <c r="C26" s="1" t="str">
        <f t="shared" ref="C26:C33" si="111">C25</f>
        <v>paragneiss wall-rock</v>
      </c>
      <c r="D26" s="1">
        <v>1160.46875</v>
      </c>
      <c r="E26" s="17"/>
      <c r="F26" s="2">
        <v>59.43269255335867</v>
      </c>
      <c r="G26" s="2">
        <v>0.90483623150763604</v>
      </c>
      <c r="H26" s="2">
        <v>19.342404548307979</v>
      </c>
      <c r="I26" s="2">
        <v>1.0250297512491231</v>
      </c>
      <c r="J26" s="2">
        <v>2.0500595024982382</v>
      </c>
      <c r="K26" s="2">
        <v>0.20564459806991778</v>
      </c>
      <c r="L26" s="2">
        <v>0.59636933440276274</v>
      </c>
      <c r="M26" s="2">
        <v>2.0255992909886769</v>
      </c>
      <c r="N26" s="2">
        <v>6.3799546440878414</v>
      </c>
      <c r="O26" s="2">
        <v>7.6579733535398837</v>
      </c>
      <c r="P26" s="2">
        <v>0.17479790835942702</v>
      </c>
      <c r="Q26" s="2">
        <v>0.20463828362983688</v>
      </c>
      <c r="R26" s="2">
        <f t="shared" si="80"/>
        <v>100.00000000000001</v>
      </c>
      <c r="T26" s="2"/>
      <c r="U26" s="2"/>
      <c r="V26" s="10">
        <f t="shared" si="81"/>
        <v>59.311070511402477</v>
      </c>
      <c r="W26" s="2">
        <f t="shared" si="82"/>
        <v>0.90298459017381794</v>
      </c>
      <c r="X26" s="2">
        <f t="shared" si="83"/>
        <v>19.302822583627581</v>
      </c>
      <c r="Y26" s="2">
        <f t="shared" si="84"/>
        <v>1.0229321479594717</v>
      </c>
      <c r="Z26" s="2">
        <f t="shared" si="85"/>
        <v>2.0458642959189355</v>
      </c>
      <c r="AA26" s="2">
        <f t="shared" si="86"/>
        <v>0.20522377049405002</v>
      </c>
      <c r="AB26" s="2">
        <f t="shared" si="87"/>
        <v>0.5951489344327463</v>
      </c>
      <c r="AC26" s="2">
        <f t="shared" si="88"/>
        <v>2.0214541393663796</v>
      </c>
      <c r="AD26" s="2">
        <f t="shared" si="89"/>
        <v>6.3668988144078185</v>
      </c>
      <c r="AE26" s="2">
        <f t="shared" si="90"/>
        <v>7.6423022083083696</v>
      </c>
      <c r="AF26" s="2">
        <f t="shared" si="91"/>
        <v>0.17444020491993945</v>
      </c>
      <c r="AG26" s="2">
        <f t="shared" si="92"/>
        <v>99.591142201011564</v>
      </c>
      <c r="AH26" s="2"/>
      <c r="AI26" s="10">
        <f t="shared" si="93"/>
        <v>59.554563990932962</v>
      </c>
      <c r="AJ26" s="2">
        <f t="shared" si="94"/>
        <v>0.9066916697784857</v>
      </c>
      <c r="AK26" s="2">
        <f t="shared" si="95"/>
        <v>19.382067678938135</v>
      </c>
      <c r="AL26" s="2">
        <f t="shared" si="96"/>
        <v>1.0271316558402537</v>
      </c>
      <c r="AM26" s="2">
        <f t="shared" si="97"/>
        <v>2.0542633116804994</v>
      </c>
      <c r="AN26" s="2">
        <f t="shared" si="98"/>
        <v>0.20606628858601997</v>
      </c>
      <c r="AO26" s="2">
        <f t="shared" si="99"/>
        <v>0.59759223689945917</v>
      </c>
      <c r="AP26" s="2">
        <f t="shared" si="100"/>
        <v>2.0297529425722836</v>
      </c>
      <c r="AQ26" s="2">
        <f t="shared" si="101"/>
        <v>6.3930372457794231</v>
      </c>
      <c r="AR26" s="2">
        <f t="shared" si="102"/>
        <v>7.6736766336943827</v>
      </c>
      <c r="AS26" s="2">
        <f t="shared" si="103"/>
        <v>0.17515634529811391</v>
      </c>
      <c r="AT26" s="2">
        <f t="shared" si="104"/>
        <v>100.00000000000003</v>
      </c>
      <c r="AU26" s="2"/>
      <c r="AV26" s="2">
        <f>AR26*'E. Diagram lines'!$G$42</f>
        <v>6.3699662213202322</v>
      </c>
      <c r="AW26" s="2">
        <f>AK26*'E. Diagram lines'!$G$43</f>
        <v>10.258276777424651</v>
      </c>
      <c r="AX26" s="2">
        <f>AQ26*'E. Diagram lines'!$G$41</f>
        <v>4.7426888118899306</v>
      </c>
      <c r="AY26" s="2">
        <f>AP26*'E. Diagram lines'!$G$44</f>
        <v>1.4505784313910841</v>
      </c>
      <c r="AZ26" s="2">
        <f>AS26*'E. Diagram lines'!$G$50</f>
        <v>7.6443257353497954E-2</v>
      </c>
      <c r="BA26" s="2">
        <f>AJ26*'E. Diagram lines'!$G$47</f>
        <v>0.54339063675080468</v>
      </c>
      <c r="BB26" s="2">
        <f t="shared" si="105"/>
        <v>14.066713879473806</v>
      </c>
      <c r="BC26" s="2">
        <f t="shared" si="106"/>
        <v>0.8165315725707758</v>
      </c>
      <c r="BD26" s="2">
        <f t="shared" si="107"/>
        <v>0.92311664015195261</v>
      </c>
      <c r="BE26" s="15">
        <f t="shared" si="108"/>
        <v>1.0832867229382754</v>
      </c>
    </row>
    <row r="27" spans="1:57" ht="14.4">
      <c r="A27" s="1" t="str">
        <f t="shared" si="109"/>
        <v>Phonolite AFC</v>
      </c>
      <c r="B27" s="16" t="str">
        <f t="shared" si="110"/>
        <v xml:space="preserve"> r 0.2, TI 685°C and GWRV 50%</v>
      </c>
      <c r="C27" s="1" t="str">
        <f t="shared" si="111"/>
        <v>paragneiss wall-rock</v>
      </c>
      <c r="D27" s="1">
        <v>1140.46875</v>
      </c>
      <c r="E27" s="17"/>
      <c r="F27" s="2">
        <v>59.493045369433972</v>
      </c>
      <c r="G27" s="2">
        <v>0.91873457798171687</v>
      </c>
      <c r="H27" s="2">
        <v>19.277822513771337</v>
      </c>
      <c r="I27" s="2">
        <v>1.040774278416613</v>
      </c>
      <c r="J27" s="2">
        <v>2.0815485568332184</v>
      </c>
      <c r="K27" s="2">
        <v>0.20880331317766349</v>
      </c>
      <c r="L27" s="2">
        <v>0.60552960821522284</v>
      </c>
      <c r="M27" s="2">
        <v>2.0567126347999678</v>
      </c>
      <c r="N27" s="2">
        <v>6.4522726719139252</v>
      </c>
      <c r="O27" s="2">
        <v>7.4804662744812402</v>
      </c>
      <c r="P27" s="2">
        <v>0.17748281620100875</v>
      </c>
      <c r="Q27" s="2">
        <v>0.20680738477408975</v>
      </c>
      <c r="R27" s="2">
        <f t="shared" si="80"/>
        <v>99.999999999999972</v>
      </c>
      <c r="T27" s="2"/>
      <c r="U27" s="2"/>
      <c r="V27" s="10">
        <f t="shared" si="81"/>
        <v>59.370009358182976</v>
      </c>
      <c r="W27" s="2">
        <f t="shared" si="82"/>
        <v>0.9168345670279775</v>
      </c>
      <c r="X27" s="2">
        <f t="shared" si="83"/>
        <v>19.237954553189216</v>
      </c>
      <c r="Y27" s="2">
        <f t="shared" si="84"/>
        <v>1.038621880350018</v>
      </c>
      <c r="Z27" s="2">
        <f t="shared" si="85"/>
        <v>2.0772437607000289</v>
      </c>
      <c r="AA27" s="2">
        <f t="shared" si="86"/>
        <v>0.20837149250635909</v>
      </c>
      <c r="AB27" s="2">
        <f t="shared" si="87"/>
        <v>0.60427732826844005</v>
      </c>
      <c r="AC27" s="2">
        <f t="shared" si="88"/>
        <v>2.0524592011876197</v>
      </c>
      <c r="AD27" s="2">
        <f t="shared" si="89"/>
        <v>6.438928895542646</v>
      </c>
      <c r="AE27" s="2">
        <f t="shared" si="90"/>
        <v>7.4649961178100774</v>
      </c>
      <c r="AF27" s="2">
        <f t="shared" si="91"/>
        <v>0.17711576863040002</v>
      </c>
      <c r="AG27" s="2">
        <f t="shared" si="92"/>
        <v>99.586812923395755</v>
      </c>
      <c r="AH27" s="2"/>
      <c r="AI27" s="10">
        <f t="shared" si="93"/>
        <v>59.616336355549024</v>
      </c>
      <c r="AJ27" s="2">
        <f t="shared" si="94"/>
        <v>0.92063852644147348</v>
      </c>
      <c r="AK27" s="2">
        <f t="shared" si="95"/>
        <v>19.317773095105924</v>
      </c>
      <c r="AL27" s="2">
        <f t="shared" si="96"/>
        <v>1.0429311370260916</v>
      </c>
      <c r="AM27" s="2">
        <f t="shared" si="97"/>
        <v>2.0858622740521762</v>
      </c>
      <c r="AN27" s="2">
        <f t="shared" si="98"/>
        <v>0.20923602873669905</v>
      </c>
      <c r="AO27" s="2">
        <f t="shared" si="99"/>
        <v>0.60678448333642598</v>
      </c>
      <c r="AP27" s="2">
        <f t="shared" si="100"/>
        <v>2.0609748830564687</v>
      </c>
      <c r="AQ27" s="2">
        <f t="shared" si="101"/>
        <v>6.4656441013888086</v>
      </c>
      <c r="AR27" s="2">
        <f t="shared" si="102"/>
        <v>7.4959684908807231</v>
      </c>
      <c r="AS27" s="2">
        <f t="shared" si="103"/>
        <v>0.17785062442618899</v>
      </c>
      <c r="AT27" s="2">
        <f t="shared" si="104"/>
        <v>100</v>
      </c>
      <c r="AU27" s="2"/>
      <c r="AV27" s="2">
        <f>AR27*'E. Diagram lines'!$G$42</f>
        <v>6.2224495978015817</v>
      </c>
      <c r="AW27" s="2">
        <f>AK27*'E. Diagram lines'!$G$43</f>
        <v>10.224247815852255</v>
      </c>
      <c r="AX27" s="2">
        <f>AQ27*'E. Diagram lines'!$G$41</f>
        <v>4.7965523682132529</v>
      </c>
      <c r="AY27" s="2">
        <f>AP27*'E. Diagram lines'!$G$44</f>
        <v>1.4728914294425315</v>
      </c>
      <c r="AZ27" s="2">
        <f>AS27*'E. Diagram lines'!$G$50</f>
        <v>7.7619118110463736E-2</v>
      </c>
      <c r="BA27" s="2">
        <f>AJ27*'E. Diagram lines'!$G$47</f>
        <v>0.55174914667802688</v>
      </c>
      <c r="BB27" s="2">
        <f t="shared" si="105"/>
        <v>13.961612592269532</v>
      </c>
      <c r="BC27" s="2">
        <f t="shared" si="106"/>
        <v>0.81847062668420367</v>
      </c>
      <c r="BD27" s="2">
        <f t="shared" si="107"/>
        <v>0.92787421650220359</v>
      </c>
      <c r="BE27" s="15">
        <f t="shared" si="108"/>
        <v>1.0777322854919797</v>
      </c>
    </row>
    <row r="28" spans="1:57" ht="14.4">
      <c r="A28" s="1" t="str">
        <f t="shared" si="109"/>
        <v>Phonolite AFC</v>
      </c>
      <c r="B28" s="16" t="str">
        <f t="shared" si="110"/>
        <v xml:space="preserve"> r 0.2, TI 685°C and GWRV 50%</v>
      </c>
      <c r="C28" s="1" t="str">
        <f t="shared" si="111"/>
        <v>paragneiss wall-rock</v>
      </c>
      <c r="D28" s="1">
        <v>1120.9899796291998</v>
      </c>
      <c r="E28" s="17"/>
      <c r="F28" s="2">
        <v>59.664332630169795</v>
      </c>
      <c r="G28" s="2">
        <v>0.91726247862116761</v>
      </c>
      <c r="H28" s="2">
        <v>19.215940876653228</v>
      </c>
      <c r="I28" s="2">
        <v>1.0357579329932218</v>
      </c>
      <c r="J28" s="2">
        <v>2.0714968758085046</v>
      </c>
      <c r="K28" s="2">
        <v>0.2102649525881326</v>
      </c>
      <c r="L28" s="2">
        <v>0.60586234631867975</v>
      </c>
      <c r="M28" s="2">
        <v>2.064131891404164</v>
      </c>
      <c r="N28" s="2">
        <v>6.4061643789016545</v>
      </c>
      <c r="O28" s="2">
        <v>7.3814085489778707</v>
      </c>
      <c r="P28" s="2">
        <v>0.19040379541935018</v>
      </c>
      <c r="Q28" s="2">
        <v>0.23697329214423232</v>
      </c>
      <c r="R28" s="2">
        <f t="shared" si="80"/>
        <v>100</v>
      </c>
      <c r="T28" s="2"/>
      <c r="U28" s="2"/>
      <c r="V28" s="10">
        <f t="shared" si="81"/>
        <v>59.522944096900204</v>
      </c>
      <c r="W28" s="2">
        <f t="shared" si="82"/>
        <v>0.91508881152797528</v>
      </c>
      <c r="X28" s="2">
        <f t="shared" si="83"/>
        <v>19.170404228941333</v>
      </c>
      <c r="Y28" s="2">
        <f t="shared" si="84"/>
        <v>1.0333034633207627</v>
      </c>
      <c r="Z28" s="2">
        <f t="shared" si="85"/>
        <v>2.0665879814652364</v>
      </c>
      <c r="AA28" s="2">
        <f t="shared" si="86"/>
        <v>0.20976668080775901</v>
      </c>
      <c r="AB28" s="2">
        <f t="shared" si="87"/>
        <v>0.60442661437074607</v>
      </c>
      <c r="AC28" s="2">
        <f t="shared" si="88"/>
        <v>2.0592404501069046</v>
      </c>
      <c r="AD28" s="2">
        <f t="shared" si="89"/>
        <v>6.3909834802728005</v>
      </c>
      <c r="AE28" s="2">
        <f t="shared" si="90"/>
        <v>7.3639165821327426</v>
      </c>
      <c r="AF28" s="2">
        <f t="shared" si="91"/>
        <v>0.18995258927697736</v>
      </c>
      <c r="AG28" s="2">
        <f t="shared" si="92"/>
        <v>99.526614979123437</v>
      </c>
      <c r="AH28" s="2"/>
      <c r="AI28" s="10">
        <f t="shared" si="93"/>
        <v>59.806057012373678</v>
      </c>
      <c r="AJ28" s="2">
        <f t="shared" si="94"/>
        <v>0.91944130896034493</v>
      </c>
      <c r="AK28" s="2">
        <f t="shared" si="95"/>
        <v>19.261585690382908</v>
      </c>
      <c r="AL28" s="2">
        <f t="shared" si="96"/>
        <v>1.0382182329194125</v>
      </c>
      <c r="AM28" s="2">
        <f t="shared" si="97"/>
        <v>2.0764174305523411</v>
      </c>
      <c r="AN28" s="2">
        <f t="shared" si="98"/>
        <v>0.21076440794430654</v>
      </c>
      <c r="AO28" s="2">
        <f t="shared" si="99"/>
        <v>0.60730148864957356</v>
      </c>
      <c r="AP28" s="2">
        <f t="shared" si="100"/>
        <v>2.0690349516446913</v>
      </c>
      <c r="AQ28" s="2">
        <f t="shared" si="101"/>
        <v>6.4213813376586399</v>
      </c>
      <c r="AR28" s="2">
        <f t="shared" si="102"/>
        <v>7.3989420655745075</v>
      </c>
      <c r="AS28" s="2">
        <f t="shared" si="103"/>
        <v>0.19085607333960022</v>
      </c>
      <c r="AT28" s="2">
        <f t="shared" si="104"/>
        <v>100.00000000000001</v>
      </c>
      <c r="AU28" s="2"/>
      <c r="AV28" s="2">
        <f>AR28*'E. Diagram lines'!$G$42</f>
        <v>6.1419073647522735</v>
      </c>
      <c r="AW28" s="2">
        <f>AK28*'E. Diagram lines'!$G$43</f>
        <v>10.194509711610664</v>
      </c>
      <c r="AX28" s="2">
        <f>AQ28*'E. Diagram lines'!$G$41</f>
        <v>4.7637159391020374</v>
      </c>
      <c r="AY28" s="2">
        <f>AP28*'E. Diagram lines'!$G$44</f>
        <v>1.4786516189731804</v>
      </c>
      <c r="AZ28" s="2">
        <f>AS28*'E. Diagram lines'!$G$50</f>
        <v>8.3295069367573984E-2</v>
      </c>
      <c r="BA28" s="2">
        <f>AJ28*'E. Diagram lines'!$G$47</f>
        <v>0.55103164061606147</v>
      </c>
      <c r="BB28" s="2">
        <f t="shared" si="105"/>
        <v>13.820323403233147</v>
      </c>
      <c r="BC28" s="2">
        <f t="shared" si="106"/>
        <v>0.8231817991071475</v>
      </c>
      <c r="BD28" s="2">
        <f t="shared" si="107"/>
        <v>0.93479386070557546</v>
      </c>
      <c r="BE28" s="15">
        <f t="shared" si="108"/>
        <v>1.0697545651885298</v>
      </c>
    </row>
    <row r="29" spans="1:57" ht="14.4">
      <c r="A29" s="1" t="str">
        <f t="shared" si="109"/>
        <v>Phonolite AFC</v>
      </c>
      <c r="B29" s="16" t="str">
        <f t="shared" si="110"/>
        <v xml:space="preserve"> r 0.2, TI 685°C and GWRV 50%</v>
      </c>
      <c r="C29" s="1" t="str">
        <f t="shared" si="111"/>
        <v>paragneiss wall-rock</v>
      </c>
      <c r="D29" s="1">
        <v>1101.86974222665</v>
      </c>
      <c r="E29" s="17"/>
      <c r="F29" s="2">
        <v>59.812794820768964</v>
      </c>
      <c r="G29" s="2">
        <v>0.90994818220279361</v>
      </c>
      <c r="H29" s="2">
        <v>19.180159793301051</v>
      </c>
      <c r="I29" s="2">
        <v>1.0234511461241209</v>
      </c>
      <c r="J29" s="2">
        <v>2.0472180607124151</v>
      </c>
      <c r="K29" s="2">
        <v>0.21006604834810733</v>
      </c>
      <c r="L29" s="2">
        <v>0.60203053509164639</v>
      </c>
      <c r="M29" s="2">
        <v>2.0556250012698838</v>
      </c>
      <c r="N29" s="2">
        <v>6.3275772429475801</v>
      </c>
      <c r="O29" s="2">
        <v>7.3680421147200486</v>
      </c>
      <c r="P29" s="2">
        <v>0.2004998985355898</v>
      </c>
      <c r="Q29" s="2">
        <v>0.26258715597780358</v>
      </c>
      <c r="R29" s="2">
        <f t="shared" si="80"/>
        <v>100.00000000000001</v>
      </c>
      <c r="T29" s="2"/>
      <c r="U29" s="2"/>
      <c r="V29" s="10">
        <f t="shared" si="81"/>
        <v>59.655734103938265</v>
      </c>
      <c r="W29" s="2">
        <f t="shared" si="82"/>
        <v>0.90755877515027561</v>
      </c>
      <c r="X29" s="2">
        <f t="shared" si="83"/>
        <v>19.129795157187825</v>
      </c>
      <c r="Y29" s="2">
        <f t="shared" si="84"/>
        <v>1.0207636948666914</v>
      </c>
      <c r="Z29" s="2">
        <f t="shared" si="85"/>
        <v>2.0418423290301266</v>
      </c>
      <c r="AA29" s="2">
        <f t="shared" si="86"/>
        <v>0.20951444188607507</v>
      </c>
      <c r="AB29" s="2">
        <f t="shared" si="87"/>
        <v>0.6004496802314313</v>
      </c>
      <c r="AC29" s="2">
        <f t="shared" si="88"/>
        <v>2.0502271940414807</v>
      </c>
      <c r="AD29" s="2">
        <f t="shared" si="89"/>
        <v>6.3109618378230259</v>
      </c>
      <c r="AE29" s="2">
        <f t="shared" si="90"/>
        <v>7.3486945824797587</v>
      </c>
      <c r="AF29" s="2">
        <f t="shared" si="91"/>
        <v>0.19997341155428683</v>
      </c>
      <c r="AG29" s="2">
        <f t="shared" si="92"/>
        <v>99.47551520818925</v>
      </c>
      <c r="AH29" s="2"/>
      <c r="AI29" s="10">
        <f t="shared" si="93"/>
        <v>59.970269044685629</v>
      </c>
      <c r="AJ29" s="2">
        <f t="shared" si="94"/>
        <v>0.91234388005015477</v>
      </c>
      <c r="AK29" s="2">
        <f t="shared" si="95"/>
        <v>19.230657028668475</v>
      </c>
      <c r="AL29" s="2">
        <f t="shared" si="96"/>
        <v>1.0261456728626801</v>
      </c>
      <c r="AM29" s="2">
        <f t="shared" si="97"/>
        <v>2.0526079455399828</v>
      </c>
      <c r="AN29" s="2">
        <f t="shared" si="98"/>
        <v>0.21061910707131171</v>
      </c>
      <c r="AO29" s="2">
        <f t="shared" si="99"/>
        <v>0.6036155520026899</v>
      </c>
      <c r="AP29" s="2">
        <f t="shared" si="100"/>
        <v>2.0610370197637309</v>
      </c>
      <c r="AQ29" s="2">
        <f t="shared" si="101"/>
        <v>6.3442363928600995</v>
      </c>
      <c r="AR29" s="2">
        <f t="shared" si="102"/>
        <v>7.3874405848513591</v>
      </c>
      <c r="AS29" s="2">
        <f t="shared" si="103"/>
        <v>0.20102777164387498</v>
      </c>
      <c r="AT29" s="2">
        <f t="shared" si="104"/>
        <v>100</v>
      </c>
      <c r="AU29" s="2"/>
      <c r="AV29" s="2">
        <f>AR29*'E. Diagram lines'!$G$42</f>
        <v>6.1323599147880765</v>
      </c>
      <c r="AW29" s="2">
        <f>AK29*'E. Diagram lines'!$G$43</f>
        <v>10.17814021081861</v>
      </c>
      <c r="AX29" s="2">
        <f>AQ29*'E. Diagram lines'!$G$41</f>
        <v>4.7064857912827911</v>
      </c>
      <c r="AY29" s="2">
        <f>AP29*'E. Diagram lines'!$G$44</f>
        <v>1.472935835914601</v>
      </c>
      <c r="AZ29" s="2">
        <f>AS29*'E. Diagram lines'!$G$50</f>
        <v>8.7734290509533866E-2</v>
      </c>
      <c r="BA29" s="2">
        <f>AJ29*'E. Diagram lines'!$G$47</f>
        <v>0.54677807069438777</v>
      </c>
      <c r="BB29" s="2">
        <f t="shared" si="105"/>
        <v>13.731676977711459</v>
      </c>
      <c r="BC29" s="2">
        <f t="shared" si="106"/>
        <v>0.8266992210761096</v>
      </c>
      <c r="BD29" s="2">
        <f t="shared" si="107"/>
        <v>0.93904281755000962</v>
      </c>
      <c r="BE29" s="15">
        <f t="shared" si="108"/>
        <v>1.0649141671825249</v>
      </c>
    </row>
    <row r="30" spans="1:57" ht="14.4">
      <c r="A30" s="1" t="str">
        <f t="shared" si="109"/>
        <v>Phonolite AFC</v>
      </c>
      <c r="B30" s="16" t="str">
        <f t="shared" si="110"/>
        <v xml:space="preserve"> r 0.2, TI 685°C and GWRV 50%</v>
      </c>
      <c r="C30" s="1" t="str">
        <f t="shared" si="111"/>
        <v>paragneiss wall-rock</v>
      </c>
      <c r="D30" s="1">
        <v>1080.8189926494297</v>
      </c>
      <c r="E30" s="17"/>
      <c r="F30" s="2">
        <v>60.075065403945246</v>
      </c>
      <c r="G30" s="2">
        <v>0.89965459839996054</v>
      </c>
      <c r="H30" s="2">
        <v>19.109308672540518</v>
      </c>
      <c r="I30" s="2">
        <v>1.0032920868842552</v>
      </c>
      <c r="J30" s="2">
        <v>2.008384920092392</v>
      </c>
      <c r="K30" s="2">
        <v>0.20941576949479779</v>
      </c>
      <c r="L30" s="2">
        <v>0.59612121881166669</v>
      </c>
      <c r="M30" s="2">
        <v>2.0393811936849326</v>
      </c>
      <c r="N30" s="2">
        <v>6.1992372483918752</v>
      </c>
      <c r="O30" s="2">
        <v>7.3475178501829301</v>
      </c>
      <c r="P30" s="2">
        <v>0.21427351908046888</v>
      </c>
      <c r="Q30" s="2">
        <v>0.29834751849094304</v>
      </c>
      <c r="R30" s="2">
        <f t="shared" si="80"/>
        <v>99.999999999999986</v>
      </c>
      <c r="T30" s="2"/>
      <c r="U30" s="2"/>
      <c r="V30" s="10">
        <f t="shared" si="81"/>
        <v>59.895832937080769</v>
      </c>
      <c r="W30" s="2">
        <f t="shared" si="82"/>
        <v>0.89697050123064459</v>
      </c>
      <c r="X30" s="2">
        <f t="shared" si="83"/>
        <v>19.052296524315217</v>
      </c>
      <c r="Y30" s="2">
        <f t="shared" si="84"/>
        <v>1.0002987898398201</v>
      </c>
      <c r="Z30" s="2">
        <f t="shared" si="85"/>
        <v>2.0023929535215501</v>
      </c>
      <c r="AA30" s="2">
        <f t="shared" si="86"/>
        <v>0.20879098274318134</v>
      </c>
      <c r="AB30" s="2">
        <f t="shared" si="87"/>
        <v>0.59434270594814409</v>
      </c>
      <c r="AC30" s="2">
        <f t="shared" si="88"/>
        <v>2.0332967505010027</v>
      </c>
      <c r="AD30" s="2">
        <f t="shared" si="89"/>
        <v>6.1807419778959316</v>
      </c>
      <c r="AE30" s="2">
        <f t="shared" si="90"/>
        <v>7.3255967130062301</v>
      </c>
      <c r="AF30" s="2">
        <f t="shared" si="91"/>
        <v>0.21363423935350909</v>
      </c>
      <c r="AG30" s="2">
        <f t="shared" si="92"/>
        <v>99.404195075436022</v>
      </c>
      <c r="AH30" s="2"/>
      <c r="AI30" s="10">
        <f t="shared" si="93"/>
        <v>60.254834206571381</v>
      </c>
      <c r="AJ30" s="2">
        <f t="shared" si="94"/>
        <v>0.90234672746955003</v>
      </c>
      <c r="AK30" s="2">
        <f t="shared" si="95"/>
        <v>19.166491424086054</v>
      </c>
      <c r="AL30" s="2">
        <f t="shared" si="96"/>
        <v>1.006294341079581</v>
      </c>
      <c r="AM30" s="2">
        <f t="shared" si="97"/>
        <v>2.0143948170416457</v>
      </c>
      <c r="AN30" s="2">
        <f t="shared" si="98"/>
        <v>0.21004242586012964</v>
      </c>
      <c r="AO30" s="2">
        <f t="shared" si="99"/>
        <v>0.59790505370231939</v>
      </c>
      <c r="AP30" s="2">
        <f t="shared" si="100"/>
        <v>2.0454838439745635</v>
      </c>
      <c r="AQ30" s="2">
        <f t="shared" si="101"/>
        <v>6.2177878641897157</v>
      </c>
      <c r="AR30" s="2">
        <f t="shared" si="102"/>
        <v>7.369504584235071</v>
      </c>
      <c r="AS30" s="2">
        <f t="shared" si="103"/>
        <v>0.21491471178996618</v>
      </c>
      <c r="AT30" s="2">
        <f t="shared" si="104"/>
        <v>99.999999999999986</v>
      </c>
      <c r="AU30" s="2"/>
      <c r="AV30" s="2">
        <f>AR30*'E. Diagram lines'!$G$42</f>
        <v>6.1174711302425218</v>
      </c>
      <c r="AW30" s="2">
        <f>AK30*'E. Diagram lines'!$G$43</f>
        <v>10.144179513626714</v>
      </c>
      <c r="AX30" s="2">
        <f>AQ30*'E. Diagram lines'!$G$41</f>
        <v>4.6126796707880473</v>
      </c>
      <c r="AY30" s="2">
        <f>AP30*'E. Diagram lines'!$G$44</f>
        <v>1.4618206401357448</v>
      </c>
      <c r="AZ30" s="2">
        <f>AS30*'E. Diagram lines'!$G$50</f>
        <v>9.3794949845817155E-2</v>
      </c>
      <c r="BA30" s="2">
        <f>AJ30*'E. Diagram lines'!$G$47</f>
        <v>0.54078666337529668</v>
      </c>
      <c r="BB30" s="2">
        <f t="shared" si="105"/>
        <v>13.587292448424787</v>
      </c>
      <c r="BC30" s="2">
        <f t="shared" si="106"/>
        <v>0.83203767024706032</v>
      </c>
      <c r="BD30" s="2">
        <f t="shared" si="107"/>
        <v>0.94539020948824171</v>
      </c>
      <c r="BE30" s="15">
        <f t="shared" si="108"/>
        <v>1.0577642860732814</v>
      </c>
    </row>
    <row r="31" spans="1:57" ht="14.4">
      <c r="A31" s="1" t="str">
        <f t="shared" si="109"/>
        <v>Phonolite AFC</v>
      </c>
      <c r="B31" s="16" t="str">
        <f t="shared" si="110"/>
        <v xml:space="preserve"> r 0.2, TI 685°C and GWRV 50%</v>
      </c>
      <c r="C31" s="1" t="str">
        <f t="shared" si="111"/>
        <v>paragneiss wall-rock</v>
      </c>
      <c r="D31" s="1">
        <v>1061.1964989798598</v>
      </c>
      <c r="E31" s="17"/>
      <c r="F31" s="2">
        <v>60.667275322947098</v>
      </c>
      <c r="G31" s="2">
        <v>0.91847914889958315</v>
      </c>
      <c r="H31" s="2">
        <v>18.785568779320744</v>
      </c>
      <c r="I31" s="2">
        <v>0.80501352822067751</v>
      </c>
      <c r="J31" s="2">
        <v>1.9459084384792793</v>
      </c>
      <c r="K31" s="2">
        <v>0.22153226749142482</v>
      </c>
      <c r="L31" s="2">
        <v>0.61004862970784046</v>
      </c>
      <c r="M31" s="2">
        <v>1.882897592116729</v>
      </c>
      <c r="N31" s="2">
        <v>6.0599748358464955</v>
      </c>
      <c r="O31" s="2">
        <v>7.5136365476016778</v>
      </c>
      <c r="P31" s="2">
        <v>0.24013111324147382</v>
      </c>
      <c r="Q31" s="2">
        <v>0.34953379612696472</v>
      </c>
      <c r="R31" s="2">
        <f t="shared" si="80"/>
        <v>99.999999999999986</v>
      </c>
      <c r="T31" s="2"/>
      <c r="U31" s="2"/>
      <c r="V31" s="10">
        <f t="shared" si="81"/>
        <v>60.455222692504002</v>
      </c>
      <c r="W31" s="2">
        <f t="shared" si="82"/>
        <v>0.9152687538637998</v>
      </c>
      <c r="X31" s="2">
        <f t="shared" si="83"/>
        <v>18.719906867642344</v>
      </c>
      <c r="Y31" s="2">
        <f t="shared" si="84"/>
        <v>0.80219973387615229</v>
      </c>
      <c r="Z31" s="2">
        <f t="shared" si="85"/>
        <v>1.9391068308451076</v>
      </c>
      <c r="AA31" s="2">
        <f t="shared" si="86"/>
        <v>0.22075793734721594</v>
      </c>
      <c r="AB31" s="2">
        <f t="shared" si="87"/>
        <v>0.60791630357420212</v>
      </c>
      <c r="AC31" s="2">
        <f t="shared" si="88"/>
        <v>1.8763162286858202</v>
      </c>
      <c r="AD31" s="2">
        <f t="shared" si="89"/>
        <v>6.0387931757584221</v>
      </c>
      <c r="AE31" s="2">
        <f t="shared" si="90"/>
        <v>7.4873738485496633</v>
      </c>
      <c r="AF31" s="2">
        <f t="shared" si="91"/>
        <v>0.23929177384567896</v>
      </c>
      <c r="AG31" s="2">
        <f t="shared" si="92"/>
        <v>99.302154146492413</v>
      </c>
      <c r="AH31" s="2"/>
      <c r="AI31" s="10">
        <f t="shared" si="93"/>
        <v>60.88007174881556</v>
      </c>
      <c r="AJ31" s="2">
        <f t="shared" si="94"/>
        <v>0.92170080471122318</v>
      </c>
      <c r="AK31" s="2">
        <f t="shared" si="95"/>
        <v>18.85146100660252</v>
      </c>
      <c r="AL31" s="2">
        <f t="shared" si="96"/>
        <v>0.80783719222518791</v>
      </c>
      <c r="AM31" s="2">
        <f t="shared" si="97"/>
        <v>1.9527339034201621</v>
      </c>
      <c r="AN31" s="2">
        <f t="shared" si="98"/>
        <v>0.2223093136746557</v>
      </c>
      <c r="AO31" s="2">
        <f t="shared" si="99"/>
        <v>0.61218843518479216</v>
      </c>
      <c r="AP31" s="2">
        <f t="shared" si="100"/>
        <v>1.8895020403261775</v>
      </c>
      <c r="AQ31" s="2">
        <f t="shared" si="101"/>
        <v>6.0812307926874185</v>
      </c>
      <c r="AR31" s="2">
        <f t="shared" si="102"/>
        <v>7.5399913656496791</v>
      </c>
      <c r="AS31" s="2">
        <f t="shared" si="103"/>
        <v>0.24097339670262463</v>
      </c>
      <c r="AT31" s="2">
        <f t="shared" si="104"/>
        <v>100.00000000000003</v>
      </c>
      <c r="AU31" s="2"/>
      <c r="AV31" s="2">
        <f>AR31*'E. Diagram lines'!$G$42</f>
        <v>6.2589932572010856</v>
      </c>
      <c r="AW31" s="2">
        <f>AK31*'E. Diagram lines'!$G$43</f>
        <v>9.9774445052991201</v>
      </c>
      <c r="AX31" s="2">
        <f>AQ31*'E. Diagram lines'!$G$41</f>
        <v>4.5113745054496208</v>
      </c>
      <c r="AY31" s="2">
        <f>AP31*'E. Diagram lines'!$G$44</f>
        <v>1.3503470537124207</v>
      </c>
      <c r="AZ31" s="2">
        <f>AS31*'E. Diagram lines'!$G$50</f>
        <v>0.10516770801613458</v>
      </c>
      <c r="BA31" s="2">
        <f>AJ31*'E. Diagram lines'!$G$47</f>
        <v>0.55238578213487066</v>
      </c>
      <c r="BB31" s="2">
        <f t="shared" si="105"/>
        <v>13.621222158337098</v>
      </c>
      <c r="BC31" s="2">
        <f t="shared" si="106"/>
        <v>0.82317294453867007</v>
      </c>
      <c r="BD31" s="2">
        <f t="shared" si="107"/>
        <v>0.92637918455289214</v>
      </c>
      <c r="BE31" s="15">
        <f t="shared" si="108"/>
        <v>1.0794715778103761</v>
      </c>
    </row>
    <row r="32" spans="1:57" ht="14.4">
      <c r="A32" s="1" t="str">
        <f t="shared" si="109"/>
        <v>Phonolite AFC</v>
      </c>
      <c r="B32" s="16" t="str">
        <f t="shared" si="110"/>
        <v xml:space="preserve"> r 0.2, TI 685°C and GWRV 50%</v>
      </c>
      <c r="C32" s="1" t="str">
        <f t="shared" si="111"/>
        <v>paragneiss wall-rock</v>
      </c>
      <c r="D32" s="1">
        <v>1042.12492705047</v>
      </c>
      <c r="E32" s="17"/>
      <c r="F32" s="2">
        <v>62.038481211605024</v>
      </c>
      <c r="G32" s="2">
        <v>0.98771856460060314</v>
      </c>
      <c r="H32" s="2">
        <v>17.860852361425582</v>
      </c>
      <c r="I32" s="2">
        <v>0.58522963075912904</v>
      </c>
      <c r="J32" s="2">
        <v>1.9378331499167893</v>
      </c>
      <c r="K32" s="2">
        <v>0.24207154874292114</v>
      </c>
      <c r="L32" s="2">
        <v>0.66913909815131389</v>
      </c>
      <c r="M32" s="2">
        <v>1.5851518901058403</v>
      </c>
      <c r="N32" s="2">
        <v>5.5196131186023054</v>
      </c>
      <c r="O32" s="2">
        <v>7.8443340347146435</v>
      </c>
      <c r="P32" s="2">
        <v>0.28543939943373364</v>
      </c>
      <c r="Q32" s="2">
        <v>0.44413599194212688</v>
      </c>
      <c r="R32" s="2">
        <f t="shared" si="80"/>
        <v>100.00000000000003</v>
      </c>
      <c r="T32" s="2"/>
      <c r="U32" s="2"/>
      <c r="V32" s="10">
        <f t="shared" si="81"/>
        <v>61.762945987690031</v>
      </c>
      <c r="W32" s="2">
        <f t="shared" si="82"/>
        <v>0.98333175095611769</v>
      </c>
      <c r="X32" s="2">
        <f t="shared" si="83"/>
        <v>17.781525887620845</v>
      </c>
      <c r="Y32" s="2">
        <f t="shared" si="84"/>
        <v>0.58263041533341764</v>
      </c>
      <c r="Z32" s="2">
        <f t="shared" si="85"/>
        <v>1.9292265354342228</v>
      </c>
      <c r="AA32" s="2">
        <f t="shared" si="86"/>
        <v>0.2409964218687021</v>
      </c>
      <c r="AB32" s="2">
        <f t="shared" si="87"/>
        <v>0.66616721058026696</v>
      </c>
      <c r="AC32" s="2">
        <f t="shared" si="88"/>
        <v>1.5781116600349294</v>
      </c>
      <c r="AD32" s="2">
        <f t="shared" si="89"/>
        <v>5.4950985301266329</v>
      </c>
      <c r="AE32" s="2">
        <f t="shared" si="90"/>
        <v>7.8094945239383096</v>
      </c>
      <c r="AF32" s="2">
        <f t="shared" si="91"/>
        <v>0.28417166032566499</v>
      </c>
      <c r="AG32" s="2">
        <f t="shared" si="92"/>
        <v>99.11370058390915</v>
      </c>
      <c r="AH32" s="2"/>
      <c r="AI32" s="10">
        <f t="shared" si="93"/>
        <v>62.315245645985982</v>
      </c>
      <c r="AJ32" s="2">
        <f t="shared" si="94"/>
        <v>0.99212494858229416</v>
      </c>
      <c r="AK32" s="2">
        <f t="shared" si="95"/>
        <v>17.940532724400796</v>
      </c>
      <c r="AL32" s="2">
        <f t="shared" si="96"/>
        <v>0.58784044173607031</v>
      </c>
      <c r="AM32" s="2">
        <f t="shared" si="97"/>
        <v>1.9464781600006444</v>
      </c>
      <c r="AN32" s="2">
        <f t="shared" si="98"/>
        <v>0.24315147194476486</v>
      </c>
      <c r="AO32" s="2">
        <f t="shared" si="99"/>
        <v>0.67212424382872604</v>
      </c>
      <c r="AP32" s="2">
        <f t="shared" si="100"/>
        <v>1.5922235278652601</v>
      </c>
      <c r="AQ32" s="2">
        <f t="shared" si="101"/>
        <v>5.5442370709128257</v>
      </c>
      <c r="AR32" s="2">
        <f t="shared" si="102"/>
        <v>7.8793289705965837</v>
      </c>
      <c r="AS32" s="2">
        <f t="shared" si="103"/>
        <v>0.28671279414603912</v>
      </c>
      <c r="AT32" s="2">
        <f t="shared" si="104"/>
        <v>99.999999999999986</v>
      </c>
      <c r="AU32" s="2"/>
      <c r="AV32" s="2">
        <f>AR32*'E. Diagram lines'!$G$42</f>
        <v>6.540679492407329</v>
      </c>
      <c r="AW32" s="2">
        <f>AK32*'E. Diagram lines'!$G$43</f>
        <v>9.4953207918748976</v>
      </c>
      <c r="AX32" s="2">
        <f>AQ32*'E. Diagram lines'!$G$41</f>
        <v>4.113004525985346</v>
      </c>
      <c r="AY32" s="2">
        <f>AP32*'E. Diagram lines'!$G$44</f>
        <v>1.1378946959661895</v>
      </c>
      <c r="AZ32" s="2">
        <f>AS32*'E. Diagram lines'!$G$50</f>
        <v>0.12512969411495339</v>
      </c>
      <c r="BA32" s="2">
        <f>AJ32*'E. Diagram lines'!$G$47</f>
        <v>0.59459177305357047</v>
      </c>
      <c r="BB32" s="2">
        <f t="shared" si="105"/>
        <v>13.42356604150941</v>
      </c>
      <c r="BC32" s="2">
        <f t="shared" si="106"/>
        <v>0.80526289328096812</v>
      </c>
      <c r="BD32" s="2">
        <f t="shared" si="107"/>
        <v>0.8912711110524808</v>
      </c>
      <c r="BE32" s="15">
        <f t="shared" si="108"/>
        <v>1.1219930586767519</v>
      </c>
    </row>
    <row r="33" spans="1:57" ht="14.4">
      <c r="A33" s="1" t="str">
        <f t="shared" si="109"/>
        <v>Phonolite AFC</v>
      </c>
      <c r="B33" s="16" t="str">
        <f t="shared" si="110"/>
        <v xml:space="preserve"> r 0.2, TI 685°C and GWRV 50%</v>
      </c>
      <c r="C33" s="1" t="str">
        <f t="shared" si="111"/>
        <v>paragneiss wall-rock</v>
      </c>
      <c r="D33" s="1">
        <v>1029.33751537339</v>
      </c>
      <c r="E33" s="17"/>
      <c r="F33" s="2">
        <v>63.005534593342347</v>
      </c>
      <c r="G33" s="2">
        <v>1.0909445022236679</v>
      </c>
      <c r="H33" s="2">
        <v>16.905306766192943</v>
      </c>
      <c r="I33" s="2">
        <v>0.4403517047382729</v>
      </c>
      <c r="J33" s="2">
        <v>2.1344982599636824</v>
      </c>
      <c r="K33" s="2">
        <v>0.27274325725528936</v>
      </c>
      <c r="L33" s="2">
        <v>0.79971440050054454</v>
      </c>
      <c r="M33" s="2">
        <v>1.5325982678065235</v>
      </c>
      <c r="N33" s="2">
        <v>5.1094302461726473</v>
      </c>
      <c r="O33" s="2">
        <v>7.8579043275171125</v>
      </c>
      <c r="P33" s="2">
        <v>0.32934517338670183</v>
      </c>
      <c r="Q33" s="2">
        <v>0.52162850090025237</v>
      </c>
      <c r="R33" s="2">
        <f t="shared" si="80"/>
        <v>99.999999999999972</v>
      </c>
      <c r="T33" s="2"/>
      <c r="U33" s="2"/>
      <c r="V33" s="10">
        <f t="shared" si="81"/>
        <v>62.676879767758912</v>
      </c>
      <c r="W33" s="2">
        <f t="shared" si="82"/>
        <v>1.085253824771065</v>
      </c>
      <c r="X33" s="2">
        <f t="shared" si="83"/>
        <v>16.817123867935862</v>
      </c>
      <c r="Y33" s="2">
        <f t="shared" si="84"/>
        <v>0.43805470474215791</v>
      </c>
      <c r="Z33" s="2">
        <f t="shared" si="85"/>
        <v>2.123364108688492</v>
      </c>
      <c r="AA33" s="2">
        <f t="shared" si="86"/>
        <v>0.27132055069116212</v>
      </c>
      <c r="AB33" s="2">
        <f t="shared" si="87"/>
        <v>0.7955428622617301</v>
      </c>
      <c r="AC33" s="2">
        <f t="shared" si="88"/>
        <v>1.5246037984373413</v>
      </c>
      <c r="AD33" s="2">
        <f t="shared" si="89"/>
        <v>5.0827780017749928</v>
      </c>
      <c r="AE33" s="2">
        <f t="shared" si="90"/>
        <v>7.8169152589713091</v>
      </c>
      <c r="AF33" s="2">
        <f t="shared" si="91"/>
        <v>0.32762721509597748</v>
      </c>
      <c r="AG33" s="2">
        <f t="shared" si="92"/>
        <v>98.959463961128989</v>
      </c>
      <c r="AH33" s="2"/>
      <c r="AI33" s="10">
        <f t="shared" si="93"/>
        <v>63.335912765633232</v>
      </c>
      <c r="AJ33" s="2">
        <f t="shared" si="94"/>
        <v>1.0966650195249135</v>
      </c>
      <c r="AK33" s="2">
        <f t="shared" si="95"/>
        <v>16.993952063585937</v>
      </c>
      <c r="AL33" s="2">
        <f t="shared" si="96"/>
        <v>0.44266074936928174</v>
      </c>
      <c r="AM33" s="2">
        <f t="shared" si="97"/>
        <v>2.1456907946899793</v>
      </c>
      <c r="AN33" s="2">
        <f t="shared" si="98"/>
        <v>0.27417342397664574</v>
      </c>
      <c r="AO33" s="2">
        <f t="shared" si="99"/>
        <v>0.80390781277293211</v>
      </c>
      <c r="AP33" s="2">
        <f t="shared" si="100"/>
        <v>1.54063465727361</v>
      </c>
      <c r="AQ33" s="2">
        <f t="shared" si="101"/>
        <v>5.136222245273574</v>
      </c>
      <c r="AR33" s="2">
        <f t="shared" si="102"/>
        <v>7.8991083278722813</v>
      </c>
      <c r="AS33" s="2">
        <f t="shared" si="103"/>
        <v>0.33107214002762642</v>
      </c>
      <c r="AT33" s="2">
        <f t="shared" si="104"/>
        <v>100.00000000000003</v>
      </c>
      <c r="AU33" s="2"/>
      <c r="AV33" s="2">
        <f>AR33*'E. Diagram lines'!$G$42</f>
        <v>6.5570984586656138</v>
      </c>
      <c r="AW33" s="2">
        <f>AK33*'E. Diagram lines'!$G$43</f>
        <v>8.9943274731203555</v>
      </c>
      <c r="AX33" s="2">
        <f>AQ33*'E. Diagram lines'!$G$41</f>
        <v>3.8103178257127936</v>
      </c>
      <c r="AY33" s="2">
        <f>AP33*'E. Diagram lines'!$G$44</f>
        <v>1.1010263158739615</v>
      </c>
      <c r="AZ33" s="2">
        <f>AS33*'E. Diagram lines'!$G$50</f>
        <v>0.1444893860946394</v>
      </c>
      <c r="BA33" s="2">
        <f>AJ33*'E. Diagram lines'!$G$47</f>
        <v>0.65724382733941444</v>
      </c>
      <c r="BB33" s="2">
        <f t="shared" si="105"/>
        <v>13.035330573145856</v>
      </c>
      <c r="BC33" s="2">
        <f t="shared" si="106"/>
        <v>0.78426755808346893</v>
      </c>
      <c r="BD33" s="2">
        <f t="shared" si="107"/>
        <v>0.86755728007883526</v>
      </c>
      <c r="BE33" s="15">
        <f t="shared" si="108"/>
        <v>1.1526616431702696</v>
      </c>
    </row>
    <row r="34" spans="1:57">
      <c r="E34" s="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0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5"/>
    </row>
    <row r="35" spans="1:57">
      <c r="A35" s="1" t="s">
        <v>86</v>
      </c>
      <c r="B35" s="1" t="s">
        <v>184</v>
      </c>
      <c r="C35" s="1" t="s">
        <v>206</v>
      </c>
      <c r="D35" s="1">
        <v>1180.46875</v>
      </c>
      <c r="E35" s="17"/>
      <c r="F35" s="2">
        <v>59.370162280257773</v>
      </c>
      <c r="G35" s="2">
        <v>0.89050183750855849</v>
      </c>
      <c r="H35" s="2">
        <v>19.408892322061664</v>
      </c>
      <c r="I35" s="2">
        <v>1.0087912543769681</v>
      </c>
      <c r="J35" s="2">
        <v>2.0175825087535615</v>
      </c>
      <c r="K35" s="2">
        <v>0.20238678125194692</v>
      </c>
      <c r="L35" s="2">
        <v>0.5869216656306453</v>
      </c>
      <c r="M35" s="2">
        <v>1.9935097953316903</v>
      </c>
      <c r="N35" s="2">
        <v>6.3043482359981331</v>
      </c>
      <c r="O35" s="2">
        <v>7.8424877735129366</v>
      </c>
      <c r="P35" s="2">
        <v>0.17202876406415332</v>
      </c>
      <c r="Q35" s="2">
        <v>0.20238678125194709</v>
      </c>
      <c r="R35" s="2">
        <f t="shared" ref="R35:R43" si="112">SUM(F35:Q35)</f>
        <v>99.999999999999986</v>
      </c>
      <c r="T35" s="2"/>
      <c r="U35" s="2"/>
      <c r="V35" s="10">
        <f t="shared" ref="V35:V43" si="113">(F35*(R35-Q35))/R35</f>
        <v>59.250004919794698</v>
      </c>
      <c r="W35" s="2">
        <f t="shared" ref="W35:W43" si="114">(G35*(R35-Q35))/R35</f>
        <v>0.88869957950263556</v>
      </c>
      <c r="X35" s="2">
        <f t="shared" ref="X35:X43" si="115">(H35*(R35-Q35))/R35</f>
        <v>19.36961128961439</v>
      </c>
      <c r="Y35" s="2">
        <f t="shared" ref="Y35:Y43" si="116">(I35*(R35-Q35))/R35</f>
        <v>1.0067495942276836</v>
      </c>
      <c r="Z35" s="2">
        <f t="shared" ref="Z35:Z43" si="117">(J35*(R35-Q35))/R35</f>
        <v>2.0134991884549929</v>
      </c>
      <c r="AA35" s="2">
        <f t="shared" ref="AA35:AA43" si="118">(K35*(R35-Q35))/R35</f>
        <v>0.20197717715969168</v>
      </c>
      <c r="AB35" s="2">
        <f t="shared" ref="AB35:AB43" si="119">(L35*(R35-Q35))/R35</f>
        <v>0.58573381376310518</v>
      </c>
      <c r="AC35" s="2">
        <f t="shared" ref="AC35:AC43" si="120">(M35*(R35-Q35))/R35</f>
        <v>1.9894751950229761</v>
      </c>
      <c r="AD35" s="2">
        <f t="shared" ref="AD35:AD43" si="121">(N35*(R35-Q35))/R35</f>
        <v>6.2915890685243818</v>
      </c>
      <c r="AE35" s="2">
        <f t="shared" ref="AE35:AE43" si="122">(O35*(R35-Q35))/R35</f>
        <v>7.8266156149380457</v>
      </c>
      <c r="AF35" s="2">
        <f t="shared" ref="AF35:AF43" si="123">(P35*(R35-Q35))/R35</f>
        <v>0.17168060058573639</v>
      </c>
      <c r="AG35" s="2">
        <f t="shared" ref="AG35:AG43" si="124">SUM(V35:AF35)</f>
        <v>99.595636041588321</v>
      </c>
      <c r="AH35" s="2"/>
      <c r="AI35" s="10">
        <f t="shared" ref="AI35:AI43" si="125">V35*100/AG35</f>
        <v>59.490563316502715</v>
      </c>
      <c r="AJ35" s="2">
        <f t="shared" ref="AJ35:AJ43" si="126">W35*100/AG35</f>
        <v>0.89230775044354327</v>
      </c>
      <c r="AK35" s="2">
        <f t="shared" ref="AK35:AK43" si="127">X35*100/AG35</f>
        <v>19.448253015349174</v>
      </c>
      <c r="AL35" s="2">
        <f t="shared" ref="AL35:AL43" si="128">Y35*100/AG35</f>
        <v>1.0108370549561967</v>
      </c>
      <c r="AM35" s="2">
        <f t="shared" ref="AM35:AM43" si="129">Z35*100/AG35</f>
        <v>2.0216741099120172</v>
      </c>
      <c r="AN35" s="2">
        <f t="shared" ref="AN35:AN43" si="130">AA35*100/AG35</f>
        <v>0.202797216009898</v>
      </c>
      <c r="AO35" s="2">
        <f t="shared" ref="AO35:AO43" si="131">AB35*100/AG35</f>
        <v>0.58811192642870347</v>
      </c>
      <c r="AP35" s="2">
        <f t="shared" ref="AP35:AP43" si="132">AC35*100/AG35</f>
        <v>1.9975525776975083</v>
      </c>
      <c r="AQ35" s="2">
        <f t="shared" ref="AQ35:AQ43" si="133">AD35*100/AG35</f>
        <v>6.317133278708309</v>
      </c>
      <c r="AR35" s="2">
        <f t="shared" ref="AR35:AR43" si="134">AE35*100/AG35</f>
        <v>7.8583921203835398</v>
      </c>
      <c r="AS35" s="2">
        <f t="shared" ref="AS35:AS43" si="135">AF35*100/AG35</f>
        <v>0.17237763360841177</v>
      </c>
      <c r="AT35" s="2">
        <f t="shared" ref="AT35:AT43" si="136">SUM(AI35:AS35)</f>
        <v>100.00000000000001</v>
      </c>
      <c r="AU35" s="2"/>
      <c r="AV35" s="2">
        <f>AR35*'E. Diagram lines'!$G$42</f>
        <v>6.5232996841349387</v>
      </c>
      <c r="AW35" s="2">
        <f>AK35*'E. Diagram lines'!$G$43</f>
        <v>10.293306450767975</v>
      </c>
      <c r="AX35" s="2">
        <f>AQ35*'E. Diagram lines'!$G$41</f>
        <v>4.6863792861408209</v>
      </c>
      <c r="AY35" s="2">
        <f>AP35*'E. Diagram lines'!$G$44</f>
        <v>1.4275661948816112</v>
      </c>
      <c r="AZ35" s="2">
        <f>AS35*'E. Diagram lines'!$G$50</f>
        <v>7.5230547802807399E-2</v>
      </c>
      <c r="BA35" s="2">
        <f>AJ35*'E. Diagram lines'!$G$47</f>
        <v>0.53477019019007244</v>
      </c>
      <c r="BB35" s="2">
        <f t="shared" ref="BB35:BB43" si="137">SUM(AQ35:AR35)</f>
        <v>14.17552539909185</v>
      </c>
      <c r="BC35" s="2">
        <f t="shared" ref="BC35:BC43" si="138">AW35/(AY35+AX35+AV35)</f>
        <v>0.81452138628662851</v>
      </c>
      <c r="BD35" s="2">
        <f t="shared" ref="BD35:BD43" si="139">AW35/(AX35+AV35)</f>
        <v>0.91825167144057451</v>
      </c>
      <c r="BE35" s="15">
        <f t="shared" ref="BE35:BE43" si="140">(AX35+AV35)/AW35</f>
        <v>1.0890260601771373</v>
      </c>
    </row>
    <row r="36" spans="1:57">
      <c r="A36" s="1" t="str">
        <f>A35</f>
        <v>Phonolite AFC</v>
      </c>
      <c r="B36" s="1" t="str">
        <f>B35</f>
        <v xml:space="preserve"> r 0.2, TI 600°C and GWRV 50%</v>
      </c>
      <c r="C36" s="1" t="str">
        <f>C35</f>
        <v>paragneiss wall-rock</v>
      </c>
      <c r="D36" s="1">
        <v>1160.46875</v>
      </c>
      <c r="E36" s="17"/>
      <c r="F36" s="2">
        <v>59.43269255335867</v>
      </c>
      <c r="G36" s="2">
        <v>0.90483623150763604</v>
      </c>
      <c r="H36" s="2">
        <v>19.342404548307979</v>
      </c>
      <c r="I36" s="2">
        <v>1.0250297512491231</v>
      </c>
      <c r="J36" s="2">
        <v>2.0500595024982382</v>
      </c>
      <c r="K36" s="2">
        <v>0.20564459806991778</v>
      </c>
      <c r="L36" s="2">
        <v>0.59636933440276274</v>
      </c>
      <c r="M36" s="2">
        <v>2.0255992909886769</v>
      </c>
      <c r="N36" s="2">
        <v>6.3799546440878414</v>
      </c>
      <c r="O36" s="2">
        <v>7.6579733535398837</v>
      </c>
      <c r="P36" s="2">
        <v>0.17479790835942702</v>
      </c>
      <c r="Q36" s="2">
        <v>0.20463828362983688</v>
      </c>
      <c r="R36" s="2">
        <f t="shared" si="112"/>
        <v>100.00000000000001</v>
      </c>
      <c r="T36" s="2"/>
      <c r="U36" s="2"/>
      <c r="V36" s="10">
        <f t="shared" si="113"/>
        <v>59.311070511402477</v>
      </c>
      <c r="W36" s="2">
        <f t="shared" si="114"/>
        <v>0.90298459017381794</v>
      </c>
      <c r="X36" s="2">
        <f t="shared" si="115"/>
        <v>19.302822583627581</v>
      </c>
      <c r="Y36" s="2">
        <f t="shared" si="116"/>
        <v>1.0229321479594717</v>
      </c>
      <c r="Z36" s="2">
        <f t="shared" si="117"/>
        <v>2.0458642959189355</v>
      </c>
      <c r="AA36" s="2">
        <f t="shared" si="118"/>
        <v>0.20522377049405002</v>
      </c>
      <c r="AB36" s="2">
        <f t="shared" si="119"/>
        <v>0.5951489344327463</v>
      </c>
      <c r="AC36" s="2">
        <f t="shared" si="120"/>
        <v>2.0214541393663796</v>
      </c>
      <c r="AD36" s="2">
        <f t="shared" si="121"/>
        <v>6.3668988144078185</v>
      </c>
      <c r="AE36" s="2">
        <f t="shared" si="122"/>
        <v>7.6423022083083696</v>
      </c>
      <c r="AF36" s="2">
        <f t="shared" si="123"/>
        <v>0.17444020491993945</v>
      </c>
      <c r="AG36" s="2">
        <f t="shared" si="124"/>
        <v>99.591142201011564</v>
      </c>
      <c r="AH36" s="2"/>
      <c r="AI36" s="10">
        <f t="shared" si="125"/>
        <v>59.554563990932962</v>
      </c>
      <c r="AJ36" s="2">
        <f t="shared" si="126"/>
        <v>0.9066916697784857</v>
      </c>
      <c r="AK36" s="2">
        <f t="shared" si="127"/>
        <v>19.382067678938135</v>
      </c>
      <c r="AL36" s="2">
        <f t="shared" si="128"/>
        <v>1.0271316558402537</v>
      </c>
      <c r="AM36" s="2">
        <f t="shared" si="129"/>
        <v>2.0542633116804994</v>
      </c>
      <c r="AN36" s="2">
        <f t="shared" si="130"/>
        <v>0.20606628858601997</v>
      </c>
      <c r="AO36" s="2">
        <f t="shared" si="131"/>
        <v>0.59759223689945917</v>
      </c>
      <c r="AP36" s="2">
        <f t="shared" si="132"/>
        <v>2.0297529425722836</v>
      </c>
      <c r="AQ36" s="2">
        <f t="shared" si="133"/>
        <v>6.3930372457794231</v>
      </c>
      <c r="AR36" s="2">
        <f t="shared" si="134"/>
        <v>7.6736766336943827</v>
      </c>
      <c r="AS36" s="2">
        <f t="shared" si="135"/>
        <v>0.17515634529811391</v>
      </c>
      <c r="AT36" s="2">
        <f t="shared" si="136"/>
        <v>100.00000000000003</v>
      </c>
      <c r="AU36" s="2"/>
      <c r="AV36" s="2">
        <f>AR36*'E. Diagram lines'!$G$42</f>
        <v>6.3699662213202322</v>
      </c>
      <c r="AW36" s="2">
        <f>AK36*'E. Diagram lines'!$G$43</f>
        <v>10.258276777424651</v>
      </c>
      <c r="AX36" s="2">
        <f>AQ36*'E. Diagram lines'!$G$41</f>
        <v>4.7426888118899306</v>
      </c>
      <c r="AY36" s="2">
        <f>AP36*'E. Diagram lines'!$G$44</f>
        <v>1.4505784313910841</v>
      </c>
      <c r="AZ36" s="2">
        <f>AS36*'E. Diagram lines'!$G$50</f>
        <v>7.6443257353497954E-2</v>
      </c>
      <c r="BA36" s="2">
        <f>AJ36*'E. Diagram lines'!$G$47</f>
        <v>0.54339063675080468</v>
      </c>
      <c r="BB36" s="2">
        <f t="shared" si="137"/>
        <v>14.066713879473806</v>
      </c>
      <c r="BC36" s="2">
        <f t="shared" si="138"/>
        <v>0.8165315725707758</v>
      </c>
      <c r="BD36" s="2">
        <f t="shared" si="139"/>
        <v>0.92311664015195261</v>
      </c>
      <c r="BE36" s="15">
        <f t="shared" si="140"/>
        <v>1.0832867229382754</v>
      </c>
    </row>
    <row r="37" spans="1:57">
      <c r="A37" s="1" t="str">
        <f t="shared" ref="A37:A43" si="141">A36</f>
        <v>Phonolite AFC</v>
      </c>
      <c r="B37" s="1" t="str">
        <f t="shared" ref="B37:C43" si="142">B36</f>
        <v xml:space="preserve"> r 0.2, TI 600°C and GWRV 50%</v>
      </c>
      <c r="C37" s="1" t="str">
        <f t="shared" si="142"/>
        <v>paragneiss wall-rock</v>
      </c>
      <c r="D37" s="1">
        <v>1140.46875</v>
      </c>
      <c r="E37" s="17"/>
      <c r="F37" s="2">
        <v>59.493045369433972</v>
      </c>
      <c r="G37" s="2">
        <v>0.91873457798171687</v>
      </c>
      <c r="H37" s="2">
        <v>19.277822513771337</v>
      </c>
      <c r="I37" s="2">
        <v>1.040774278416613</v>
      </c>
      <c r="J37" s="2">
        <v>2.0815485568332184</v>
      </c>
      <c r="K37" s="2">
        <v>0.20880331317766349</v>
      </c>
      <c r="L37" s="2">
        <v>0.60552960821522284</v>
      </c>
      <c r="M37" s="2">
        <v>2.0567126347999678</v>
      </c>
      <c r="N37" s="2">
        <v>6.4522726719139252</v>
      </c>
      <c r="O37" s="2">
        <v>7.4804662744812402</v>
      </c>
      <c r="P37" s="2">
        <v>0.17748281620100875</v>
      </c>
      <c r="Q37" s="2">
        <v>0.20680738477408975</v>
      </c>
      <c r="R37" s="2">
        <f t="shared" si="112"/>
        <v>99.999999999999972</v>
      </c>
      <c r="T37" s="2"/>
      <c r="U37" s="2"/>
      <c r="V37" s="10">
        <f t="shared" si="113"/>
        <v>59.370009358182976</v>
      </c>
      <c r="W37" s="2">
        <f t="shared" si="114"/>
        <v>0.9168345670279775</v>
      </c>
      <c r="X37" s="2">
        <f t="shared" si="115"/>
        <v>19.237954553189216</v>
      </c>
      <c r="Y37" s="2">
        <f t="shared" si="116"/>
        <v>1.038621880350018</v>
      </c>
      <c r="Z37" s="2">
        <f t="shared" si="117"/>
        <v>2.0772437607000289</v>
      </c>
      <c r="AA37" s="2">
        <f t="shared" si="118"/>
        <v>0.20837149250635909</v>
      </c>
      <c r="AB37" s="2">
        <f t="shared" si="119"/>
        <v>0.60427732826844005</v>
      </c>
      <c r="AC37" s="2">
        <f t="shared" si="120"/>
        <v>2.0524592011876197</v>
      </c>
      <c r="AD37" s="2">
        <f t="shared" si="121"/>
        <v>6.438928895542646</v>
      </c>
      <c r="AE37" s="2">
        <f t="shared" si="122"/>
        <v>7.4649961178100774</v>
      </c>
      <c r="AF37" s="2">
        <f t="shared" si="123"/>
        <v>0.17711576863040002</v>
      </c>
      <c r="AG37" s="2">
        <f t="shared" si="124"/>
        <v>99.586812923395755</v>
      </c>
      <c r="AH37" s="2"/>
      <c r="AI37" s="10">
        <f t="shared" si="125"/>
        <v>59.616336355549024</v>
      </c>
      <c r="AJ37" s="2">
        <f t="shared" si="126"/>
        <v>0.92063852644147348</v>
      </c>
      <c r="AK37" s="2">
        <f t="shared" si="127"/>
        <v>19.317773095105924</v>
      </c>
      <c r="AL37" s="2">
        <f t="shared" si="128"/>
        <v>1.0429311370260916</v>
      </c>
      <c r="AM37" s="2">
        <f t="shared" si="129"/>
        <v>2.0858622740521762</v>
      </c>
      <c r="AN37" s="2">
        <f t="shared" si="130"/>
        <v>0.20923602873669905</v>
      </c>
      <c r="AO37" s="2">
        <f t="shared" si="131"/>
        <v>0.60678448333642598</v>
      </c>
      <c r="AP37" s="2">
        <f t="shared" si="132"/>
        <v>2.0609748830564687</v>
      </c>
      <c r="AQ37" s="2">
        <f t="shared" si="133"/>
        <v>6.4656441013888086</v>
      </c>
      <c r="AR37" s="2">
        <f t="shared" si="134"/>
        <v>7.4959684908807231</v>
      </c>
      <c r="AS37" s="2">
        <f t="shared" si="135"/>
        <v>0.17785062442618899</v>
      </c>
      <c r="AT37" s="2">
        <f t="shared" si="136"/>
        <v>100</v>
      </c>
      <c r="AU37" s="2"/>
      <c r="AV37" s="2">
        <f>AR37*'E. Diagram lines'!$G$42</f>
        <v>6.2224495978015817</v>
      </c>
      <c r="AW37" s="2">
        <f>AK37*'E. Diagram lines'!$G$43</f>
        <v>10.224247815852255</v>
      </c>
      <c r="AX37" s="2">
        <f>AQ37*'E. Diagram lines'!$G$41</f>
        <v>4.7965523682132529</v>
      </c>
      <c r="AY37" s="2">
        <f>AP37*'E. Diagram lines'!$G$44</f>
        <v>1.4728914294425315</v>
      </c>
      <c r="AZ37" s="2">
        <f>AS37*'E. Diagram lines'!$G$50</f>
        <v>7.7619118110463736E-2</v>
      </c>
      <c r="BA37" s="2">
        <f>AJ37*'E. Diagram lines'!$G$47</f>
        <v>0.55174914667802688</v>
      </c>
      <c r="BB37" s="2">
        <f t="shared" si="137"/>
        <v>13.961612592269532</v>
      </c>
      <c r="BC37" s="2">
        <f t="shared" si="138"/>
        <v>0.81847062668420367</v>
      </c>
      <c r="BD37" s="2">
        <f t="shared" si="139"/>
        <v>0.92787421650220359</v>
      </c>
      <c r="BE37" s="15">
        <f t="shared" si="140"/>
        <v>1.0777322854919797</v>
      </c>
    </row>
    <row r="38" spans="1:57">
      <c r="A38" s="1" t="str">
        <f t="shared" si="141"/>
        <v>Phonolite AFC</v>
      </c>
      <c r="B38" s="1" t="str">
        <f t="shared" si="142"/>
        <v xml:space="preserve"> r 0.2, TI 600°C and GWRV 50%</v>
      </c>
      <c r="C38" s="1" t="str">
        <f t="shared" si="142"/>
        <v>paragneiss wall-rock</v>
      </c>
      <c r="D38" s="1">
        <v>1120.46875</v>
      </c>
      <c r="E38" s="17"/>
      <c r="F38" s="2">
        <v>59.550938412463928</v>
      </c>
      <c r="G38" s="2">
        <v>0.93213044934393541</v>
      </c>
      <c r="H38" s="2">
        <v>19.215457496101948</v>
      </c>
      <c r="I38" s="2">
        <v>1.0559495844134796</v>
      </c>
      <c r="J38" s="2">
        <v>2.1118991688269557</v>
      </c>
      <c r="K38" s="2">
        <v>0.21184782939634741</v>
      </c>
      <c r="L38" s="2">
        <v>0.61435870524941238</v>
      </c>
      <c r="M38" s="2">
        <v>2.086701119554033</v>
      </c>
      <c r="N38" s="2">
        <v>6.5209784290255524</v>
      </c>
      <c r="O38" s="2">
        <v>7.3107842772630578</v>
      </c>
      <c r="P38" s="2">
        <v>0.18007065498689595</v>
      </c>
      <c r="Q38" s="2">
        <v>0.20888387337443473</v>
      </c>
      <c r="R38" s="2">
        <f t="shared" si="112"/>
        <v>99.999999999999972</v>
      </c>
      <c r="T38" s="2"/>
      <c r="U38" s="2"/>
      <c r="V38" s="10">
        <f t="shared" si="113"/>
        <v>59.426546105677154</v>
      </c>
      <c r="W38" s="2">
        <f t="shared" si="114"/>
        <v>0.93018337915644334</v>
      </c>
      <c r="X38" s="2">
        <f t="shared" si="115"/>
        <v>19.175319504197471</v>
      </c>
      <c r="Y38" s="2">
        <f t="shared" si="116"/>
        <v>1.0537438760206757</v>
      </c>
      <c r="Z38" s="2">
        <f t="shared" si="117"/>
        <v>2.1074877520413473</v>
      </c>
      <c r="AA38" s="2">
        <f t="shared" si="118"/>
        <v>0.21140531344464467</v>
      </c>
      <c r="AB38" s="2">
        <f t="shared" si="119"/>
        <v>0.61307540898947444</v>
      </c>
      <c r="AC38" s="2">
        <f t="shared" si="120"/>
        <v>2.0823423374297612</v>
      </c>
      <c r="AD38" s="2">
        <f t="shared" si="121"/>
        <v>6.5073571567010919</v>
      </c>
      <c r="AE38" s="2">
        <f t="shared" si="122"/>
        <v>7.2955132278906616</v>
      </c>
      <c r="AF38" s="2">
        <f t="shared" si="123"/>
        <v>0.17969451642794859</v>
      </c>
      <c r="AG38" s="2">
        <f t="shared" si="124"/>
        <v>99.582668577976676</v>
      </c>
      <c r="AH38" s="2"/>
      <c r="AI38" s="10">
        <f t="shared" si="125"/>
        <v>59.675591098609807</v>
      </c>
      <c r="AJ38" s="2">
        <f t="shared" si="126"/>
        <v>0.93408159516038436</v>
      </c>
      <c r="AK38" s="2">
        <f t="shared" si="127"/>
        <v>19.255679505297181</v>
      </c>
      <c r="AL38" s="2">
        <f t="shared" si="128"/>
        <v>1.0581599098196066</v>
      </c>
      <c r="AM38" s="2">
        <f t="shared" si="129"/>
        <v>2.1163198196392092</v>
      </c>
      <c r="AN38" s="2">
        <f t="shared" si="130"/>
        <v>0.21229127162735853</v>
      </c>
      <c r="AO38" s="2">
        <f t="shared" si="131"/>
        <v>0.61564468771934466</v>
      </c>
      <c r="AP38" s="2">
        <f t="shared" si="132"/>
        <v>2.0910690255294928</v>
      </c>
      <c r="AQ38" s="2">
        <f t="shared" si="133"/>
        <v>6.5346282135486327</v>
      </c>
      <c r="AR38" s="2">
        <f t="shared" si="134"/>
        <v>7.3260872921657265</v>
      </c>
      <c r="AS38" s="2">
        <f t="shared" si="135"/>
        <v>0.18044758088325535</v>
      </c>
      <c r="AT38" s="2">
        <f t="shared" si="136"/>
        <v>100</v>
      </c>
      <c r="AU38" s="2"/>
      <c r="AV38" s="2">
        <f>AR38*'E. Diagram lines'!$G$42</f>
        <v>6.0814301687706056</v>
      </c>
      <c r="AW38" s="2">
        <f>AK38*'E. Diagram lines'!$G$43</f>
        <v>10.1913837664168</v>
      </c>
      <c r="AX38" s="2">
        <f>AQ38*'E. Diagram lines'!$G$41</f>
        <v>4.847728384300841</v>
      </c>
      <c r="AY38" s="2">
        <f>AP38*'E. Diagram lines'!$G$44</f>
        <v>1.4943984380379998</v>
      </c>
      <c r="AZ38" s="2">
        <f>AS38*'E. Diagram lines'!$G$50</f>
        <v>7.8752504459930414E-2</v>
      </c>
      <c r="BA38" s="2">
        <f>AJ38*'E. Diagram lines'!$G$47</f>
        <v>0.55980573075675621</v>
      </c>
      <c r="BB38" s="2">
        <f t="shared" si="137"/>
        <v>13.86071550571436</v>
      </c>
      <c r="BC38" s="2">
        <f t="shared" si="138"/>
        <v>0.82032736467583034</v>
      </c>
      <c r="BD38" s="2">
        <f t="shared" si="139"/>
        <v>0.93249482262773953</v>
      </c>
      <c r="BE38" s="15">
        <f t="shared" si="140"/>
        <v>1.0723920130537916</v>
      </c>
    </row>
    <row r="39" spans="1:57">
      <c r="A39" s="1" t="str">
        <f t="shared" si="141"/>
        <v>Phonolite AFC</v>
      </c>
      <c r="B39" s="1" t="str">
        <f t="shared" si="142"/>
        <v xml:space="preserve"> r 0.2, TI 600°C and GWRV 50%</v>
      </c>
      <c r="C39" s="1" t="str">
        <f t="shared" si="142"/>
        <v>paragneiss wall-rock</v>
      </c>
      <c r="D39" s="1">
        <v>1100.46875</v>
      </c>
      <c r="E39" s="17"/>
      <c r="F39" s="2">
        <v>59.606414885325997</v>
      </c>
      <c r="G39" s="2">
        <v>0.9450320925796587</v>
      </c>
      <c r="H39" s="2">
        <v>19.155274309172238</v>
      </c>
      <c r="I39" s="2">
        <v>1.0705650117097358</v>
      </c>
      <c r="J39" s="2">
        <v>2.1411300234194726</v>
      </c>
      <c r="K39" s="2">
        <v>0.21478002104082997</v>
      </c>
      <c r="L39" s="2">
        <v>0.62286206101841413</v>
      </c>
      <c r="M39" s="2">
        <v>2.1155832072521847</v>
      </c>
      <c r="N39" s="2">
        <v>6.5861409407341736</v>
      </c>
      <c r="O39" s="2">
        <v>7.1487852395382063</v>
      </c>
      <c r="P39" s="2">
        <v>0.18256301788470611</v>
      </c>
      <c r="Q39" s="2">
        <v>0.21086919032438869</v>
      </c>
      <c r="R39" s="2">
        <f t="shared" si="112"/>
        <v>99.999999999999986</v>
      </c>
      <c r="T39" s="2"/>
      <c r="U39" s="2"/>
      <c r="V39" s="10">
        <f t="shared" si="113"/>
        <v>59.48072332087591</v>
      </c>
      <c r="W39" s="2">
        <f t="shared" si="114"/>
        <v>0.94303931105773031</v>
      </c>
      <c r="X39" s="2">
        <f t="shared" si="115"/>
        <v>19.11488173733207</v>
      </c>
      <c r="Y39" s="2">
        <f t="shared" si="116"/>
        <v>1.0683075199376473</v>
      </c>
      <c r="Z39" s="2">
        <f t="shared" si="117"/>
        <v>2.1366150398752954</v>
      </c>
      <c r="AA39" s="2">
        <f t="shared" si="118"/>
        <v>0.2143271161494826</v>
      </c>
      <c r="AB39" s="2">
        <f t="shared" si="119"/>
        <v>0.62154863683350681</v>
      </c>
      <c r="AC39" s="2">
        <f t="shared" si="120"/>
        <v>2.1111220940724134</v>
      </c>
      <c r="AD39" s="2">
        <f t="shared" si="121"/>
        <v>6.5722527986588251</v>
      </c>
      <c r="AE39" s="2">
        <f t="shared" si="122"/>
        <v>7.1337106539855633</v>
      </c>
      <c r="AF39" s="2">
        <f t="shared" si="123"/>
        <v>0.18217804872706087</v>
      </c>
      <c r="AG39" s="2">
        <f t="shared" si="124"/>
        <v>99.578706277505503</v>
      </c>
      <c r="AH39" s="2"/>
      <c r="AI39" s="10">
        <f t="shared" si="125"/>
        <v>59.732372054639164</v>
      </c>
      <c r="AJ39" s="2">
        <f t="shared" si="126"/>
        <v>0.94702908514363748</v>
      </c>
      <c r="AK39" s="2">
        <f t="shared" si="127"/>
        <v>19.195752236490002</v>
      </c>
      <c r="AL39" s="2">
        <f t="shared" si="128"/>
        <v>1.0728272738957789</v>
      </c>
      <c r="AM39" s="2">
        <f t="shared" si="129"/>
        <v>2.1456545477915592</v>
      </c>
      <c r="AN39" s="2">
        <f t="shared" si="130"/>
        <v>0.21523388298718879</v>
      </c>
      <c r="AO39" s="2">
        <f t="shared" si="131"/>
        <v>0.62417826066285476</v>
      </c>
      <c r="AP39" s="2">
        <f t="shared" si="132"/>
        <v>2.1200537474238192</v>
      </c>
      <c r="AQ39" s="2">
        <f t="shared" si="133"/>
        <v>6.6000584305075218</v>
      </c>
      <c r="AR39" s="2">
        <f t="shared" si="134"/>
        <v>7.1638916799193693</v>
      </c>
      <c r="AS39" s="2">
        <f t="shared" si="135"/>
        <v>0.18294880053911111</v>
      </c>
      <c r="AT39" s="2">
        <f t="shared" si="136"/>
        <v>100.00000000000003</v>
      </c>
      <c r="AU39" s="2"/>
      <c r="AV39" s="2">
        <f>AR39*'E. Diagram lines'!$G$42</f>
        <v>5.9467905923882691</v>
      </c>
      <c r="AW39" s="2">
        <f>AK39*'E. Diagram lines'!$G$43</f>
        <v>10.159666277853534</v>
      </c>
      <c r="AX39" s="2">
        <f>AQ39*'E. Diagram lines'!$G$41</f>
        <v>4.8962679353781198</v>
      </c>
      <c r="AY39" s="2">
        <f>AP39*'E. Diagram lines'!$G$44</f>
        <v>1.5151125907498546</v>
      </c>
      <c r="AZ39" s="2">
        <f>AS39*'E. Diagram lines'!$G$50</f>
        <v>7.984410852100389E-2</v>
      </c>
      <c r="BA39" s="2">
        <f>AJ39*'E. Diagram lines'!$G$47</f>
        <v>0.56756530885902712</v>
      </c>
      <c r="BB39" s="2">
        <f t="shared" si="137"/>
        <v>13.76395011042689</v>
      </c>
      <c r="BC39" s="2">
        <f t="shared" si="138"/>
        <v>0.82210111677700515</v>
      </c>
      <c r="BD39" s="2">
        <f t="shared" si="139"/>
        <v>0.93697421736100972</v>
      </c>
      <c r="BE39" s="15">
        <f t="shared" si="140"/>
        <v>1.0672652261622551</v>
      </c>
    </row>
    <row r="40" spans="1:57">
      <c r="A40" s="1" t="str">
        <f t="shared" si="141"/>
        <v>Phonolite AFC</v>
      </c>
      <c r="B40" s="1" t="str">
        <f t="shared" si="142"/>
        <v xml:space="preserve"> r 0.2, TI 600°C and GWRV 50%</v>
      </c>
      <c r="C40" s="1" t="str">
        <f t="shared" si="142"/>
        <v>paragneiss wall-rock</v>
      </c>
      <c r="D40" s="1">
        <v>1080.23513972609</v>
      </c>
      <c r="E40" s="17"/>
      <c r="F40" s="2">
        <v>59.816414029131359</v>
      </c>
      <c r="G40" s="2">
        <v>0.93751267760645951</v>
      </c>
      <c r="H40" s="2">
        <v>19.098854372527235</v>
      </c>
      <c r="I40" s="2">
        <v>1.0519374863217352</v>
      </c>
      <c r="J40" s="2">
        <v>2.1129831870971385</v>
      </c>
      <c r="K40" s="2">
        <v>0.21554150623639304</v>
      </c>
      <c r="L40" s="2">
        <v>0.61955863335236627</v>
      </c>
      <c r="M40" s="2">
        <v>2.1140306517836365</v>
      </c>
      <c r="N40" s="2">
        <v>6.5003324633477941</v>
      </c>
      <c r="O40" s="2">
        <v>7.0856316685075793</v>
      </c>
      <c r="P40" s="2">
        <v>0.19824629328413979</v>
      </c>
      <c r="Q40" s="2">
        <v>0.2489570308041498</v>
      </c>
      <c r="R40" s="2">
        <f t="shared" si="112"/>
        <v>99.999999999999972</v>
      </c>
      <c r="T40" s="2"/>
      <c r="U40" s="2"/>
      <c r="V40" s="10">
        <f t="shared" si="113"/>
        <v>59.667496860830916</v>
      </c>
      <c r="W40" s="2">
        <f t="shared" si="114"/>
        <v>0.93517867388087805</v>
      </c>
      <c r="X40" s="2">
        <f t="shared" si="115"/>
        <v>19.051306431763784</v>
      </c>
      <c r="Y40" s="2">
        <f t="shared" si="116"/>
        <v>1.0493186139898729</v>
      </c>
      <c r="Z40" s="2">
        <f t="shared" si="117"/>
        <v>2.1077227668931506</v>
      </c>
      <c r="AA40" s="2">
        <f t="shared" si="118"/>
        <v>0.21500490050231635</v>
      </c>
      <c r="AB40" s="2">
        <f t="shared" si="119"/>
        <v>0.61801619857468149</v>
      </c>
      <c r="AC40" s="2">
        <f t="shared" si="120"/>
        <v>2.1087676238426663</v>
      </c>
      <c r="AD40" s="2">
        <f t="shared" si="121"/>
        <v>6.4841494286546455</v>
      </c>
      <c r="AE40" s="2">
        <f t="shared" si="122"/>
        <v>7.067991490291945</v>
      </c>
      <c r="AF40" s="2">
        <f t="shared" si="123"/>
        <v>0.19775274519870029</v>
      </c>
      <c r="AG40" s="2">
        <f t="shared" si="124"/>
        <v>99.502705734423557</v>
      </c>
      <c r="AH40" s="2"/>
      <c r="AI40" s="10">
        <f t="shared" si="125"/>
        <v>59.965702862478629</v>
      </c>
      <c r="AJ40" s="2">
        <f t="shared" si="126"/>
        <v>0.93985250650058194</v>
      </c>
      <c r="AK40" s="2">
        <f t="shared" si="127"/>
        <v>19.146520982667983</v>
      </c>
      <c r="AL40" s="2">
        <f t="shared" si="128"/>
        <v>1.0545628947925734</v>
      </c>
      <c r="AM40" s="2">
        <f t="shared" si="129"/>
        <v>2.1182567361723224</v>
      </c>
      <c r="AN40" s="2">
        <f t="shared" si="130"/>
        <v>0.21607945122233407</v>
      </c>
      <c r="AO40" s="2">
        <f t="shared" si="131"/>
        <v>0.62110491771368492</v>
      </c>
      <c r="AP40" s="2">
        <f t="shared" si="132"/>
        <v>2.1193068151041499</v>
      </c>
      <c r="AQ40" s="2">
        <f t="shared" si="133"/>
        <v>6.5165558873957492</v>
      </c>
      <c r="AR40" s="2">
        <f t="shared" si="134"/>
        <v>7.103315872793126</v>
      </c>
      <c r="AS40" s="2">
        <f t="shared" si="135"/>
        <v>0.19874107315886438</v>
      </c>
      <c r="AT40" s="2">
        <f t="shared" si="136"/>
        <v>100</v>
      </c>
      <c r="AU40" s="2"/>
      <c r="AV40" s="2">
        <f>AR40*'E. Diagram lines'!$G$42</f>
        <v>5.8965062419207133</v>
      </c>
      <c r="AW40" s="2">
        <f>AK40*'E. Diagram lines'!$G$43</f>
        <v>10.133609830410895</v>
      </c>
      <c r="AX40" s="2">
        <f>AQ40*'E. Diagram lines'!$G$41</f>
        <v>4.8343213891974273</v>
      </c>
      <c r="AY40" s="2">
        <f>AP40*'E. Diagram lines'!$G$44</f>
        <v>1.5145787898670495</v>
      </c>
      <c r="AZ40" s="2">
        <f>AS40*'E. Diagram lines'!$G$50</f>
        <v>8.6736309645740403E-2</v>
      </c>
      <c r="BA40" s="2">
        <f>AJ40*'E. Diagram lines'!$G$47</f>
        <v>0.56326430360164459</v>
      </c>
      <c r="BB40" s="2">
        <f t="shared" si="137"/>
        <v>13.619871760188875</v>
      </c>
      <c r="BC40" s="2">
        <f t="shared" si="138"/>
        <v>0.82754377290775194</v>
      </c>
      <c r="BD40" s="2">
        <f t="shared" si="139"/>
        <v>0.94434559744717328</v>
      </c>
      <c r="BE40" s="15">
        <f t="shared" si="140"/>
        <v>1.0589343590982749</v>
      </c>
    </row>
    <row r="41" spans="1:57">
      <c r="A41" s="1" t="str">
        <f t="shared" si="141"/>
        <v>Phonolite AFC</v>
      </c>
      <c r="B41" s="1" t="str">
        <f t="shared" si="142"/>
        <v xml:space="preserve"> r 0.2, TI 600°C and GWRV 50%</v>
      </c>
      <c r="C41" s="1" t="str">
        <f t="shared" si="142"/>
        <v>paragneiss wall-rock</v>
      </c>
      <c r="D41" s="1">
        <v>1061.0053531806398</v>
      </c>
      <c r="E41" s="17"/>
      <c r="F41" s="2">
        <v>60.487238478182235</v>
      </c>
      <c r="G41" s="2">
        <v>0.97772892147135892</v>
      </c>
      <c r="H41" s="2">
        <v>18.610797847464379</v>
      </c>
      <c r="I41" s="2">
        <v>0.81741085542998537</v>
      </c>
      <c r="J41" s="2">
        <v>2.0816168984736585</v>
      </c>
      <c r="K41" s="2">
        <v>0.23795093392023633</v>
      </c>
      <c r="L41" s="2">
        <v>0.65195801908267748</v>
      </c>
      <c r="M41" s="2">
        <v>1.8767515345681069</v>
      </c>
      <c r="N41" s="2">
        <v>6.3889788310286715</v>
      </c>
      <c r="O41" s="2">
        <v>7.3074553067559815</v>
      </c>
      <c r="P41" s="2">
        <v>0.23873410836048881</v>
      </c>
      <c r="Q41" s="2">
        <v>0.32337826526218477</v>
      </c>
      <c r="R41" s="2">
        <f t="shared" si="112"/>
        <v>99.999999999999943</v>
      </c>
      <c r="T41" s="2"/>
      <c r="U41" s="2"/>
      <c r="V41" s="10">
        <f t="shared" si="113"/>
        <v>60.29163589568649</v>
      </c>
      <c r="W41" s="2">
        <f t="shared" si="114"/>
        <v>0.9745671586461383</v>
      </c>
      <c r="X41" s="2">
        <f t="shared" si="115"/>
        <v>18.550614572233798</v>
      </c>
      <c r="Y41" s="2">
        <f t="shared" si="116"/>
        <v>0.81476752638563121</v>
      </c>
      <c r="Z41" s="2">
        <f t="shared" si="117"/>
        <v>2.0748854018579701</v>
      </c>
      <c r="AA41" s="2">
        <f t="shared" si="118"/>
        <v>0.2371814523179499</v>
      </c>
      <c r="AB41" s="2">
        <f t="shared" si="119"/>
        <v>0.6498497285503303</v>
      </c>
      <c r="AC41" s="2">
        <f t="shared" si="120"/>
        <v>1.8706825280123394</v>
      </c>
      <c r="AD41" s="2">
        <f t="shared" si="121"/>
        <v>6.3683182621169232</v>
      </c>
      <c r="AE41" s="2">
        <f t="shared" si="122"/>
        <v>7.2838245845501852</v>
      </c>
      <c r="AF41" s="2">
        <f t="shared" si="123"/>
        <v>0.23796209414228353</v>
      </c>
      <c r="AG41" s="2">
        <f t="shared" si="124"/>
        <v>99.354289204500077</v>
      </c>
      <c r="AH41" s="2"/>
      <c r="AI41" s="10">
        <f t="shared" si="125"/>
        <v>60.683475649036886</v>
      </c>
      <c r="AJ41" s="2">
        <f t="shared" si="126"/>
        <v>0.98090094192128441</v>
      </c>
      <c r="AK41" s="2">
        <f t="shared" si="127"/>
        <v>18.671176373725778</v>
      </c>
      <c r="AL41" s="2">
        <f t="shared" si="128"/>
        <v>0.82006276015784507</v>
      </c>
      <c r="AM41" s="2">
        <f t="shared" si="129"/>
        <v>2.0883702339083232</v>
      </c>
      <c r="AN41" s="2">
        <f t="shared" si="130"/>
        <v>0.23872291193162418</v>
      </c>
      <c r="AO41" s="2">
        <f t="shared" si="131"/>
        <v>0.65407314948703443</v>
      </c>
      <c r="AP41" s="2">
        <f t="shared" si="132"/>
        <v>1.8828402306436209</v>
      </c>
      <c r="AQ41" s="2">
        <f t="shared" si="133"/>
        <v>6.4097064284855074</v>
      </c>
      <c r="AR41" s="2">
        <f t="shared" si="134"/>
        <v>7.3311626934977632</v>
      </c>
      <c r="AS41" s="2">
        <f t="shared" si="135"/>
        <v>0.23950862720429533</v>
      </c>
      <c r="AT41" s="2">
        <f t="shared" si="136"/>
        <v>99.999999999999957</v>
      </c>
      <c r="AU41" s="2"/>
      <c r="AV41" s="2">
        <f>AR41*'E. Diagram lines'!$G$42</f>
        <v>6.0856432906661464</v>
      </c>
      <c r="AW41" s="2">
        <f>AK41*'E. Diagram lines'!$G$43</f>
        <v>9.8820259104721249</v>
      </c>
      <c r="AX41" s="2">
        <f>AQ41*'E. Diagram lines'!$G$41</f>
        <v>4.7550548819258411</v>
      </c>
      <c r="AY41" s="2">
        <f>AP41*'E. Diagram lines'!$G$44</f>
        <v>1.3455861405801544</v>
      </c>
      <c r="AZ41" s="2">
        <f>AS41*'E. Diagram lines'!$G$50</f>
        <v>0.10452844055748918</v>
      </c>
      <c r="BA41" s="2">
        <f>AJ41*'E. Diagram lines'!$G$47</f>
        <v>0.58786509812127352</v>
      </c>
      <c r="BB41" s="2">
        <f t="shared" si="137"/>
        <v>13.74086912198327</v>
      </c>
      <c r="BC41" s="2">
        <f t="shared" si="138"/>
        <v>0.8109137827837033</v>
      </c>
      <c r="BD41" s="2">
        <f t="shared" si="139"/>
        <v>0.91156729512646817</v>
      </c>
      <c r="BE41" s="15">
        <f t="shared" si="140"/>
        <v>1.0970117130642154</v>
      </c>
    </row>
    <row r="42" spans="1:57">
      <c r="A42" s="1" t="str">
        <f t="shared" si="141"/>
        <v>Phonolite AFC</v>
      </c>
      <c r="B42" s="1" t="str">
        <f t="shared" si="142"/>
        <v xml:space="preserve"> r 0.2, TI 600°C and GWRV 50%</v>
      </c>
      <c r="C42" s="1" t="str">
        <f t="shared" si="142"/>
        <v>paragneiss wall-rock</v>
      </c>
      <c r="D42" s="1">
        <v>1040.5907133508999</v>
      </c>
      <c r="E42" s="17"/>
      <c r="F42" s="2">
        <v>61.361843786792171</v>
      </c>
      <c r="G42" s="2">
        <v>1.0371780038909457</v>
      </c>
      <c r="H42" s="2">
        <v>17.907360248834536</v>
      </c>
      <c r="I42" s="2">
        <v>0.57367191471563073</v>
      </c>
      <c r="J42" s="2">
        <v>2.0613879772010058</v>
      </c>
      <c r="K42" s="2">
        <v>0.2696255686002571</v>
      </c>
      <c r="L42" s="2">
        <v>0.70678004690495033</v>
      </c>
      <c r="M42" s="2">
        <v>1.6162742488228143</v>
      </c>
      <c r="N42" s="2">
        <v>6.0163303461035573</v>
      </c>
      <c r="O42" s="2">
        <v>7.7159194970013996</v>
      </c>
      <c r="P42" s="2">
        <v>0.29776785470596895</v>
      </c>
      <c r="Q42" s="2">
        <v>0.43586050642677743</v>
      </c>
      <c r="R42" s="2">
        <f t="shared" si="112"/>
        <v>100.00000000000001</v>
      </c>
      <c r="T42" s="2"/>
      <c r="U42" s="2"/>
      <c r="V42" s="10">
        <f t="shared" si="113"/>
        <v>61.094391743710247</v>
      </c>
      <c r="W42" s="2">
        <f t="shared" si="114"/>
        <v>1.0326573545906395</v>
      </c>
      <c r="X42" s="2">
        <f t="shared" si="115"/>
        <v>17.829309137766298</v>
      </c>
      <c r="Y42" s="2">
        <f t="shared" si="116"/>
        <v>0.57117150540292294</v>
      </c>
      <c r="Z42" s="2">
        <f t="shared" si="117"/>
        <v>2.0524032011241569</v>
      </c>
      <c r="AA42" s="2">
        <f t="shared" si="118"/>
        <v>0.26845037723149995</v>
      </c>
      <c r="AB42" s="2">
        <f t="shared" si="119"/>
        <v>0.70369947181318693</v>
      </c>
      <c r="AC42" s="2">
        <f t="shared" si="120"/>
        <v>1.6092295476966496</v>
      </c>
      <c r="AD42" s="2">
        <f t="shared" si="121"/>
        <v>5.9901075381887221</v>
      </c>
      <c r="AE42" s="2">
        <f t="shared" si="122"/>
        <v>7.6822888512062866</v>
      </c>
      <c r="AF42" s="2">
        <f t="shared" si="123"/>
        <v>0.29647000222647135</v>
      </c>
      <c r="AG42" s="2">
        <f t="shared" si="124"/>
        <v>99.13017873095707</v>
      </c>
      <c r="AH42" s="2"/>
      <c r="AI42" s="10">
        <f t="shared" si="125"/>
        <v>61.630466650849748</v>
      </c>
      <c r="AJ42" s="2">
        <f t="shared" si="126"/>
        <v>1.0417184431729003</v>
      </c>
      <c r="AK42" s="2">
        <f t="shared" si="127"/>
        <v>17.985753043133005</v>
      </c>
      <c r="AL42" s="2">
        <f t="shared" si="128"/>
        <v>0.57618327003434877</v>
      </c>
      <c r="AM42" s="2">
        <f t="shared" si="129"/>
        <v>2.0704120858033095</v>
      </c>
      <c r="AN42" s="2">
        <f t="shared" si="130"/>
        <v>0.27080590458742548</v>
      </c>
      <c r="AO42" s="2">
        <f t="shared" si="131"/>
        <v>0.70987410778613946</v>
      </c>
      <c r="AP42" s="2">
        <f t="shared" si="132"/>
        <v>1.6233497894361286</v>
      </c>
      <c r="AQ42" s="2">
        <f t="shared" si="133"/>
        <v>6.0426679492287541</v>
      </c>
      <c r="AR42" s="2">
        <f t="shared" si="134"/>
        <v>7.7496973671925877</v>
      </c>
      <c r="AS42" s="2">
        <f t="shared" si="135"/>
        <v>0.29907138877566414</v>
      </c>
      <c r="AT42" s="2">
        <f t="shared" si="136"/>
        <v>100</v>
      </c>
      <c r="AU42" s="2"/>
      <c r="AV42" s="2">
        <f>AR42*'E. Diagram lines'!$G$42</f>
        <v>6.4330715002653029</v>
      </c>
      <c r="AW42" s="2">
        <f>AK42*'E. Diagram lines'!$G$43</f>
        <v>9.51925438622626</v>
      </c>
      <c r="AX42" s="2">
        <f>AQ42*'E. Diagram lines'!$G$41</f>
        <v>4.4827665747908698</v>
      </c>
      <c r="AY42" s="2">
        <f>AP42*'E. Diagram lines'!$G$44</f>
        <v>1.1601393163520182</v>
      </c>
      <c r="AZ42" s="2">
        <f>AS42*'E. Diagram lines'!$G$50</f>
        <v>0.13052333959318066</v>
      </c>
      <c r="BA42" s="2">
        <f>AJ42*'E. Diagram lines'!$G$47</f>
        <v>0.62431371878499076</v>
      </c>
      <c r="BB42" s="2">
        <f t="shared" si="137"/>
        <v>13.792365316421343</v>
      </c>
      <c r="BC42" s="2">
        <f t="shared" si="138"/>
        <v>0.78828024247536377</v>
      </c>
      <c r="BD42" s="2">
        <f t="shared" si="139"/>
        <v>0.87205895880580608</v>
      </c>
      <c r="BE42" s="15">
        <f t="shared" si="140"/>
        <v>1.1467114578690825</v>
      </c>
    </row>
    <row r="43" spans="1:57">
      <c r="A43" s="1" t="str">
        <f t="shared" si="141"/>
        <v>Phonolite AFC</v>
      </c>
      <c r="B43" s="1" t="str">
        <f t="shared" si="142"/>
        <v xml:space="preserve"> r 0.2, TI 600°C and GWRV 50%</v>
      </c>
      <c r="C43" s="1" t="str">
        <f t="shared" si="142"/>
        <v>paragneiss wall-rock</v>
      </c>
      <c r="D43" s="1">
        <v>1020.3408670764198</v>
      </c>
      <c r="E43" s="17"/>
      <c r="F43" s="2">
        <v>62.905771392515575</v>
      </c>
      <c r="G43" s="2">
        <v>1.1799510135068239</v>
      </c>
      <c r="H43" s="2">
        <v>16.530910392987515</v>
      </c>
      <c r="I43" s="2">
        <v>0.36020384808446215</v>
      </c>
      <c r="J43" s="2">
        <v>2.2193912609119586</v>
      </c>
      <c r="K43" s="2">
        <v>0.32276935180043437</v>
      </c>
      <c r="L43" s="2">
        <v>0.87031209472166526</v>
      </c>
      <c r="M43" s="2">
        <v>1.5536042954093205</v>
      </c>
      <c r="N43" s="2">
        <v>5.2656515268478179</v>
      </c>
      <c r="O43" s="2">
        <v>7.8045111224676003</v>
      </c>
      <c r="P43" s="2">
        <v>0.38552559364645489</v>
      </c>
      <c r="Q43" s="2">
        <v>0.60139810710035735</v>
      </c>
      <c r="R43" s="2">
        <f t="shared" si="112"/>
        <v>99.999999999999986</v>
      </c>
      <c r="T43" s="2"/>
      <c r="U43" s="2"/>
      <c r="V43" s="10">
        <f t="shared" si="113"/>
        <v>62.527457274104108</v>
      </c>
      <c r="W43" s="2">
        <f t="shared" si="114"/>
        <v>1.1728548104468823</v>
      </c>
      <c r="X43" s="2">
        <f t="shared" si="115"/>
        <v>16.431493810797633</v>
      </c>
      <c r="Y43" s="2">
        <f t="shared" si="116"/>
        <v>0.35803758896037963</v>
      </c>
      <c r="Z43" s="2">
        <f t="shared" si="117"/>
        <v>2.2060438838796834</v>
      </c>
      <c r="AA43" s="2">
        <f t="shared" si="118"/>
        <v>0.32082822302840652</v>
      </c>
      <c r="AB43" s="2">
        <f t="shared" si="119"/>
        <v>0.86507805425814377</v>
      </c>
      <c r="AC43" s="2">
        <f t="shared" si="120"/>
        <v>1.5442609485848993</v>
      </c>
      <c r="AD43" s="2">
        <f t="shared" si="121"/>
        <v>5.2339839982388545</v>
      </c>
      <c r="AE43" s="2">
        <f t="shared" si="122"/>
        <v>7.7575749403086434</v>
      </c>
      <c r="AF43" s="2">
        <f t="shared" si="123"/>
        <v>0.38320705002387773</v>
      </c>
      <c r="AG43" s="2">
        <f t="shared" si="124"/>
        <v>98.800820582631545</v>
      </c>
      <c r="AH43" s="2"/>
      <c r="AI43" s="10">
        <f t="shared" si="125"/>
        <v>63.286374450513392</v>
      </c>
      <c r="AJ43" s="2">
        <f t="shared" si="126"/>
        <v>1.1870901512057499</v>
      </c>
      <c r="AK43" s="2">
        <f t="shared" si="127"/>
        <v>16.630928482071909</v>
      </c>
      <c r="AL43" s="2">
        <f t="shared" si="128"/>
        <v>0.36238321387314471</v>
      </c>
      <c r="AM43" s="2">
        <f t="shared" si="129"/>
        <v>2.2328193944853632</v>
      </c>
      <c r="AN43" s="2">
        <f t="shared" si="130"/>
        <v>0.32472222511561383</v>
      </c>
      <c r="AO43" s="2">
        <f t="shared" si="131"/>
        <v>0.87557780305543143</v>
      </c>
      <c r="AP43" s="2">
        <f t="shared" si="132"/>
        <v>1.5630041729191559</v>
      </c>
      <c r="AQ43" s="2">
        <f t="shared" si="133"/>
        <v>5.2975106556543627</v>
      </c>
      <c r="AR43" s="2">
        <f t="shared" si="134"/>
        <v>7.8517312857949761</v>
      </c>
      <c r="AS43" s="2">
        <f t="shared" si="135"/>
        <v>0.38785816531086859</v>
      </c>
      <c r="AT43" s="2">
        <f t="shared" si="136"/>
        <v>99.999999999999957</v>
      </c>
      <c r="AU43" s="2"/>
      <c r="AV43" s="2">
        <f>AR43*'E. Diagram lines'!$G$42</f>
        <v>6.5177704843314634</v>
      </c>
      <c r="AW43" s="2">
        <f>AK43*'E. Diagram lines'!$G$43</f>
        <v>8.8021912966509266</v>
      </c>
      <c r="AX43" s="2">
        <f>AQ43*'E. Diagram lines'!$G$41</f>
        <v>3.9299699894641433</v>
      </c>
      <c r="AY43" s="2">
        <f>AP43*'E. Diagram lines'!$G$44</f>
        <v>1.1170128609531731</v>
      </c>
      <c r="AZ43" s="2">
        <f>AS43*'E. Diagram lines'!$G$50</f>
        <v>0.16927243770159631</v>
      </c>
      <c r="BA43" s="2">
        <f>AJ43*'E. Diagram lines'!$G$47</f>
        <v>0.71143663788363121</v>
      </c>
      <c r="BB43" s="2">
        <f t="shared" si="137"/>
        <v>13.14924194144934</v>
      </c>
      <c r="BC43" s="2">
        <f t="shared" si="138"/>
        <v>0.76112226883411827</v>
      </c>
      <c r="BD43" s="2">
        <f t="shared" si="139"/>
        <v>0.84249712353863049</v>
      </c>
      <c r="BE43" s="15">
        <f t="shared" si="140"/>
        <v>1.186947672651784</v>
      </c>
    </row>
    <row r="44" spans="1:57">
      <c r="E44" s="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10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15"/>
    </row>
    <row r="45" spans="1:57">
      <c r="A45" s="1" t="s">
        <v>86</v>
      </c>
      <c r="B45" s="1" t="s">
        <v>185</v>
      </c>
      <c r="C45" s="1" t="s">
        <v>206</v>
      </c>
      <c r="D45" s="1">
        <v>1214.453125</v>
      </c>
      <c r="E45" s="17"/>
      <c r="F45" s="2">
        <v>59.490563316502701</v>
      </c>
      <c r="G45" s="2">
        <v>0.89230775044354294</v>
      </c>
      <c r="H45" s="2">
        <v>19.448253015349174</v>
      </c>
      <c r="I45" s="2">
        <v>1.0108370549561989</v>
      </c>
      <c r="J45" s="2">
        <v>2.0216741099120119</v>
      </c>
      <c r="K45" s="2">
        <v>0.20279721600989703</v>
      </c>
      <c r="L45" s="2">
        <v>0.58811192642870369</v>
      </c>
      <c r="M45" s="2">
        <v>1.997552577697512</v>
      </c>
      <c r="N45" s="2">
        <v>6.317133278708317</v>
      </c>
      <c r="O45" s="2">
        <v>7.8583921203835407</v>
      </c>
      <c r="P45" s="2">
        <v>0.17237763360841138</v>
      </c>
      <c r="Q45" s="2">
        <v>0</v>
      </c>
      <c r="R45" s="2">
        <f t="shared" ref="R45:R59" si="143">SUM(F45:Q45)</f>
        <v>100.00000000000001</v>
      </c>
      <c r="T45" s="2"/>
      <c r="U45" s="2"/>
      <c r="V45" s="10">
        <f t="shared" ref="V45:V59" si="144">(F45*(R45-Q45))/R45</f>
        <v>59.490563316502701</v>
      </c>
      <c r="W45" s="2">
        <f t="shared" ref="W45:W59" si="145">(G45*(R45-Q45))/R45</f>
        <v>0.89230775044354294</v>
      </c>
      <c r="X45" s="2">
        <f t="shared" ref="X45:X59" si="146">(H45*(R45-Q45))/R45</f>
        <v>19.448253015349174</v>
      </c>
      <c r="Y45" s="2">
        <f t="shared" ref="Y45:Y59" si="147">(I45*(R45-Q45))/R45</f>
        <v>1.0108370549561989</v>
      </c>
      <c r="Z45" s="2">
        <f t="shared" ref="Z45:Z59" si="148">(J45*(R45-Q45))/R45</f>
        <v>2.0216741099120119</v>
      </c>
      <c r="AA45" s="2">
        <f t="shared" ref="AA45:AA59" si="149">(K45*(R45-Q45))/R45</f>
        <v>0.20279721600989703</v>
      </c>
      <c r="AB45" s="2">
        <f t="shared" ref="AB45:AB59" si="150">(L45*(R45-Q45))/R45</f>
        <v>0.58811192642870369</v>
      </c>
      <c r="AC45" s="2">
        <f t="shared" ref="AC45:AC59" si="151">(M45*(R45-Q45))/R45</f>
        <v>1.997552577697512</v>
      </c>
      <c r="AD45" s="2">
        <f t="shared" ref="AD45:AD59" si="152">(N45*(R45-Q45))/R45</f>
        <v>6.317133278708317</v>
      </c>
      <c r="AE45" s="2">
        <f t="shared" ref="AE45:AE59" si="153">(O45*(R45-Q45))/R45</f>
        <v>7.8583921203835407</v>
      </c>
      <c r="AF45" s="2">
        <f t="shared" ref="AF45:AF59" si="154">(P45*(R45-Q45))/R45</f>
        <v>0.17237763360841138</v>
      </c>
      <c r="AG45" s="2">
        <f t="shared" ref="AG45:AG59" si="155">SUM(V45:AF45)</f>
        <v>100.00000000000001</v>
      </c>
      <c r="AH45" s="2"/>
      <c r="AI45" s="10">
        <f t="shared" ref="AI45:AI59" si="156">V45*100/AG45</f>
        <v>59.490563316502694</v>
      </c>
      <c r="AJ45" s="2">
        <f t="shared" ref="AJ45:AJ59" si="157">W45*100/AG45</f>
        <v>0.89230775044354271</v>
      </c>
      <c r="AK45" s="2">
        <f t="shared" ref="AK45:AK59" si="158">X45*100/AG45</f>
        <v>19.44825301534917</v>
      </c>
      <c r="AL45" s="2">
        <f t="shared" ref="AL45:AL59" si="159">Y45*100/AG45</f>
        <v>1.0108370549561989</v>
      </c>
      <c r="AM45" s="2">
        <f t="shared" ref="AM45:AM59" si="160">Z45*100/AG45</f>
        <v>2.0216741099120115</v>
      </c>
      <c r="AN45" s="2">
        <f t="shared" ref="AN45:AN59" si="161">AA45*100/AG45</f>
        <v>0.202797216009897</v>
      </c>
      <c r="AO45" s="2">
        <f t="shared" ref="AO45:AO59" si="162">AB45*100/AG45</f>
        <v>0.58811192642870358</v>
      </c>
      <c r="AP45" s="2">
        <f t="shared" ref="AP45:AP59" si="163">AC45*100/AG45</f>
        <v>1.9975525776975118</v>
      </c>
      <c r="AQ45" s="2">
        <f t="shared" ref="AQ45:AQ59" si="164">AD45*100/AG45</f>
        <v>6.3171332787083161</v>
      </c>
      <c r="AR45" s="2">
        <f t="shared" ref="AR45:AR59" si="165">AE45*100/AG45</f>
        <v>7.858392120383539</v>
      </c>
      <c r="AS45" s="2">
        <f t="shared" ref="AS45:AS59" si="166">AF45*100/AG45</f>
        <v>0.17237763360841138</v>
      </c>
      <c r="AT45" s="2">
        <f t="shared" ref="AT45:AT59" si="167">SUM(AI45:AS45)</f>
        <v>100</v>
      </c>
      <c r="AU45" s="2"/>
      <c r="AV45" s="2">
        <f>AR45*'E. Diagram lines'!$G$42</f>
        <v>6.5232996841349378</v>
      </c>
      <c r="AW45" s="2">
        <f>AK45*'E. Diagram lines'!$G$43</f>
        <v>10.293306450767973</v>
      </c>
      <c r="AX45" s="2">
        <f>AQ45*'E. Diagram lines'!$G$41</f>
        <v>4.6863792861408262</v>
      </c>
      <c r="AY45" s="2">
        <f>AP45*'E. Diagram lines'!$G$44</f>
        <v>1.4275661948816136</v>
      </c>
      <c r="AZ45" s="2">
        <f>AS45*'E. Diagram lines'!$G$50</f>
        <v>7.5230547802807232E-2</v>
      </c>
      <c r="BA45" s="2">
        <f>AJ45*'E. Diagram lines'!$G$47</f>
        <v>0.5347701901900721</v>
      </c>
      <c r="BB45" s="2">
        <f t="shared" ref="BB45:BB59" si="168">SUM(AQ45:AR45)</f>
        <v>14.175525399091855</v>
      </c>
      <c r="BC45" s="2">
        <f t="shared" ref="BC45:BC59" si="169">AW45/(AY45+AX45+AV45)</f>
        <v>0.81452138628662796</v>
      </c>
      <c r="BD45" s="2">
        <f t="shared" ref="BD45:BD59" si="170">AW45/(AX45+AV45)</f>
        <v>0.91825167144057407</v>
      </c>
      <c r="BE45" s="15">
        <f t="shared" ref="BE45:BE59" si="171">(AX45+AV45)/AW45</f>
        <v>1.0890260601771378</v>
      </c>
    </row>
    <row r="46" spans="1:57">
      <c r="A46" s="1" t="str">
        <f>A45</f>
        <v>Phonolite AFC</v>
      </c>
      <c r="B46" s="1" t="str">
        <f>B45</f>
        <v xml:space="preserve"> r 0.15, TI 450°C and GWRV 75%</v>
      </c>
      <c r="C46" s="1" t="str">
        <f>C45</f>
        <v>paragneiss wall-rock</v>
      </c>
      <c r="D46" s="1">
        <v>1209.453125</v>
      </c>
      <c r="E46" s="17"/>
      <c r="F46" s="2">
        <v>59.507167146717862</v>
      </c>
      <c r="G46" s="2">
        <v>0.89601577652397746</v>
      </c>
      <c r="H46" s="2">
        <v>19.431235712929194</v>
      </c>
      <c r="I46" s="2">
        <v>1.0150376350374011</v>
      </c>
      <c r="J46" s="2">
        <v>2.0300752700747897</v>
      </c>
      <c r="K46" s="2">
        <v>0.20363994920999498</v>
      </c>
      <c r="L46" s="2">
        <v>0.59055585270898758</v>
      </c>
      <c r="M46" s="2">
        <v>2.0058534997184454</v>
      </c>
      <c r="N46" s="2">
        <v>6.3370677311439696</v>
      </c>
      <c r="O46" s="2">
        <v>7.8102574691069</v>
      </c>
      <c r="P46" s="2">
        <v>0.17309395682848908</v>
      </c>
      <c r="Q46" s="2">
        <v>0</v>
      </c>
      <c r="R46" s="2">
        <f t="shared" si="143"/>
        <v>100.00000000000001</v>
      </c>
      <c r="T46" s="2"/>
      <c r="U46" s="2"/>
      <c r="V46" s="10">
        <f t="shared" si="144"/>
        <v>59.507167146717855</v>
      </c>
      <c r="W46" s="2">
        <f t="shared" si="145"/>
        <v>0.89601577652397757</v>
      </c>
      <c r="X46" s="2">
        <f t="shared" si="146"/>
        <v>19.431235712929194</v>
      </c>
      <c r="Y46" s="2">
        <f t="shared" si="147"/>
        <v>1.0150376350374011</v>
      </c>
      <c r="Z46" s="2">
        <f t="shared" si="148"/>
        <v>2.0300752700747897</v>
      </c>
      <c r="AA46" s="2">
        <f t="shared" si="149"/>
        <v>0.20363994920999501</v>
      </c>
      <c r="AB46" s="2">
        <f t="shared" si="150"/>
        <v>0.59055585270898758</v>
      </c>
      <c r="AC46" s="2">
        <f t="shared" si="151"/>
        <v>2.0058534997184454</v>
      </c>
      <c r="AD46" s="2">
        <f t="shared" si="152"/>
        <v>6.3370677311439696</v>
      </c>
      <c r="AE46" s="2">
        <f t="shared" si="153"/>
        <v>7.8102574691069</v>
      </c>
      <c r="AF46" s="2">
        <f t="shared" si="154"/>
        <v>0.17309395682848905</v>
      </c>
      <c r="AG46" s="2">
        <f t="shared" si="155"/>
        <v>100.00000000000001</v>
      </c>
      <c r="AH46" s="2"/>
      <c r="AI46" s="10">
        <f t="shared" si="156"/>
        <v>59.507167146717848</v>
      </c>
      <c r="AJ46" s="2">
        <f t="shared" si="157"/>
        <v>0.89601577652397735</v>
      </c>
      <c r="AK46" s="2">
        <f t="shared" si="158"/>
        <v>19.43123571292919</v>
      </c>
      <c r="AL46" s="2">
        <f t="shared" si="159"/>
        <v>1.0150376350374009</v>
      </c>
      <c r="AM46" s="2">
        <f t="shared" si="160"/>
        <v>2.0300752700747897</v>
      </c>
      <c r="AN46" s="2">
        <f t="shared" si="161"/>
        <v>0.20363994920999501</v>
      </c>
      <c r="AO46" s="2">
        <f t="shared" si="162"/>
        <v>0.59055585270898747</v>
      </c>
      <c r="AP46" s="2">
        <f t="shared" si="163"/>
        <v>2.0058534997184454</v>
      </c>
      <c r="AQ46" s="2">
        <f t="shared" si="164"/>
        <v>6.3370677311439687</v>
      </c>
      <c r="AR46" s="2">
        <f t="shared" si="165"/>
        <v>7.8102574691068991</v>
      </c>
      <c r="AS46" s="2">
        <f t="shared" si="166"/>
        <v>0.17309395682848902</v>
      </c>
      <c r="AT46" s="2">
        <f t="shared" si="167"/>
        <v>100</v>
      </c>
      <c r="AU46" s="2"/>
      <c r="AV46" s="2">
        <f>AR46*'E. Diagram lines'!$G$42</f>
        <v>6.4833428137397346</v>
      </c>
      <c r="AW46" s="2">
        <f>AK46*'E. Diagram lines'!$G$43</f>
        <v>10.284299764736277</v>
      </c>
      <c r="AX46" s="2">
        <f>AQ46*'E. Diagram lines'!$G$41</f>
        <v>4.7011677037431383</v>
      </c>
      <c r="AY46" s="2">
        <f>AP46*'E. Diagram lines'!$G$44</f>
        <v>1.4334985121561317</v>
      </c>
      <c r="AZ46" s="2">
        <f>AS46*'E. Diagram lines'!$G$50</f>
        <v>7.5543171819753258E-2</v>
      </c>
      <c r="BA46" s="2">
        <f>AJ46*'E. Diagram lines'!$G$47</f>
        <v>0.53699245242109961</v>
      </c>
      <c r="BB46" s="2">
        <f t="shared" si="168"/>
        <v>14.147325200250869</v>
      </c>
      <c r="BC46" s="2">
        <f t="shared" si="169"/>
        <v>0.81504932676613451</v>
      </c>
      <c r="BD46" s="2">
        <f t="shared" si="170"/>
        <v>0.91951272687888774</v>
      </c>
      <c r="BE46" s="15">
        <f t="shared" si="171"/>
        <v>1.0875325275750245</v>
      </c>
    </row>
    <row r="47" spans="1:57">
      <c r="A47" s="1" t="str">
        <f t="shared" ref="A47:A59" si="172">A46</f>
        <v>Phonolite AFC</v>
      </c>
      <c r="B47" s="1" t="str">
        <f t="shared" ref="B47:C59" si="173">B46</f>
        <v xml:space="preserve"> r 0.15, TI 450°C and GWRV 75%</v>
      </c>
      <c r="C47" s="1" t="str">
        <f t="shared" si="173"/>
        <v>paragneiss wall-rock</v>
      </c>
      <c r="D47" s="1">
        <v>1189.453125</v>
      </c>
      <c r="E47" s="17"/>
      <c r="F47" s="2">
        <v>59.574425070093504</v>
      </c>
      <c r="G47" s="2">
        <v>0.9110742999041358</v>
      </c>
      <c r="H47" s="2">
        <v>19.362054739492223</v>
      </c>
      <c r="I47" s="2">
        <v>1.0320964506960362</v>
      </c>
      <c r="J47" s="2">
        <v>2.0641929013920595</v>
      </c>
      <c r="K47" s="2">
        <v>0.20706234088730555</v>
      </c>
      <c r="L47" s="2">
        <v>0.60048078857318832</v>
      </c>
      <c r="M47" s="2">
        <v>2.0395640577399456</v>
      </c>
      <c r="N47" s="2">
        <v>6.4174245352027111</v>
      </c>
      <c r="O47" s="2">
        <v>7.6156218262646638</v>
      </c>
      <c r="P47" s="2">
        <v>0.17600298975420481</v>
      </c>
      <c r="Q47" s="2">
        <v>0</v>
      </c>
      <c r="R47" s="2">
        <f t="shared" si="143"/>
        <v>99.999999999999986</v>
      </c>
      <c r="T47" s="2"/>
      <c r="U47" s="2"/>
      <c r="V47" s="10">
        <f t="shared" si="144"/>
        <v>59.574425070093504</v>
      </c>
      <c r="W47" s="2">
        <f t="shared" si="145"/>
        <v>0.9110742999041358</v>
      </c>
      <c r="X47" s="2">
        <f t="shared" si="146"/>
        <v>19.362054739492223</v>
      </c>
      <c r="Y47" s="2">
        <f t="shared" si="147"/>
        <v>1.0320964506960362</v>
      </c>
      <c r="Z47" s="2">
        <f t="shared" si="148"/>
        <v>2.0641929013920595</v>
      </c>
      <c r="AA47" s="2">
        <f t="shared" si="149"/>
        <v>0.20706234088730552</v>
      </c>
      <c r="AB47" s="2">
        <f t="shared" si="150"/>
        <v>0.60048078857318832</v>
      </c>
      <c r="AC47" s="2">
        <f t="shared" si="151"/>
        <v>2.0395640577399456</v>
      </c>
      <c r="AD47" s="2">
        <f t="shared" si="152"/>
        <v>6.4174245352027111</v>
      </c>
      <c r="AE47" s="2">
        <f t="shared" si="153"/>
        <v>7.6156218262646647</v>
      </c>
      <c r="AF47" s="2">
        <f t="shared" si="154"/>
        <v>0.17600298975420481</v>
      </c>
      <c r="AG47" s="2">
        <f t="shared" si="155"/>
        <v>100</v>
      </c>
      <c r="AH47" s="2"/>
      <c r="AI47" s="10">
        <f t="shared" si="156"/>
        <v>59.574425070093504</v>
      </c>
      <c r="AJ47" s="2">
        <f t="shared" si="157"/>
        <v>0.9110742999041358</v>
      </c>
      <c r="AK47" s="2">
        <f t="shared" si="158"/>
        <v>19.362054739492223</v>
      </c>
      <c r="AL47" s="2">
        <f t="shared" si="159"/>
        <v>1.0320964506960362</v>
      </c>
      <c r="AM47" s="2">
        <f t="shared" si="160"/>
        <v>2.0641929013920595</v>
      </c>
      <c r="AN47" s="2">
        <f t="shared" si="161"/>
        <v>0.20706234088730549</v>
      </c>
      <c r="AO47" s="2">
        <f t="shared" si="162"/>
        <v>0.60048078857318832</v>
      </c>
      <c r="AP47" s="2">
        <f t="shared" si="163"/>
        <v>2.0395640577399456</v>
      </c>
      <c r="AQ47" s="2">
        <f t="shared" si="164"/>
        <v>6.4174245352027102</v>
      </c>
      <c r="AR47" s="2">
        <f t="shared" si="165"/>
        <v>7.6156218262646647</v>
      </c>
      <c r="AS47" s="2">
        <f t="shared" si="166"/>
        <v>0.17600298975420478</v>
      </c>
      <c r="AT47" s="2">
        <f t="shared" si="167"/>
        <v>100</v>
      </c>
      <c r="AU47" s="2"/>
      <c r="AV47" s="2">
        <f>AR47*'E. Diagram lines'!$G$42</f>
        <v>6.3217745682228417</v>
      </c>
      <c r="AW47" s="2">
        <f>AK47*'E. Diagram lines'!$G$43</f>
        <v>10.247684601431525</v>
      </c>
      <c r="AX47" s="2">
        <f>AQ47*'E. Diagram lines'!$G$41</f>
        <v>4.7607805764540272</v>
      </c>
      <c r="AY47" s="2">
        <f>AP47*'E. Diagram lines'!$G$44</f>
        <v>1.4575900197236369</v>
      </c>
      <c r="AZ47" s="2">
        <f>AS47*'E. Diagram lines'!$G$50</f>
        <v>7.6812757299010714E-2</v>
      </c>
      <c r="BA47" s="2">
        <f>AJ47*'E. Diagram lines'!$G$47</f>
        <v>0.54601719686379446</v>
      </c>
      <c r="BB47" s="2">
        <f t="shared" si="168"/>
        <v>14.033046361467374</v>
      </c>
      <c r="BC47" s="2">
        <f t="shared" si="169"/>
        <v>0.81719026909856551</v>
      </c>
      <c r="BD47" s="2">
        <f t="shared" si="170"/>
        <v>0.92466804519837231</v>
      </c>
      <c r="BE47" s="15">
        <f t="shared" si="171"/>
        <v>1.0814691879889355</v>
      </c>
    </row>
    <row r="48" spans="1:57">
      <c r="A48" s="1" t="str">
        <f t="shared" si="172"/>
        <v>Phonolite AFC</v>
      </c>
      <c r="B48" s="1" t="str">
        <f t="shared" si="173"/>
        <v xml:space="preserve"> r 0.15, TI 450°C and GWRV 75%</v>
      </c>
      <c r="C48" s="1" t="str">
        <f t="shared" si="173"/>
        <v>paragneiss wall-rock</v>
      </c>
      <c r="D48" s="1">
        <v>1169.453125</v>
      </c>
      <c r="E48" s="17"/>
      <c r="F48" s="2">
        <v>59.639031550587497</v>
      </c>
      <c r="G48" s="2">
        <v>0.92560010564854078</v>
      </c>
      <c r="H48" s="2">
        <v>19.295205711932102</v>
      </c>
      <c r="I48" s="2">
        <v>1.0485517854079009</v>
      </c>
      <c r="J48" s="2">
        <v>2.0971035708157895</v>
      </c>
      <c r="K48" s="2">
        <v>0.21036366037466742</v>
      </c>
      <c r="L48" s="2">
        <v>0.61005461508653858</v>
      </c>
      <c r="M48" s="2">
        <v>2.0720820546904859</v>
      </c>
      <c r="N48" s="2">
        <v>6.493988119084297</v>
      </c>
      <c r="O48" s="2">
        <v>7.4292097150537115</v>
      </c>
      <c r="P48" s="2">
        <v>0.17880911131846541</v>
      </c>
      <c r="Q48" s="2">
        <v>0</v>
      </c>
      <c r="R48" s="2">
        <f t="shared" si="143"/>
        <v>100</v>
      </c>
      <c r="T48" s="2"/>
      <c r="U48" s="2"/>
      <c r="V48" s="10">
        <f t="shared" si="144"/>
        <v>59.639031550587497</v>
      </c>
      <c r="W48" s="2">
        <f t="shared" si="145"/>
        <v>0.92560010564854078</v>
      </c>
      <c r="X48" s="2">
        <f t="shared" si="146"/>
        <v>19.295205711932102</v>
      </c>
      <c r="Y48" s="2">
        <f t="shared" si="147"/>
        <v>1.0485517854079009</v>
      </c>
      <c r="Z48" s="2">
        <f t="shared" si="148"/>
        <v>2.0971035708157895</v>
      </c>
      <c r="AA48" s="2">
        <f t="shared" si="149"/>
        <v>0.21036366037466742</v>
      </c>
      <c r="AB48" s="2">
        <f t="shared" si="150"/>
        <v>0.61005461508653858</v>
      </c>
      <c r="AC48" s="2">
        <f t="shared" si="151"/>
        <v>2.0720820546904859</v>
      </c>
      <c r="AD48" s="2">
        <f t="shared" si="152"/>
        <v>6.493988119084297</v>
      </c>
      <c r="AE48" s="2">
        <f t="shared" si="153"/>
        <v>7.4292097150537124</v>
      </c>
      <c r="AF48" s="2">
        <f t="shared" si="154"/>
        <v>0.17880911131846541</v>
      </c>
      <c r="AG48" s="2">
        <f t="shared" si="155"/>
        <v>100</v>
      </c>
      <c r="AH48" s="2"/>
      <c r="AI48" s="10">
        <f t="shared" si="156"/>
        <v>59.639031550587497</v>
      </c>
      <c r="AJ48" s="2">
        <f t="shared" si="157"/>
        <v>0.92560010564854078</v>
      </c>
      <c r="AK48" s="2">
        <f t="shared" si="158"/>
        <v>19.295205711932102</v>
      </c>
      <c r="AL48" s="2">
        <f t="shared" si="159"/>
        <v>1.0485517854079009</v>
      </c>
      <c r="AM48" s="2">
        <f t="shared" si="160"/>
        <v>2.0971035708157895</v>
      </c>
      <c r="AN48" s="2">
        <f t="shared" si="161"/>
        <v>0.21036366037466742</v>
      </c>
      <c r="AO48" s="2">
        <f t="shared" si="162"/>
        <v>0.61005461508653858</v>
      </c>
      <c r="AP48" s="2">
        <f t="shared" si="163"/>
        <v>2.0720820546904859</v>
      </c>
      <c r="AQ48" s="2">
        <f t="shared" si="164"/>
        <v>6.493988119084297</v>
      </c>
      <c r="AR48" s="2">
        <f t="shared" si="165"/>
        <v>7.4292097150537124</v>
      </c>
      <c r="AS48" s="2">
        <f t="shared" si="166"/>
        <v>0.17880911131846541</v>
      </c>
      <c r="AT48" s="2">
        <f t="shared" si="167"/>
        <v>100</v>
      </c>
      <c r="AU48" s="2"/>
      <c r="AV48" s="2">
        <f>AR48*'E. Diagram lines'!$G$42</f>
        <v>6.1670327269462852</v>
      </c>
      <c r="AW48" s="2">
        <f>AK48*'E. Diagram lines'!$G$43</f>
        <v>10.212303658676969</v>
      </c>
      <c r="AX48" s="2">
        <f>AQ48*'E. Diagram lines'!$G$41</f>
        <v>4.8175794403919969</v>
      </c>
      <c r="AY48" s="2">
        <f>AP48*'E. Diagram lines'!$G$44</f>
        <v>1.4808292544202089</v>
      </c>
      <c r="AZ48" s="2">
        <f>AS48*'E. Diagram lines'!$G$50</f>
        <v>7.8037429305822012E-2</v>
      </c>
      <c r="BA48" s="2">
        <f>AJ48*'E. Diagram lines'!$G$47</f>
        <v>0.55472267756452609</v>
      </c>
      <c r="BB48" s="2">
        <f t="shared" si="168"/>
        <v>13.923197834138008</v>
      </c>
      <c r="BC48" s="2">
        <f t="shared" si="169"/>
        <v>0.81924925986586739</v>
      </c>
      <c r="BD48" s="2">
        <f t="shared" si="170"/>
        <v>0.9296917818402638</v>
      </c>
      <c r="BE48" s="15">
        <f t="shared" si="171"/>
        <v>1.0756252981182277</v>
      </c>
    </row>
    <row r="49" spans="1:57">
      <c r="A49" s="1" t="str">
        <f t="shared" si="172"/>
        <v>Phonolite AFC</v>
      </c>
      <c r="B49" s="1" t="str">
        <f t="shared" si="173"/>
        <v xml:space="preserve"> r 0.15, TI 450°C and GWRV 75%</v>
      </c>
      <c r="C49" s="1" t="str">
        <f t="shared" si="173"/>
        <v>paragneiss wall-rock</v>
      </c>
      <c r="D49" s="1">
        <v>1149.453125</v>
      </c>
      <c r="E49" s="17"/>
      <c r="F49" s="2">
        <v>59.701044658496372</v>
      </c>
      <c r="G49" s="2">
        <v>0.93960410528553862</v>
      </c>
      <c r="H49" s="2">
        <v>19.230642461313643</v>
      </c>
      <c r="I49" s="2">
        <v>1.064416000129373</v>
      </c>
      <c r="J49" s="2">
        <v>2.1288320002587375</v>
      </c>
      <c r="K49" s="2">
        <v>0.21354638756489625</v>
      </c>
      <c r="L49" s="2">
        <v>0.61928452393820077</v>
      </c>
      <c r="M49" s="2">
        <v>2.1034319175142144</v>
      </c>
      <c r="N49" s="2">
        <v>6.566849317825044</v>
      </c>
      <c r="O49" s="2">
        <v>7.2508341982438331</v>
      </c>
      <c r="P49" s="2">
        <v>0.18151442943015811</v>
      </c>
      <c r="Q49" s="2">
        <v>0</v>
      </c>
      <c r="R49" s="2">
        <f t="shared" si="143"/>
        <v>100</v>
      </c>
      <c r="T49" s="2"/>
      <c r="U49" s="2"/>
      <c r="V49" s="10">
        <f t="shared" si="144"/>
        <v>59.701044658496379</v>
      </c>
      <c r="W49" s="2">
        <f t="shared" si="145"/>
        <v>0.93960410528553862</v>
      </c>
      <c r="X49" s="2">
        <f t="shared" si="146"/>
        <v>19.230642461313643</v>
      </c>
      <c r="Y49" s="2">
        <f t="shared" si="147"/>
        <v>1.064416000129373</v>
      </c>
      <c r="Z49" s="2">
        <f t="shared" si="148"/>
        <v>2.1288320002587375</v>
      </c>
      <c r="AA49" s="2">
        <f t="shared" si="149"/>
        <v>0.21354638756489625</v>
      </c>
      <c r="AB49" s="2">
        <f t="shared" si="150"/>
        <v>0.61928452393820077</v>
      </c>
      <c r="AC49" s="2">
        <f t="shared" si="151"/>
        <v>2.1034319175142144</v>
      </c>
      <c r="AD49" s="2">
        <f t="shared" si="152"/>
        <v>6.5668493178250431</v>
      </c>
      <c r="AE49" s="2">
        <f t="shared" si="153"/>
        <v>7.2508341982438331</v>
      </c>
      <c r="AF49" s="2">
        <f t="shared" si="154"/>
        <v>0.18151442943015814</v>
      </c>
      <c r="AG49" s="2">
        <f t="shared" si="155"/>
        <v>100.00000000000001</v>
      </c>
      <c r="AH49" s="2"/>
      <c r="AI49" s="10">
        <f t="shared" si="156"/>
        <v>59.701044658496365</v>
      </c>
      <c r="AJ49" s="2">
        <f t="shared" si="157"/>
        <v>0.9396041052855385</v>
      </c>
      <c r="AK49" s="2">
        <f t="shared" si="158"/>
        <v>19.230642461313639</v>
      </c>
      <c r="AL49" s="2">
        <f t="shared" si="159"/>
        <v>1.0644160001293728</v>
      </c>
      <c r="AM49" s="2">
        <f t="shared" si="160"/>
        <v>2.1288320002587371</v>
      </c>
      <c r="AN49" s="2">
        <f t="shared" si="161"/>
        <v>0.21354638756489622</v>
      </c>
      <c r="AO49" s="2">
        <f t="shared" si="162"/>
        <v>0.61928452393820077</v>
      </c>
      <c r="AP49" s="2">
        <f t="shared" si="163"/>
        <v>2.103431917514214</v>
      </c>
      <c r="AQ49" s="2">
        <f t="shared" si="164"/>
        <v>6.5668493178250422</v>
      </c>
      <c r="AR49" s="2">
        <f t="shared" si="165"/>
        <v>7.2508341982438322</v>
      </c>
      <c r="AS49" s="2">
        <f t="shared" si="166"/>
        <v>0.18151442943015811</v>
      </c>
      <c r="AT49" s="2">
        <f t="shared" si="167"/>
        <v>100</v>
      </c>
      <c r="AU49" s="2"/>
      <c r="AV49" s="2">
        <f>AR49*'E. Diagram lines'!$G$42</f>
        <v>6.0189621121642745</v>
      </c>
      <c r="AW49" s="2">
        <f>AK49*'E. Diagram lines'!$G$43</f>
        <v>10.178132500807465</v>
      </c>
      <c r="AX49" s="2">
        <f>AQ49*'E. Diagram lines'!$G$41</f>
        <v>4.8716316817295171</v>
      </c>
      <c r="AY49" s="2">
        <f>AP49*'E. Diagram lines'!$G$44</f>
        <v>1.5032336731479081</v>
      </c>
      <c r="AZ49" s="2">
        <f>AS49*'E. Diagram lines'!$G$50</f>
        <v>7.9218107792137921E-2</v>
      </c>
      <c r="BA49" s="2">
        <f>AJ49*'E. Diagram lines'!$G$47</f>
        <v>0.56311543392641628</v>
      </c>
      <c r="BB49" s="2">
        <f t="shared" si="168"/>
        <v>13.817683516068875</v>
      </c>
      <c r="BC49" s="2">
        <f t="shared" si="169"/>
        <v>0.82122593104298702</v>
      </c>
      <c r="BD49" s="2">
        <f t="shared" si="170"/>
        <v>0.93458012422740477</v>
      </c>
      <c r="BE49" s="15">
        <f t="shared" si="171"/>
        <v>1.069999215772619</v>
      </c>
    </row>
    <row r="50" spans="1:57">
      <c r="A50" s="1" t="str">
        <f t="shared" si="172"/>
        <v>Phonolite AFC</v>
      </c>
      <c r="B50" s="1" t="str">
        <f t="shared" si="173"/>
        <v xml:space="preserve"> r 0.15, TI 450°C and GWRV 75%</v>
      </c>
      <c r="C50" s="1" t="str">
        <f t="shared" si="173"/>
        <v>paragneiss wall-rock</v>
      </c>
      <c r="D50" s="1">
        <v>1129.453125</v>
      </c>
      <c r="E50" s="17"/>
      <c r="F50" s="2">
        <v>59.760514371916742</v>
      </c>
      <c r="G50" s="2">
        <v>0.95309555835436188</v>
      </c>
      <c r="H50" s="2">
        <v>19.168326105391174</v>
      </c>
      <c r="I50" s="2">
        <v>1.0796995843864745</v>
      </c>
      <c r="J50" s="2">
        <v>2.1593991687729455</v>
      </c>
      <c r="K50" s="2">
        <v>0.21661262689871971</v>
      </c>
      <c r="L50" s="2">
        <v>0.62817661800628422</v>
      </c>
      <c r="M50" s="2">
        <v>2.1336343749523818</v>
      </c>
      <c r="N50" s="2">
        <v>6.6360876578632366</v>
      </c>
      <c r="O50" s="2">
        <v>7.0803332005937687</v>
      </c>
      <c r="P50" s="2">
        <v>0.18412073286391259</v>
      </c>
      <c r="Q50" s="2">
        <v>0</v>
      </c>
      <c r="R50" s="2">
        <f t="shared" si="143"/>
        <v>100.00000000000001</v>
      </c>
      <c r="T50" s="2"/>
      <c r="U50" s="2"/>
      <c r="V50" s="10">
        <f t="shared" si="144"/>
        <v>59.760514371916742</v>
      </c>
      <c r="W50" s="2">
        <f t="shared" si="145"/>
        <v>0.95309555835436188</v>
      </c>
      <c r="X50" s="2">
        <f t="shared" si="146"/>
        <v>19.168326105391174</v>
      </c>
      <c r="Y50" s="2">
        <f t="shared" si="147"/>
        <v>1.0796995843864745</v>
      </c>
      <c r="Z50" s="2">
        <f t="shared" si="148"/>
        <v>2.1593991687729455</v>
      </c>
      <c r="AA50" s="2">
        <f t="shared" si="149"/>
        <v>0.21661262689871971</v>
      </c>
      <c r="AB50" s="2">
        <f t="shared" si="150"/>
        <v>0.62817661800628422</v>
      </c>
      <c r="AC50" s="2">
        <f t="shared" si="151"/>
        <v>2.1336343749523818</v>
      </c>
      <c r="AD50" s="2">
        <f t="shared" si="152"/>
        <v>6.6360876578632366</v>
      </c>
      <c r="AE50" s="2">
        <f t="shared" si="153"/>
        <v>7.0803332005937687</v>
      </c>
      <c r="AF50" s="2">
        <f t="shared" si="154"/>
        <v>0.18412073286391259</v>
      </c>
      <c r="AG50" s="2">
        <f t="shared" si="155"/>
        <v>100.00000000000001</v>
      </c>
      <c r="AH50" s="2"/>
      <c r="AI50" s="10">
        <f t="shared" si="156"/>
        <v>59.760514371916734</v>
      </c>
      <c r="AJ50" s="2">
        <f t="shared" si="157"/>
        <v>0.95309555835436177</v>
      </c>
      <c r="AK50" s="2">
        <f t="shared" si="158"/>
        <v>19.168326105391174</v>
      </c>
      <c r="AL50" s="2">
        <f t="shared" si="159"/>
        <v>1.0796995843864743</v>
      </c>
      <c r="AM50" s="2">
        <f t="shared" si="160"/>
        <v>2.159399168772945</v>
      </c>
      <c r="AN50" s="2">
        <f t="shared" si="161"/>
        <v>0.21661262689871968</v>
      </c>
      <c r="AO50" s="2">
        <f t="shared" si="162"/>
        <v>0.6281766180062841</v>
      </c>
      <c r="AP50" s="2">
        <f t="shared" si="163"/>
        <v>2.1336343749523814</v>
      </c>
      <c r="AQ50" s="2">
        <f t="shared" si="164"/>
        <v>6.6360876578632366</v>
      </c>
      <c r="AR50" s="2">
        <f t="shared" si="165"/>
        <v>7.0803332005937669</v>
      </c>
      <c r="AS50" s="2">
        <f t="shared" si="166"/>
        <v>0.18412073286391256</v>
      </c>
      <c r="AT50" s="2">
        <f t="shared" si="167"/>
        <v>100.00000000000001</v>
      </c>
      <c r="AU50" s="2"/>
      <c r="AV50" s="2">
        <f>AR50*'E. Diagram lines'!$G$42</f>
        <v>5.8774281842211265</v>
      </c>
      <c r="AW50" s="2">
        <f>AK50*'E. Diagram lines'!$G$43</f>
        <v>10.145150548757643</v>
      </c>
      <c r="AX50" s="2">
        <f>AQ50*'E. Diagram lines'!$G$41</f>
        <v>4.9229962973306165</v>
      </c>
      <c r="AY50" s="2">
        <f>AP50*'E. Diagram lines'!$G$44</f>
        <v>1.5248180898598709</v>
      </c>
      <c r="AZ50" s="2">
        <f>AS50*'E. Diagram lines'!$G$50</f>
        <v>8.0355573430557728E-2</v>
      </c>
      <c r="BA50" s="2">
        <f>AJ50*'E. Diagram lines'!$G$47</f>
        <v>0.57120101529671008</v>
      </c>
      <c r="BB50" s="2">
        <f t="shared" si="168"/>
        <v>13.716420858457003</v>
      </c>
      <c r="BC50" s="2">
        <f t="shared" si="169"/>
        <v>0.82311974713498193</v>
      </c>
      <c r="BD50" s="2">
        <f t="shared" si="170"/>
        <v>0.93932887231299311</v>
      </c>
      <c r="BE50" s="15">
        <f t="shared" si="171"/>
        <v>1.0645898678038193</v>
      </c>
    </row>
    <row r="51" spans="1:57">
      <c r="A51" s="1" t="str">
        <f t="shared" si="172"/>
        <v>Phonolite AFC</v>
      </c>
      <c r="B51" s="1" t="str">
        <f t="shared" si="173"/>
        <v xml:space="preserve"> r 0.15, TI 450°C and GWRV 75%</v>
      </c>
      <c r="C51" s="1" t="str">
        <f t="shared" si="173"/>
        <v>paragneiss wall-rock</v>
      </c>
      <c r="D51" s="1">
        <v>1109.453125</v>
      </c>
      <c r="E51" s="17"/>
      <c r="F51" s="2">
        <v>59.817488608529516</v>
      </c>
      <c r="G51" s="2">
        <v>0.96608340964233419</v>
      </c>
      <c r="H51" s="2">
        <v>19.108218930225789</v>
      </c>
      <c r="I51" s="2">
        <v>1.0944126711433886</v>
      </c>
      <c r="J51" s="2">
        <v>2.1888253422867638</v>
      </c>
      <c r="K51" s="2">
        <v>0.21956441128234985</v>
      </c>
      <c r="L51" s="2">
        <v>0.63673679271881622</v>
      </c>
      <c r="M51" s="2">
        <v>2.1627094511311298</v>
      </c>
      <c r="N51" s="2">
        <v>6.7017786993885702</v>
      </c>
      <c r="O51" s="2">
        <v>6.9175519340613789</v>
      </c>
      <c r="P51" s="2">
        <v>0.18662974958999357</v>
      </c>
      <c r="Q51" s="2">
        <v>0</v>
      </c>
      <c r="R51" s="2">
        <f t="shared" si="143"/>
        <v>100.00000000000004</v>
      </c>
      <c r="T51" s="2"/>
      <c r="U51" s="2"/>
      <c r="V51" s="10">
        <f t="shared" si="144"/>
        <v>59.817488608529516</v>
      </c>
      <c r="W51" s="2">
        <f t="shared" si="145"/>
        <v>0.96608340964233419</v>
      </c>
      <c r="X51" s="2">
        <f t="shared" si="146"/>
        <v>19.108218930225789</v>
      </c>
      <c r="Y51" s="2">
        <f t="shared" si="147"/>
        <v>1.0944126711433886</v>
      </c>
      <c r="Z51" s="2">
        <f t="shared" si="148"/>
        <v>2.1888253422867638</v>
      </c>
      <c r="AA51" s="2">
        <f t="shared" si="149"/>
        <v>0.21956441128234985</v>
      </c>
      <c r="AB51" s="2">
        <f t="shared" si="150"/>
        <v>0.63673679271881622</v>
      </c>
      <c r="AC51" s="2">
        <f t="shared" si="151"/>
        <v>2.1627094511311298</v>
      </c>
      <c r="AD51" s="2">
        <f t="shared" si="152"/>
        <v>6.7017786993885702</v>
      </c>
      <c r="AE51" s="2">
        <f t="shared" si="153"/>
        <v>6.9175519340613798</v>
      </c>
      <c r="AF51" s="2">
        <f t="shared" si="154"/>
        <v>0.18662974958999357</v>
      </c>
      <c r="AG51" s="2">
        <f t="shared" si="155"/>
        <v>100.00000000000004</v>
      </c>
      <c r="AH51" s="2"/>
      <c r="AI51" s="10">
        <f t="shared" si="156"/>
        <v>59.817488608529487</v>
      </c>
      <c r="AJ51" s="2">
        <f t="shared" si="157"/>
        <v>0.96608340964233375</v>
      </c>
      <c r="AK51" s="2">
        <f t="shared" si="158"/>
        <v>19.108218930225782</v>
      </c>
      <c r="AL51" s="2">
        <f t="shared" si="159"/>
        <v>1.0944126711433881</v>
      </c>
      <c r="AM51" s="2">
        <f t="shared" si="160"/>
        <v>2.188825342286763</v>
      </c>
      <c r="AN51" s="2">
        <f t="shared" si="161"/>
        <v>0.21956441128234977</v>
      </c>
      <c r="AO51" s="2">
        <f t="shared" si="162"/>
        <v>0.636736792718816</v>
      </c>
      <c r="AP51" s="2">
        <f t="shared" si="163"/>
        <v>2.1627094511311289</v>
      </c>
      <c r="AQ51" s="2">
        <f t="shared" si="164"/>
        <v>6.7017786993885675</v>
      </c>
      <c r="AR51" s="2">
        <f t="shared" si="165"/>
        <v>6.9175519340613771</v>
      </c>
      <c r="AS51" s="2">
        <f t="shared" si="166"/>
        <v>0.18662974958999348</v>
      </c>
      <c r="AT51" s="2">
        <f t="shared" si="167"/>
        <v>100.00000000000001</v>
      </c>
      <c r="AU51" s="2"/>
      <c r="AV51" s="2">
        <f>AR51*'E. Diagram lines'!$G$42</f>
        <v>5.7423024526100148</v>
      </c>
      <c r="AW51" s="2">
        <f>AK51*'E. Diagram lines'!$G$43</f>
        <v>10.113337841807612</v>
      </c>
      <c r="AX51" s="2">
        <f>AQ51*'E. Diagram lines'!$G$41</f>
        <v>4.9717293416890342</v>
      </c>
      <c r="AY51" s="2">
        <f>AP51*'E. Diagram lines'!$G$44</f>
        <v>1.5455968149506669</v>
      </c>
      <c r="AZ51" s="2">
        <f>AS51*'E. Diagram lines'!$G$50</f>
        <v>8.1450580356910274E-2</v>
      </c>
      <c r="BA51" s="2">
        <f>AJ51*'E. Diagram lines'!$G$47</f>
        <v>0.5789847823882508</v>
      </c>
      <c r="BB51" s="2">
        <f t="shared" si="168"/>
        <v>13.619330633449945</v>
      </c>
      <c r="BC51" s="2">
        <f t="shared" si="169"/>
        <v>0.8249301968395063</v>
      </c>
      <c r="BD51" s="2">
        <f t="shared" si="170"/>
        <v>0.94393390237920816</v>
      </c>
      <c r="BE51" s="15">
        <f t="shared" si="171"/>
        <v>1.0593962114078919</v>
      </c>
    </row>
    <row r="52" spans="1:57">
      <c r="A52" s="1" t="str">
        <f t="shared" si="172"/>
        <v>Phonolite AFC</v>
      </c>
      <c r="B52" s="1" t="str">
        <f t="shared" si="173"/>
        <v xml:space="preserve"> r 0.15, TI 450°C and GWRV 75%</v>
      </c>
      <c r="C52" s="1" t="str">
        <f t="shared" si="173"/>
        <v>paragneiss wall-rock</v>
      </c>
      <c r="D52" s="1">
        <v>1099.453125</v>
      </c>
      <c r="E52" s="17"/>
      <c r="F52" s="2">
        <v>59.845054386305286</v>
      </c>
      <c r="G52" s="2">
        <v>0.97239120329831152</v>
      </c>
      <c r="H52" s="2">
        <v>19.078982279869532</v>
      </c>
      <c r="I52" s="2">
        <v>1.1015583577737129</v>
      </c>
      <c r="J52" s="2">
        <v>2.203116715547413</v>
      </c>
      <c r="K52" s="2">
        <v>0.22099800074961629</v>
      </c>
      <c r="L52" s="2">
        <v>0.64089420217388737</v>
      </c>
      <c r="M52" s="2">
        <v>2.1768303073837205</v>
      </c>
      <c r="N52" s="2">
        <v>6.733316596749896</v>
      </c>
      <c r="O52" s="2">
        <v>6.8390096495114472</v>
      </c>
      <c r="P52" s="2">
        <v>0.1878483006371752</v>
      </c>
      <c r="Q52" s="2">
        <v>0</v>
      </c>
      <c r="R52" s="2">
        <f t="shared" si="143"/>
        <v>100</v>
      </c>
      <c r="T52" s="2"/>
      <c r="U52" s="2"/>
      <c r="V52" s="10">
        <f t="shared" si="144"/>
        <v>59.845054386305286</v>
      </c>
      <c r="W52" s="2">
        <f t="shared" si="145"/>
        <v>0.97239120329831152</v>
      </c>
      <c r="X52" s="2">
        <f t="shared" si="146"/>
        <v>19.078982279869532</v>
      </c>
      <c r="Y52" s="2">
        <f t="shared" si="147"/>
        <v>1.1015583577737129</v>
      </c>
      <c r="Z52" s="2">
        <f t="shared" si="148"/>
        <v>2.203116715547413</v>
      </c>
      <c r="AA52" s="2">
        <f t="shared" si="149"/>
        <v>0.22099800074961629</v>
      </c>
      <c r="AB52" s="2">
        <f t="shared" si="150"/>
        <v>0.64089420217388737</v>
      </c>
      <c r="AC52" s="2">
        <f t="shared" si="151"/>
        <v>2.1768303073837205</v>
      </c>
      <c r="AD52" s="2">
        <f t="shared" si="152"/>
        <v>6.733316596749896</v>
      </c>
      <c r="AE52" s="2">
        <f t="shared" si="153"/>
        <v>6.8390096495114472</v>
      </c>
      <c r="AF52" s="2">
        <f t="shared" si="154"/>
        <v>0.18784830063717523</v>
      </c>
      <c r="AG52" s="2">
        <f t="shared" si="155"/>
        <v>100</v>
      </c>
      <c r="AH52" s="2"/>
      <c r="AI52" s="10">
        <f t="shared" si="156"/>
        <v>59.845054386305286</v>
      </c>
      <c r="AJ52" s="2">
        <f t="shared" si="157"/>
        <v>0.97239120329831152</v>
      </c>
      <c r="AK52" s="2">
        <f t="shared" si="158"/>
        <v>19.078982279869532</v>
      </c>
      <c r="AL52" s="2">
        <f t="shared" si="159"/>
        <v>1.1015583577737129</v>
      </c>
      <c r="AM52" s="2">
        <f t="shared" si="160"/>
        <v>2.203116715547413</v>
      </c>
      <c r="AN52" s="2">
        <f t="shared" si="161"/>
        <v>0.22099800074961629</v>
      </c>
      <c r="AO52" s="2">
        <f t="shared" si="162"/>
        <v>0.64089420217388737</v>
      </c>
      <c r="AP52" s="2">
        <f t="shared" si="163"/>
        <v>2.1768303073837205</v>
      </c>
      <c r="AQ52" s="2">
        <f t="shared" si="164"/>
        <v>6.733316596749896</v>
      </c>
      <c r="AR52" s="2">
        <f t="shared" si="165"/>
        <v>6.8390096495114472</v>
      </c>
      <c r="AS52" s="2">
        <f t="shared" si="166"/>
        <v>0.18784830063717523</v>
      </c>
      <c r="AT52" s="2">
        <f t="shared" si="167"/>
        <v>100</v>
      </c>
      <c r="AU52" s="2"/>
      <c r="AV52" s="2">
        <f>AR52*'E. Diagram lines'!$G$42</f>
        <v>5.6771040186114341</v>
      </c>
      <c r="AW52" s="2">
        <f>AK52*'E. Diagram lines'!$G$43</f>
        <v>10.097863865740283</v>
      </c>
      <c r="AX52" s="2">
        <f>AQ52*'E. Diagram lines'!$G$41</f>
        <v>4.9951258005576031</v>
      </c>
      <c r="AY52" s="2">
        <f>AP52*'E. Diagram lines'!$G$44</f>
        <v>1.5556883926413119</v>
      </c>
      <c r="AZ52" s="2">
        <f>AS52*'E. Diagram lines'!$G$50</f>
        <v>8.1982391015208433E-2</v>
      </c>
      <c r="BA52" s="2">
        <f>AJ52*'E. Diagram lines'!$G$47</f>
        <v>0.58276511491524075</v>
      </c>
      <c r="BB52" s="2">
        <f t="shared" si="168"/>
        <v>13.572326246261344</v>
      </c>
      <c r="BC52" s="2">
        <f t="shared" si="169"/>
        <v>0.8258040077490254</v>
      </c>
      <c r="BD52" s="2">
        <f t="shared" si="170"/>
        <v>0.94618126078983988</v>
      </c>
      <c r="BE52" s="15">
        <f t="shared" si="171"/>
        <v>1.0568799462010421</v>
      </c>
    </row>
    <row r="53" spans="1:57">
      <c r="A53" s="1" t="str">
        <f t="shared" si="172"/>
        <v>Phonolite AFC</v>
      </c>
      <c r="B53" s="1" t="str">
        <f t="shared" si="173"/>
        <v xml:space="preserve"> r 0.15, TI 450°C and GWRV 75%</v>
      </c>
      <c r="C53" s="1" t="str">
        <f t="shared" si="173"/>
        <v>paragneiss wall-rock</v>
      </c>
      <c r="D53" s="1">
        <v>1079.453125</v>
      </c>
      <c r="E53" s="17"/>
      <c r="F53" s="2">
        <v>60.287014275801511</v>
      </c>
      <c r="G53" s="2">
        <v>1.1479435510151377</v>
      </c>
      <c r="H53" s="2">
        <v>18.097920590793144</v>
      </c>
      <c r="I53" s="2">
        <v>1.0406630554689598</v>
      </c>
      <c r="J53" s="2">
        <v>2.5089725935318206</v>
      </c>
      <c r="K53" s="2">
        <v>0.27419661566907483</v>
      </c>
      <c r="L53" s="2">
        <v>0.76511401245518462</v>
      </c>
      <c r="M53" s="2">
        <v>1.9071222302993782</v>
      </c>
      <c r="N53" s="2">
        <v>7.0450124474191842</v>
      </c>
      <c r="O53" s="2">
        <v>6.6929735042278935</v>
      </c>
      <c r="P53" s="2">
        <v>0.23306712331870996</v>
      </c>
      <c r="Q53" s="2">
        <v>0</v>
      </c>
      <c r="R53" s="2">
        <f t="shared" si="143"/>
        <v>99.999999999999986</v>
      </c>
      <c r="T53" s="2"/>
      <c r="U53" s="2"/>
      <c r="V53" s="10">
        <f t="shared" si="144"/>
        <v>60.287014275801511</v>
      </c>
      <c r="W53" s="2">
        <f t="shared" si="145"/>
        <v>1.1479435510151377</v>
      </c>
      <c r="X53" s="2">
        <f t="shared" si="146"/>
        <v>18.097920590793144</v>
      </c>
      <c r="Y53" s="2">
        <f t="shared" si="147"/>
        <v>1.0406630554689598</v>
      </c>
      <c r="Z53" s="2">
        <f t="shared" si="148"/>
        <v>2.5089725935318206</v>
      </c>
      <c r="AA53" s="2">
        <f t="shared" si="149"/>
        <v>0.27419661566907483</v>
      </c>
      <c r="AB53" s="2">
        <f t="shared" si="150"/>
        <v>0.76511401245518462</v>
      </c>
      <c r="AC53" s="2">
        <f t="shared" si="151"/>
        <v>1.9071222302993782</v>
      </c>
      <c r="AD53" s="2">
        <f t="shared" si="152"/>
        <v>7.0450124474191842</v>
      </c>
      <c r="AE53" s="2">
        <f t="shared" si="153"/>
        <v>6.6929735042278935</v>
      </c>
      <c r="AF53" s="2">
        <f t="shared" si="154"/>
        <v>0.23306712331870996</v>
      </c>
      <c r="AG53" s="2">
        <f t="shared" si="155"/>
        <v>99.999999999999986</v>
      </c>
      <c r="AH53" s="2"/>
      <c r="AI53" s="10">
        <f t="shared" si="156"/>
        <v>60.287014275801518</v>
      </c>
      <c r="AJ53" s="2">
        <f t="shared" si="157"/>
        <v>1.1479435510151379</v>
      </c>
      <c r="AK53" s="2">
        <f t="shared" si="158"/>
        <v>18.097920590793148</v>
      </c>
      <c r="AL53" s="2">
        <f t="shared" si="159"/>
        <v>1.04066305546896</v>
      </c>
      <c r="AM53" s="2">
        <f t="shared" si="160"/>
        <v>2.508972593531821</v>
      </c>
      <c r="AN53" s="2">
        <f t="shared" si="161"/>
        <v>0.27419661566907488</v>
      </c>
      <c r="AO53" s="2">
        <f t="shared" si="162"/>
        <v>0.76511401245518462</v>
      </c>
      <c r="AP53" s="2">
        <f t="shared" si="163"/>
        <v>1.9071222302993787</v>
      </c>
      <c r="AQ53" s="2">
        <f t="shared" si="164"/>
        <v>7.0450124474191851</v>
      </c>
      <c r="AR53" s="2">
        <f t="shared" si="165"/>
        <v>6.6929735042278944</v>
      </c>
      <c r="AS53" s="2">
        <f t="shared" si="166"/>
        <v>0.23306712331871002</v>
      </c>
      <c r="AT53" s="2">
        <f t="shared" si="167"/>
        <v>100</v>
      </c>
      <c r="AU53" s="2"/>
      <c r="AV53" s="2">
        <f>AR53*'E. Diagram lines'!$G$42</f>
        <v>5.5558785152505772</v>
      </c>
      <c r="AW53" s="2">
        <f>AK53*'E. Diagram lines'!$G$43</f>
        <v>9.5786208980145293</v>
      </c>
      <c r="AX53" s="2">
        <f>AQ53*'E. Diagram lines'!$G$41</f>
        <v>5.2263580563461467</v>
      </c>
      <c r="AY53" s="2">
        <f>AP53*'E. Diagram lines'!$G$44</f>
        <v>1.3629394569532545</v>
      </c>
      <c r="AZ53" s="2">
        <f>AS53*'E. Diagram lines'!$G$50</f>
        <v>0.10171718334364814</v>
      </c>
      <c r="BA53" s="2">
        <f>AJ53*'E. Diagram lines'!$G$47</f>
        <v>0.68797563486217106</v>
      </c>
      <c r="BB53" s="2">
        <f t="shared" si="168"/>
        <v>13.737985951647079</v>
      </c>
      <c r="BC53" s="2">
        <f t="shared" si="169"/>
        <v>0.78867699204176356</v>
      </c>
      <c r="BD53" s="2">
        <f t="shared" si="170"/>
        <v>0.88837050035121312</v>
      </c>
      <c r="BE53" s="15">
        <f t="shared" si="171"/>
        <v>1.1256564683368648</v>
      </c>
    </row>
    <row r="54" spans="1:57">
      <c r="A54" s="1" t="str">
        <f t="shared" si="172"/>
        <v>Phonolite AFC</v>
      </c>
      <c r="B54" s="1" t="str">
        <f t="shared" si="173"/>
        <v xml:space="preserve"> r 0.15, TI 450°C and GWRV 75%</v>
      </c>
      <c r="C54" s="1" t="str">
        <f t="shared" si="173"/>
        <v>paragneiss wall-rock</v>
      </c>
      <c r="D54" s="1">
        <v>1057.0055462793798</v>
      </c>
      <c r="E54" s="17"/>
      <c r="F54" s="2">
        <v>61.161094917294555</v>
      </c>
      <c r="G54" s="2">
        <v>1.2622003835463338</v>
      </c>
      <c r="H54" s="2">
        <v>17.018371366554579</v>
      </c>
      <c r="I54" s="2">
        <v>0.71187530867134863</v>
      </c>
      <c r="J54" s="2">
        <v>2.622663733988579</v>
      </c>
      <c r="K54" s="2">
        <v>0.35182960002276686</v>
      </c>
      <c r="L54" s="2">
        <v>0.89563790599411286</v>
      </c>
      <c r="M54" s="2">
        <v>1.6966788486919415</v>
      </c>
      <c r="N54" s="2">
        <v>7.0249937437450072</v>
      </c>
      <c r="O54" s="2">
        <v>6.7833564459178319</v>
      </c>
      <c r="P54" s="2">
        <v>0.34744634419194159</v>
      </c>
      <c r="Q54" s="2">
        <v>0.12385140138099787</v>
      </c>
      <c r="R54" s="2">
        <f t="shared" si="143"/>
        <v>100</v>
      </c>
      <c r="T54" s="2"/>
      <c r="U54" s="2"/>
      <c r="V54" s="10">
        <f t="shared" si="144"/>
        <v>61.085346044139527</v>
      </c>
      <c r="W54" s="2">
        <f t="shared" si="145"/>
        <v>1.2606371306830753</v>
      </c>
      <c r="X54" s="2">
        <f t="shared" si="146"/>
        <v>16.997293875124878</v>
      </c>
      <c r="Y54" s="2">
        <f t="shared" si="147"/>
        <v>0.71099364112547381</v>
      </c>
      <c r="Z54" s="2">
        <f t="shared" si="148"/>
        <v>2.6194155282005225</v>
      </c>
      <c r="AA54" s="2">
        <f t="shared" si="149"/>
        <v>0.35139385413266555</v>
      </c>
      <c r="AB54" s="2">
        <f t="shared" si="150"/>
        <v>0.8945286458962397</v>
      </c>
      <c r="AC54" s="2">
        <f t="shared" si="151"/>
        <v>1.6945774881609015</v>
      </c>
      <c r="AD54" s="2">
        <f t="shared" si="152"/>
        <v>7.0162931905464507</v>
      </c>
      <c r="AE54" s="2">
        <f t="shared" si="153"/>
        <v>6.7749551638988939</v>
      </c>
      <c r="AF54" s="2">
        <f t="shared" si="154"/>
        <v>0.34701602702561279</v>
      </c>
      <c r="AG54" s="2">
        <f t="shared" si="155"/>
        <v>99.752450588934238</v>
      </c>
      <c r="AH54" s="2"/>
      <c r="AI54" s="10">
        <f t="shared" si="156"/>
        <v>61.236937722827086</v>
      </c>
      <c r="AJ54" s="2">
        <f t="shared" si="157"/>
        <v>1.2637655749210441</v>
      </c>
      <c r="AK54" s="2">
        <f t="shared" si="158"/>
        <v>17.039474995124007</v>
      </c>
      <c r="AL54" s="2">
        <f t="shared" si="159"/>
        <v>0.71275806952891629</v>
      </c>
      <c r="AM54" s="2">
        <f t="shared" si="160"/>
        <v>2.6259159677136799</v>
      </c>
      <c r="AN54" s="2">
        <f t="shared" si="161"/>
        <v>0.35226588625948646</v>
      </c>
      <c r="AO54" s="2">
        <f t="shared" si="162"/>
        <v>0.89674854162978501</v>
      </c>
      <c r="AP54" s="2">
        <f t="shared" si="163"/>
        <v>1.6987828150147568</v>
      </c>
      <c r="AQ54" s="2">
        <f t="shared" si="164"/>
        <v>7.0337050860631027</v>
      </c>
      <c r="AR54" s="2">
        <f t="shared" si="165"/>
        <v>6.7917681459451336</v>
      </c>
      <c r="AS54" s="2">
        <f t="shared" si="166"/>
        <v>0.34787719497300057</v>
      </c>
      <c r="AT54" s="2">
        <f t="shared" si="167"/>
        <v>100</v>
      </c>
      <c r="AU54" s="2"/>
      <c r="AV54" s="2">
        <f>AR54*'E. Diagram lines'!$G$42</f>
        <v>5.6378885556297833</v>
      </c>
      <c r="AW54" s="2">
        <f>AK54*'E. Diagram lines'!$G$43</f>
        <v>9.0184212302557061</v>
      </c>
      <c r="AX54" s="2">
        <f>AQ54*'E. Diagram lines'!$G$41</f>
        <v>5.217969665330453</v>
      </c>
      <c r="AY54" s="2">
        <f>AP54*'E. Diagram lines'!$G$44</f>
        <v>1.2140481037831925</v>
      </c>
      <c r="AZ54" s="2">
        <f>AS54*'E. Diagram lines'!$G$50</f>
        <v>0.15182359450052091</v>
      </c>
      <c r="BA54" s="2">
        <f>AJ54*'E. Diagram lines'!$G$47</f>
        <v>0.75738909195875315</v>
      </c>
      <c r="BB54" s="2">
        <f t="shared" si="168"/>
        <v>13.825473232008235</v>
      </c>
      <c r="BC54" s="2">
        <f t="shared" si="169"/>
        <v>0.74718237139652466</v>
      </c>
      <c r="BD54" s="2">
        <f t="shared" si="170"/>
        <v>0.83074235557379972</v>
      </c>
      <c r="BE54" s="15">
        <f t="shared" si="171"/>
        <v>1.2037426445041348</v>
      </c>
    </row>
    <row r="55" spans="1:57">
      <c r="A55" s="1" t="str">
        <f t="shared" si="172"/>
        <v>Phonolite AFC</v>
      </c>
      <c r="B55" s="1" t="str">
        <f t="shared" si="173"/>
        <v xml:space="preserve"> r 0.15, TI 450°C and GWRV 75%</v>
      </c>
      <c r="C55" s="1" t="str">
        <f t="shared" si="173"/>
        <v>paragneiss wall-rock</v>
      </c>
      <c r="D55" s="1">
        <v>1037.0027438381398</v>
      </c>
      <c r="E55" s="17"/>
      <c r="F55" s="2">
        <v>61.465922251635895</v>
      </c>
      <c r="G55" s="2">
        <v>1.2965729492655458</v>
      </c>
      <c r="H55" s="2">
        <v>16.349885809798987</v>
      </c>
      <c r="I55" s="2">
        <v>0.44009599269553834</v>
      </c>
      <c r="J55" s="2">
        <v>2.6374767079472026</v>
      </c>
      <c r="K55" s="2">
        <v>0.42582738558196848</v>
      </c>
      <c r="L55" s="2">
        <v>1.0071292769035665</v>
      </c>
      <c r="M55" s="2">
        <v>1.6607545767909904</v>
      </c>
      <c r="N55" s="2">
        <v>6.803343534336685</v>
      </c>
      <c r="O55" s="2">
        <v>7.209420530012828</v>
      </c>
      <c r="P55" s="2">
        <v>0.45589247289143109</v>
      </c>
      <c r="Q55" s="2">
        <v>0.24767851213936151</v>
      </c>
      <c r="R55" s="2">
        <f t="shared" si="143"/>
        <v>100.00000000000001</v>
      </c>
      <c r="T55" s="2"/>
      <c r="U55" s="2"/>
      <c r="V55" s="10">
        <f t="shared" si="144"/>
        <v>61.313684369930307</v>
      </c>
      <c r="W55" s="2">
        <f t="shared" si="145"/>
        <v>1.2933616166760036</v>
      </c>
      <c r="X55" s="2">
        <f t="shared" si="146"/>
        <v>16.309390655888791</v>
      </c>
      <c r="Y55" s="2">
        <f t="shared" si="147"/>
        <v>0.43900596948884507</v>
      </c>
      <c r="Z55" s="2">
        <f t="shared" si="148"/>
        <v>2.6309442448789366</v>
      </c>
      <c r="AA55" s="2">
        <f t="shared" si="149"/>
        <v>0.42477270264907713</v>
      </c>
      <c r="AB55" s="2">
        <f t="shared" si="150"/>
        <v>1.0046348340952118</v>
      </c>
      <c r="AC55" s="2">
        <f t="shared" si="151"/>
        <v>1.6566412445649081</v>
      </c>
      <c r="AD55" s="2">
        <f t="shared" si="152"/>
        <v>6.7864931142951104</v>
      </c>
      <c r="AE55" s="2">
        <f t="shared" si="153"/>
        <v>7.1915643445102226</v>
      </c>
      <c r="AF55" s="2">
        <f t="shared" si="154"/>
        <v>0.45476332519761825</v>
      </c>
      <c r="AG55" s="2">
        <f t="shared" si="155"/>
        <v>99.505256422175037</v>
      </c>
      <c r="AH55" s="2"/>
      <c r="AI55" s="10">
        <f t="shared" si="156"/>
        <v>61.618538130078498</v>
      </c>
      <c r="AJ55" s="2">
        <f t="shared" si="157"/>
        <v>1.2997922553845849</v>
      </c>
      <c r="AK55" s="2">
        <f t="shared" si="158"/>
        <v>16.390481510536759</v>
      </c>
      <c r="AL55" s="2">
        <f t="shared" si="159"/>
        <v>0.44118872235880324</v>
      </c>
      <c r="AM55" s="2">
        <f t="shared" si="160"/>
        <v>2.6440253906954636</v>
      </c>
      <c r="AN55" s="2">
        <f t="shared" si="161"/>
        <v>0.42688468722383527</v>
      </c>
      <c r="AO55" s="2">
        <f t="shared" si="162"/>
        <v>1.00962991325082</v>
      </c>
      <c r="AP55" s="2">
        <f t="shared" si="163"/>
        <v>1.6648781221528723</v>
      </c>
      <c r="AQ55" s="2">
        <f t="shared" si="164"/>
        <v>6.8202357928728681</v>
      </c>
      <c r="AR55" s="2">
        <f t="shared" si="165"/>
        <v>7.227321051260124</v>
      </c>
      <c r="AS55" s="2">
        <f t="shared" si="166"/>
        <v>0.45702442418536687</v>
      </c>
      <c r="AT55" s="2">
        <f t="shared" si="167"/>
        <v>99.999999999999972</v>
      </c>
      <c r="AU55" s="2"/>
      <c r="AV55" s="2">
        <f>AR55*'E. Diagram lines'!$G$42</f>
        <v>5.9994437040800062</v>
      </c>
      <c r="AW55" s="2">
        <f>AK55*'E. Diagram lines'!$G$43</f>
        <v>8.6749307986916993</v>
      </c>
      <c r="AX55" s="2">
        <f>AQ55*'E. Diagram lines'!$G$41</f>
        <v>5.0596069983267906</v>
      </c>
      <c r="AY55" s="2">
        <f>AP55*'E. Diagram lines'!$G$44</f>
        <v>1.1898178562703785</v>
      </c>
      <c r="AZ55" s="2">
        <f>AS55*'E. Diagram lines'!$G$50</f>
        <v>0.19945857865083241</v>
      </c>
      <c r="BA55" s="2">
        <f>AJ55*'E. Diagram lines'!$G$47</f>
        <v>0.77898029157999149</v>
      </c>
      <c r="BB55" s="2">
        <f t="shared" si="168"/>
        <v>14.047556844132991</v>
      </c>
      <c r="BC55" s="2">
        <f t="shared" si="169"/>
        <v>0.70822302950963778</v>
      </c>
      <c r="BD55" s="2">
        <f t="shared" si="170"/>
        <v>0.78441911807165887</v>
      </c>
      <c r="BE55" s="15">
        <f t="shared" si="171"/>
        <v>1.2748286942040685</v>
      </c>
    </row>
    <row r="56" spans="1:57">
      <c r="A56" s="1" t="str">
        <f t="shared" si="172"/>
        <v>Phonolite AFC</v>
      </c>
      <c r="B56" s="1" t="str">
        <f t="shared" si="173"/>
        <v xml:space="preserve"> r 0.15, TI 450°C and GWRV 75%</v>
      </c>
      <c r="C56" s="1" t="str">
        <f t="shared" si="173"/>
        <v>paragneiss wall-rock</v>
      </c>
      <c r="D56" s="1">
        <v>1015.64424582256</v>
      </c>
      <c r="E56" s="17"/>
      <c r="F56" s="2">
        <v>62.051826141954315</v>
      </c>
      <c r="G56" s="2">
        <v>1.2140977140221954</v>
      </c>
      <c r="H56" s="2">
        <v>15.48038652832718</v>
      </c>
      <c r="I56" s="2">
        <v>0.3166744992560635</v>
      </c>
      <c r="J56" s="2">
        <v>2.5240816663771466</v>
      </c>
      <c r="K56" s="2">
        <v>0.47323539768423328</v>
      </c>
      <c r="L56" s="2">
        <v>0.84493130928161231</v>
      </c>
      <c r="M56" s="2">
        <v>1.8780254695079317</v>
      </c>
      <c r="N56" s="2">
        <v>6.5370719536587991</v>
      </c>
      <c r="O56" s="2">
        <v>7.5096376882334548</v>
      </c>
      <c r="P56" s="2">
        <v>0.66760342050599331</v>
      </c>
      <c r="Q56" s="2">
        <v>0.50242821119107073</v>
      </c>
      <c r="R56" s="2">
        <f t="shared" si="143"/>
        <v>99.999999999999986</v>
      </c>
      <c r="T56" s="2"/>
      <c r="U56" s="2"/>
      <c r="V56" s="10">
        <f t="shared" si="144"/>
        <v>61.740060261857899</v>
      </c>
      <c r="W56" s="2">
        <f t="shared" si="145"/>
        <v>1.2079977445955219</v>
      </c>
      <c r="X56" s="2">
        <f t="shared" si="146"/>
        <v>15.402608699207441</v>
      </c>
      <c r="Y56" s="2">
        <f t="shared" si="147"/>
        <v>0.315083437234153</v>
      </c>
      <c r="Z56" s="2">
        <f t="shared" si="148"/>
        <v>2.5113999680117662</v>
      </c>
      <c r="AA56" s="2">
        <f t="shared" si="149"/>
        <v>0.47085772954092542</v>
      </c>
      <c r="AB56" s="2">
        <f t="shared" si="150"/>
        <v>0.84068613601859532</v>
      </c>
      <c r="AC56" s="2">
        <f t="shared" si="151"/>
        <v>1.8685897397357702</v>
      </c>
      <c r="AD56" s="2">
        <f t="shared" si="152"/>
        <v>6.5042278599777577</v>
      </c>
      <c r="AE56" s="2">
        <f t="shared" si="153"/>
        <v>7.4719071499295326</v>
      </c>
      <c r="AF56" s="2">
        <f t="shared" si="154"/>
        <v>0.6642491925824946</v>
      </c>
      <c r="AG56" s="2">
        <f t="shared" si="155"/>
        <v>98.99766791869186</v>
      </c>
      <c r="AH56" s="2"/>
      <c r="AI56" s="10">
        <f t="shared" si="156"/>
        <v>62.36516633156031</v>
      </c>
      <c r="AJ56" s="2">
        <f t="shared" si="157"/>
        <v>1.2202284861777422</v>
      </c>
      <c r="AK56" s="2">
        <f t="shared" si="158"/>
        <v>15.558557108494531</v>
      </c>
      <c r="AL56" s="2">
        <f t="shared" si="159"/>
        <v>0.31827359558907525</v>
      </c>
      <c r="AM56" s="2">
        <f t="shared" si="160"/>
        <v>2.536827402918636</v>
      </c>
      <c r="AN56" s="2">
        <f t="shared" si="161"/>
        <v>0.47562507222659761</v>
      </c>
      <c r="AO56" s="2">
        <f t="shared" si="162"/>
        <v>0.84919791919650311</v>
      </c>
      <c r="AP56" s="2">
        <f t="shared" si="163"/>
        <v>1.8875088464411796</v>
      </c>
      <c r="AQ56" s="2">
        <f t="shared" si="164"/>
        <v>6.5700818986158032</v>
      </c>
      <c r="AR56" s="2">
        <f t="shared" si="165"/>
        <v>7.547558752663055</v>
      </c>
      <c r="AS56" s="2">
        <f t="shared" si="166"/>
        <v>0.67097458611656546</v>
      </c>
      <c r="AT56" s="2">
        <f t="shared" si="167"/>
        <v>99.999999999999972</v>
      </c>
      <c r="AU56" s="2"/>
      <c r="AV56" s="2">
        <f>AR56*'E. Diagram lines'!$G$42</f>
        <v>6.2652749917541417</v>
      </c>
      <c r="AW56" s="2">
        <f>AK56*'E. Diagram lines'!$G$43</f>
        <v>8.2346211828442417</v>
      </c>
      <c r="AX56" s="2">
        <f>AQ56*'E. Diagram lines'!$G$41</f>
        <v>4.8740297789344087</v>
      </c>
      <c r="AY56" s="2">
        <f>AP56*'E. Diagram lines'!$G$44</f>
        <v>1.3489226024905423</v>
      </c>
      <c r="AZ56" s="2">
        <f>AS56*'E. Diagram lines'!$G$50</f>
        <v>0.29283257124866313</v>
      </c>
      <c r="BA56" s="2">
        <f>AJ56*'E. Diagram lines'!$G$47</f>
        <v>0.73129681917954148</v>
      </c>
      <c r="BB56" s="2">
        <f t="shared" si="168"/>
        <v>14.117640651278858</v>
      </c>
      <c r="BC56" s="2">
        <f t="shared" si="169"/>
        <v>0.65939071549335326</v>
      </c>
      <c r="BD56" s="2">
        <f t="shared" si="170"/>
        <v>0.73924013682724987</v>
      </c>
      <c r="BE56" s="15">
        <f t="shared" si="171"/>
        <v>1.3527404021809573</v>
      </c>
    </row>
    <row r="57" spans="1:57">
      <c r="A57" s="1" t="str">
        <f t="shared" si="172"/>
        <v>Phonolite AFC</v>
      </c>
      <c r="B57" s="1" t="str">
        <f t="shared" si="173"/>
        <v xml:space="preserve"> r 0.15, TI 450°C and GWRV 75%</v>
      </c>
      <c r="C57" s="1" t="str">
        <f t="shared" si="173"/>
        <v>paragneiss wall-rock</v>
      </c>
      <c r="D57" s="1">
        <v>1001.4594089733401</v>
      </c>
      <c r="E57" s="17"/>
      <c r="F57" s="2">
        <v>62.926311086018238</v>
      </c>
      <c r="G57" s="2">
        <v>1.0975018050631087</v>
      </c>
      <c r="H57" s="2">
        <v>14.741290909254806</v>
      </c>
      <c r="I57" s="2">
        <v>0.28599563396930455</v>
      </c>
      <c r="J57" s="2">
        <v>2.4509314245755403</v>
      </c>
      <c r="K57" s="2">
        <v>0.49188798419570079</v>
      </c>
      <c r="L57" s="2">
        <v>0.77345370637444633</v>
      </c>
      <c r="M57" s="2">
        <v>2.0739767074044257</v>
      </c>
      <c r="N57" s="2">
        <v>6.146461039409151</v>
      </c>
      <c r="O57" s="2">
        <v>7.4670555508262186</v>
      </c>
      <c r="P57" s="2">
        <v>0.8223529278479178</v>
      </c>
      <c r="Q57" s="2">
        <v>0.7227812250611273</v>
      </c>
      <c r="R57" s="2">
        <f t="shared" si="143"/>
        <v>99.999999999999972</v>
      </c>
      <c r="T57" s="2"/>
      <c r="U57" s="2"/>
      <c r="V57" s="10">
        <f t="shared" si="144"/>
        <v>62.471491523864941</v>
      </c>
      <c r="W57" s="2">
        <f t="shared" si="145"/>
        <v>1.0895692680714055</v>
      </c>
      <c r="X57" s="2">
        <f t="shared" si="146"/>
        <v>14.634743626231069</v>
      </c>
      <c r="Y57" s="2">
        <f t="shared" si="147"/>
        <v>0.28392851122247986</v>
      </c>
      <c r="Z57" s="2">
        <f t="shared" si="148"/>
        <v>2.433216552399585</v>
      </c>
      <c r="AA57" s="2">
        <f t="shared" si="149"/>
        <v>0.4883327101976026</v>
      </c>
      <c r="AB57" s="2">
        <f t="shared" si="150"/>
        <v>0.7678633282002324</v>
      </c>
      <c r="AC57" s="2">
        <f t="shared" si="151"/>
        <v>2.0589863931511654</v>
      </c>
      <c r="AD57" s="2">
        <f t="shared" si="152"/>
        <v>6.1020355730106051</v>
      </c>
      <c r="AE57" s="2">
        <f t="shared" si="153"/>
        <v>7.4130850752399624</v>
      </c>
      <c r="AF57" s="2">
        <f t="shared" si="154"/>
        <v>0.81640911528169269</v>
      </c>
      <c r="AG57" s="2">
        <f t="shared" si="155"/>
        <v>98.559661676870732</v>
      </c>
      <c r="AH57" s="2"/>
      <c r="AI57" s="10">
        <f t="shared" si="156"/>
        <v>63.384441931911887</v>
      </c>
      <c r="AJ57" s="2">
        <f t="shared" si="157"/>
        <v>1.1054920943657194</v>
      </c>
      <c r="AK57" s="2">
        <f t="shared" si="158"/>
        <v>14.848613902725525</v>
      </c>
      <c r="AL57" s="2">
        <f t="shared" si="159"/>
        <v>0.28807780626656732</v>
      </c>
      <c r="AM57" s="2">
        <f t="shared" si="160"/>
        <v>2.4687752687067053</v>
      </c>
      <c r="AN57" s="2">
        <f t="shared" si="161"/>
        <v>0.49546914213099513</v>
      </c>
      <c r="AO57" s="2">
        <f t="shared" si="162"/>
        <v>0.77908478492720812</v>
      </c>
      <c r="AP57" s="2">
        <f t="shared" si="163"/>
        <v>2.0890761576491421</v>
      </c>
      <c r="AQ57" s="2">
        <f t="shared" si="164"/>
        <v>6.1912099424774985</v>
      </c>
      <c r="AR57" s="2">
        <f t="shared" si="165"/>
        <v>7.5214189548903567</v>
      </c>
      <c r="AS57" s="2">
        <f t="shared" si="166"/>
        <v>0.82834001394840595</v>
      </c>
      <c r="AT57" s="2">
        <f t="shared" si="167"/>
        <v>100.00000000000003</v>
      </c>
      <c r="AU57" s="2"/>
      <c r="AV57" s="2">
        <f>AR57*'E. Diagram lines'!$G$42</f>
        <v>6.243576184677349</v>
      </c>
      <c r="AW57" s="2">
        <f>AK57*'E. Diagram lines'!$G$43</f>
        <v>7.8588721130510022</v>
      </c>
      <c r="AX57" s="2">
        <f>AQ57*'E. Diagram lines'!$G$41</f>
        <v>4.5929627808182545</v>
      </c>
      <c r="AY57" s="2">
        <f>AP57*'E. Diagram lines'!$G$44</f>
        <v>1.4929742197978304</v>
      </c>
      <c r="AZ57" s="2">
        <f>AS57*'E. Diagram lines'!$G$50</f>
        <v>0.36151136149071</v>
      </c>
      <c r="BA57" s="2">
        <f>AJ57*'E. Diagram lines'!$G$47</f>
        <v>0.66253399375239619</v>
      </c>
      <c r="BB57" s="2">
        <f t="shared" si="168"/>
        <v>13.712628897367855</v>
      </c>
      <c r="BC57" s="2">
        <f t="shared" si="169"/>
        <v>0.63740327739987468</v>
      </c>
      <c r="BD57" s="2">
        <f t="shared" si="170"/>
        <v>0.72521975310329923</v>
      </c>
      <c r="BE57" s="15">
        <f t="shared" si="171"/>
        <v>1.3788923918865756</v>
      </c>
    </row>
    <row r="58" spans="1:57">
      <c r="A58" s="1" t="str">
        <f t="shared" si="172"/>
        <v>Phonolite AFC</v>
      </c>
      <c r="B58" s="1" t="str">
        <f t="shared" si="173"/>
        <v xml:space="preserve"> r 0.15, TI 450°C and GWRV 75%</v>
      </c>
      <c r="C58" s="1" t="str">
        <f t="shared" si="173"/>
        <v>paragneiss wall-rock</v>
      </c>
      <c r="D58" s="1">
        <v>979.52856468990888</v>
      </c>
      <c r="E58" s="17"/>
      <c r="F58" s="2">
        <v>64.610216424628703</v>
      </c>
      <c r="G58" s="2">
        <v>0.93789384074889015</v>
      </c>
      <c r="H58" s="2">
        <v>13.459744749697705</v>
      </c>
      <c r="I58" s="2">
        <v>0.26403140183965518</v>
      </c>
      <c r="J58" s="2">
        <v>2.3135377022626402</v>
      </c>
      <c r="K58" s="2">
        <v>0.50504828758558529</v>
      </c>
      <c r="L58" s="2">
        <v>0.68080923899068679</v>
      </c>
      <c r="M58" s="2">
        <v>2.4049688194590138</v>
      </c>
      <c r="N58" s="2">
        <v>5.6210981268378832</v>
      </c>
      <c r="O58" s="2">
        <v>7.1618566671753818</v>
      </c>
      <c r="P58" s="2">
        <v>1.0339897655823318</v>
      </c>
      <c r="Q58" s="2">
        <v>1.0068049751915176</v>
      </c>
      <c r="R58" s="2">
        <f t="shared" si="143"/>
        <v>99.999999999999986</v>
      </c>
      <c r="T58" s="2"/>
      <c r="U58" s="2"/>
      <c r="V58" s="10">
        <f t="shared" si="144"/>
        <v>63.959717551183537</v>
      </c>
      <c r="W58" s="2">
        <f t="shared" si="145"/>
        <v>0.92845107889821565</v>
      </c>
      <c r="X58" s="2">
        <f t="shared" si="146"/>
        <v>13.32423136990967</v>
      </c>
      <c r="Y58" s="2">
        <f t="shared" si="147"/>
        <v>0.26137312054986561</v>
      </c>
      <c r="Z58" s="2">
        <f t="shared" si="148"/>
        <v>2.2902448895733283</v>
      </c>
      <c r="AA58" s="2">
        <f t="shared" si="149"/>
        <v>0.49996343629905404</v>
      </c>
      <c r="AB58" s="2">
        <f t="shared" si="150"/>
        <v>0.6739548177009651</v>
      </c>
      <c r="AC58" s="2">
        <f t="shared" si="151"/>
        <v>2.3807554737328958</v>
      </c>
      <c r="AD58" s="2">
        <f t="shared" si="152"/>
        <v>5.564504631236483</v>
      </c>
      <c r="AE58" s="2">
        <f t="shared" si="153"/>
        <v>7.0897507379341755</v>
      </c>
      <c r="AF58" s="2">
        <f t="shared" si="154"/>
        <v>1.0235795051794778</v>
      </c>
      <c r="AG58" s="2">
        <f t="shared" si="155"/>
        <v>97.99652661219767</v>
      </c>
      <c r="AH58" s="2"/>
      <c r="AI58" s="10">
        <f t="shared" si="156"/>
        <v>65.267331161941868</v>
      </c>
      <c r="AJ58" s="2">
        <f t="shared" si="157"/>
        <v>0.94743263970199831</v>
      </c>
      <c r="AK58" s="2">
        <f t="shared" si="158"/>
        <v>13.59663636103935</v>
      </c>
      <c r="AL58" s="2">
        <f t="shared" si="159"/>
        <v>0.26671671903658306</v>
      </c>
      <c r="AM58" s="2">
        <f t="shared" si="160"/>
        <v>2.3370674132528495</v>
      </c>
      <c r="AN58" s="2">
        <f t="shared" si="161"/>
        <v>0.5101848540791275</v>
      </c>
      <c r="AO58" s="2">
        <f t="shared" si="162"/>
        <v>0.68773337280413127</v>
      </c>
      <c r="AP58" s="2">
        <f t="shared" si="163"/>
        <v>2.429428425717858</v>
      </c>
      <c r="AQ58" s="2">
        <f t="shared" si="164"/>
        <v>5.6782672035478727</v>
      </c>
      <c r="AR58" s="2">
        <f t="shared" si="165"/>
        <v>7.234695945898669</v>
      </c>
      <c r="AS58" s="2">
        <f t="shared" si="166"/>
        <v>1.0445059029797006</v>
      </c>
      <c r="AT58" s="2">
        <f t="shared" si="167"/>
        <v>100</v>
      </c>
      <c r="AU58" s="2"/>
      <c r="AV58" s="2">
        <f>AR58*'E. Diagram lines'!$G$42</f>
        <v>6.0055656495275187</v>
      </c>
      <c r="AW58" s="2">
        <f>AK58*'E. Diagram lines'!$G$43</f>
        <v>7.1962424930083113</v>
      </c>
      <c r="AX58" s="2">
        <f>AQ58*'E. Diagram lines'!$G$41</f>
        <v>4.2124350761395801</v>
      </c>
      <c r="AY58" s="2">
        <f>AP58*'E. Diagram lines'!$G$44</f>
        <v>1.7362095657261114</v>
      </c>
      <c r="AZ58" s="2">
        <f>AS58*'E. Diagram lines'!$G$50</f>
        <v>0.45585236100256082</v>
      </c>
      <c r="BA58" s="2">
        <f>AJ58*'E. Diagram lines'!$G$47</f>
        <v>0.56780716369870476</v>
      </c>
      <c r="BB58" s="2">
        <f t="shared" si="168"/>
        <v>12.912963149446542</v>
      </c>
      <c r="BC58" s="2">
        <f t="shared" si="169"/>
        <v>0.6019839301463068</v>
      </c>
      <c r="BD58" s="2">
        <f t="shared" si="170"/>
        <v>0.70427108846564423</v>
      </c>
      <c r="BE58" s="15">
        <f t="shared" si="171"/>
        <v>1.4199077832069518</v>
      </c>
    </row>
    <row r="59" spans="1:57">
      <c r="A59" s="1" t="str">
        <f t="shared" si="172"/>
        <v>Phonolite AFC</v>
      </c>
      <c r="B59" s="1" t="str">
        <f t="shared" si="173"/>
        <v xml:space="preserve"> r 0.15, TI 450°C and GWRV 75%</v>
      </c>
      <c r="C59" s="1" t="str">
        <f t="shared" si="173"/>
        <v>paragneiss wall-rock</v>
      </c>
      <c r="D59" s="1">
        <v>961.205375512459</v>
      </c>
      <c r="E59" s="17"/>
      <c r="F59" s="2">
        <v>66.465581135170453</v>
      </c>
      <c r="G59" s="2">
        <v>0.82927654069349432</v>
      </c>
      <c r="H59" s="2">
        <v>12.410505968328895</v>
      </c>
      <c r="I59" s="2">
        <v>0.2547352415468439</v>
      </c>
      <c r="J59" s="2">
        <v>2.1685285571844188</v>
      </c>
      <c r="K59" s="2">
        <v>0.49228735555455533</v>
      </c>
      <c r="L59" s="2">
        <v>0.64311224456693006</v>
      </c>
      <c r="M59" s="2">
        <v>2.592572566572735</v>
      </c>
      <c r="N59" s="2">
        <v>5.0912117077152885</v>
      </c>
      <c r="O59" s="2">
        <v>6.7580293054424674</v>
      </c>
      <c r="P59" s="2">
        <v>1.1347844196203829</v>
      </c>
      <c r="Q59" s="2">
        <v>1.1593749576035457</v>
      </c>
      <c r="R59" s="2">
        <f t="shared" si="143"/>
        <v>100.00000000000001</v>
      </c>
      <c r="T59" s="2"/>
      <c r="U59" s="2"/>
      <c r="V59" s="10">
        <f t="shared" si="144"/>
        <v>65.694995832063626</v>
      </c>
      <c r="W59" s="2">
        <f t="shared" si="145"/>
        <v>0.81966211615141293</v>
      </c>
      <c r="X59" s="2">
        <f t="shared" si="146"/>
        <v>12.266621670020195</v>
      </c>
      <c r="Y59" s="2">
        <f t="shared" si="147"/>
        <v>0.25178190494815889</v>
      </c>
      <c r="Z59" s="2">
        <f t="shared" si="148"/>
        <v>2.1433871801439413</v>
      </c>
      <c r="AA59" s="2">
        <f t="shared" si="149"/>
        <v>0.48657989923480705</v>
      </c>
      <c r="AB59" s="2">
        <f t="shared" si="150"/>
        <v>0.63565616225413901</v>
      </c>
      <c r="AC59" s="2">
        <f t="shared" si="151"/>
        <v>2.562514929478191</v>
      </c>
      <c r="AD59" s="2">
        <f t="shared" si="152"/>
        <v>5.0321854741374574</v>
      </c>
      <c r="AE59" s="2">
        <f t="shared" si="153"/>
        <v>6.6796784060476577</v>
      </c>
      <c r="AF59" s="2">
        <f t="shared" si="154"/>
        <v>1.1216280132365175</v>
      </c>
      <c r="AG59" s="2">
        <f t="shared" si="155"/>
        <v>97.694691587716122</v>
      </c>
      <c r="AH59" s="2"/>
      <c r="AI59" s="10">
        <f t="shared" si="156"/>
        <v>67.245205204500536</v>
      </c>
      <c r="AJ59" s="2">
        <f t="shared" si="157"/>
        <v>0.83900373994780608</v>
      </c>
      <c r="AK59" s="2">
        <f t="shared" si="158"/>
        <v>12.55607799222795</v>
      </c>
      <c r="AL59" s="2">
        <f t="shared" si="159"/>
        <v>0.25772322001968145</v>
      </c>
      <c r="AM59" s="2">
        <f t="shared" si="160"/>
        <v>2.1939648360724702</v>
      </c>
      <c r="AN59" s="2">
        <f t="shared" si="161"/>
        <v>0.49806175886017984</v>
      </c>
      <c r="AO59" s="2">
        <f t="shared" si="162"/>
        <v>0.65065578479605413</v>
      </c>
      <c r="AP59" s="2">
        <f t="shared" si="163"/>
        <v>2.622982771973247</v>
      </c>
      <c r="AQ59" s="2">
        <f t="shared" si="164"/>
        <v>5.1509303037404655</v>
      </c>
      <c r="AR59" s="2">
        <f t="shared" si="165"/>
        <v>6.8372992406145672</v>
      </c>
      <c r="AS59" s="2">
        <f t="shared" si="166"/>
        <v>1.1480951472470262</v>
      </c>
      <c r="AT59" s="2">
        <f t="shared" si="167"/>
        <v>99.999999999999972</v>
      </c>
      <c r="AU59" s="2"/>
      <c r="AV59" s="2">
        <f>AR59*'E. Diagram lines'!$G$42</f>
        <v>5.6756841976549532</v>
      </c>
      <c r="AW59" s="2">
        <f>AK59*'E. Diagram lines'!$G$43</f>
        <v>6.6455099330383387</v>
      </c>
      <c r="AX59" s="2">
        <f>AQ59*'E. Diagram lines'!$G$41</f>
        <v>3.8212290313970088</v>
      </c>
      <c r="AY59" s="2">
        <f>AP59*'E. Diagram lines'!$G$44</f>
        <v>1.8745346564754604</v>
      </c>
      <c r="AZ59" s="2">
        <f>AS59*'E. Diagram lines'!$G$50</f>
        <v>0.50106168096812642</v>
      </c>
      <c r="BA59" s="2">
        <f>AJ59*'E. Diagram lines'!$G$47</f>
        <v>0.50282449004734731</v>
      </c>
      <c r="BB59" s="2">
        <f t="shared" si="168"/>
        <v>11.988229544355033</v>
      </c>
      <c r="BC59" s="2">
        <f t="shared" si="169"/>
        <v>0.58440314724531761</v>
      </c>
      <c r="BD59" s="2">
        <f t="shared" si="170"/>
        <v>0.69975472795824756</v>
      </c>
      <c r="BE59" s="15">
        <f t="shared" si="171"/>
        <v>1.429072159209001</v>
      </c>
    </row>
    <row r="60" spans="1:57">
      <c r="E60" s="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0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15"/>
    </row>
    <row r="61" spans="1:57">
      <c r="A61" s="1" t="s">
        <v>86</v>
      </c>
      <c r="B61" s="1" t="s">
        <v>186</v>
      </c>
      <c r="C61" s="1" t="s">
        <v>206</v>
      </c>
      <c r="D61" s="1">
        <v>1214.453125</v>
      </c>
      <c r="E61" s="17"/>
      <c r="F61" s="2">
        <v>59.490563316502701</v>
      </c>
      <c r="G61" s="2">
        <v>0.89230775044354294</v>
      </c>
      <c r="H61" s="2">
        <v>19.448253015349174</v>
      </c>
      <c r="I61" s="2">
        <v>1.0108370549561989</v>
      </c>
      <c r="J61" s="2">
        <v>2.0216741099120119</v>
      </c>
      <c r="K61" s="2">
        <v>0.20279721600989703</v>
      </c>
      <c r="L61" s="2">
        <v>0.58811192642870369</v>
      </c>
      <c r="M61" s="2">
        <v>1.997552577697512</v>
      </c>
      <c r="N61" s="2">
        <v>6.317133278708317</v>
      </c>
      <c r="O61" s="2">
        <v>7.8583921203835407</v>
      </c>
      <c r="P61" s="2">
        <v>0.17237763360841138</v>
      </c>
      <c r="Q61" s="2">
        <v>0</v>
      </c>
      <c r="R61" s="2">
        <f t="shared" ref="R61:R94" si="174">SUM(F61:Q61)</f>
        <v>100.00000000000001</v>
      </c>
      <c r="T61" s="2"/>
      <c r="U61" s="2"/>
      <c r="V61" s="10">
        <f t="shared" ref="V61:V76" si="175">(F61*(R61-Q61))/R61</f>
        <v>59.490563316502701</v>
      </c>
      <c r="W61" s="2">
        <f t="shared" ref="W61:W76" si="176">(G61*(R61-Q61))/R61</f>
        <v>0.89230775044354294</v>
      </c>
      <c r="X61" s="2">
        <f t="shared" ref="X61:X76" si="177">(H61*(R61-Q61))/R61</f>
        <v>19.448253015349174</v>
      </c>
      <c r="Y61" s="2">
        <f t="shared" ref="Y61:Y76" si="178">(I61*(R61-Q61))/R61</f>
        <v>1.0108370549561989</v>
      </c>
      <c r="Z61" s="2">
        <f t="shared" ref="Z61:Z76" si="179">(J61*(R61-Q61))/R61</f>
        <v>2.0216741099120119</v>
      </c>
      <c r="AA61" s="2">
        <f t="shared" ref="AA61:AA76" si="180">(K61*(R61-Q61))/R61</f>
        <v>0.20279721600989703</v>
      </c>
      <c r="AB61" s="2">
        <f t="shared" ref="AB61:AB76" si="181">(L61*(R61-Q61))/R61</f>
        <v>0.58811192642870369</v>
      </c>
      <c r="AC61" s="2">
        <f t="shared" ref="AC61:AC76" si="182">(M61*(R61-Q61))/R61</f>
        <v>1.997552577697512</v>
      </c>
      <c r="AD61" s="2">
        <f t="shared" ref="AD61:AD76" si="183">(N61*(R61-Q61))/R61</f>
        <v>6.317133278708317</v>
      </c>
      <c r="AE61" s="2">
        <f t="shared" ref="AE61:AE76" si="184">(O61*(R61-Q61))/R61</f>
        <v>7.8583921203835407</v>
      </c>
      <c r="AF61" s="2">
        <f t="shared" ref="AF61:AF76" si="185">(P61*(R61-Q61))/R61</f>
        <v>0.17237763360841138</v>
      </c>
      <c r="AG61" s="2">
        <f t="shared" ref="AG61:AG76" si="186">SUM(V61:AF61)</f>
        <v>100.00000000000001</v>
      </c>
      <c r="AH61" s="2"/>
      <c r="AI61" s="10">
        <f t="shared" ref="AI61:AI76" si="187">V61*100/AG61</f>
        <v>59.490563316502694</v>
      </c>
      <c r="AJ61" s="2">
        <f t="shared" ref="AJ61:AJ76" si="188">W61*100/AG61</f>
        <v>0.89230775044354271</v>
      </c>
      <c r="AK61" s="2">
        <f t="shared" ref="AK61:AK76" si="189">X61*100/AG61</f>
        <v>19.44825301534917</v>
      </c>
      <c r="AL61" s="2">
        <f t="shared" ref="AL61:AL76" si="190">Y61*100/AG61</f>
        <v>1.0108370549561989</v>
      </c>
      <c r="AM61" s="2">
        <f t="shared" ref="AM61:AM76" si="191">Z61*100/AG61</f>
        <v>2.0216741099120115</v>
      </c>
      <c r="AN61" s="2">
        <f t="shared" ref="AN61:AN76" si="192">AA61*100/AG61</f>
        <v>0.202797216009897</v>
      </c>
      <c r="AO61" s="2">
        <f t="shared" ref="AO61:AO76" si="193">AB61*100/AG61</f>
        <v>0.58811192642870358</v>
      </c>
      <c r="AP61" s="2">
        <f t="shared" ref="AP61:AP76" si="194">AC61*100/AG61</f>
        <v>1.9975525776975118</v>
      </c>
      <c r="AQ61" s="2">
        <f t="shared" ref="AQ61:AQ76" si="195">AD61*100/AG61</f>
        <v>6.3171332787083161</v>
      </c>
      <c r="AR61" s="2">
        <f t="shared" ref="AR61:AR76" si="196">AE61*100/AG61</f>
        <v>7.858392120383539</v>
      </c>
      <c r="AS61" s="2">
        <f t="shared" ref="AS61:AS76" si="197">AF61*100/AG61</f>
        <v>0.17237763360841138</v>
      </c>
      <c r="AT61" s="2">
        <f t="shared" ref="AT61:AT76" si="198">SUM(AI61:AS61)</f>
        <v>100</v>
      </c>
      <c r="AU61" s="2"/>
      <c r="AV61" s="2">
        <f>AR61*'E. Diagram lines'!$G$42</f>
        <v>6.5232996841349378</v>
      </c>
      <c r="AW61" s="2">
        <f>AK61*'E. Diagram lines'!$G$43</f>
        <v>10.293306450767973</v>
      </c>
      <c r="AX61" s="2">
        <f>AQ61*'E. Diagram lines'!$G$41</f>
        <v>4.6863792861408262</v>
      </c>
      <c r="AY61" s="2">
        <f>AP61*'E. Diagram lines'!$G$44</f>
        <v>1.4275661948816136</v>
      </c>
      <c r="AZ61" s="2">
        <f>AS61*'E. Diagram lines'!$G$50</f>
        <v>7.5230547802807232E-2</v>
      </c>
      <c r="BA61" s="2">
        <f>AJ61*'E. Diagram lines'!$G$47</f>
        <v>0.5347701901900721</v>
      </c>
      <c r="BB61" s="2">
        <f t="shared" ref="BB61:BB76" si="199">SUM(AQ61:AR61)</f>
        <v>14.175525399091855</v>
      </c>
      <c r="BC61" s="2">
        <f t="shared" ref="BC61:BC76" si="200">AW61/(AY61+AX61+AV61)</f>
        <v>0.81452138628662796</v>
      </c>
      <c r="BD61" s="2">
        <f t="shared" ref="BD61:BD76" si="201">AW61/(AX61+AV61)</f>
        <v>0.91825167144057407</v>
      </c>
      <c r="BE61" s="15">
        <f t="shared" ref="BE61:BE76" si="202">(AX61+AV61)/AW61</f>
        <v>1.0890260601771378</v>
      </c>
    </row>
    <row r="62" spans="1:57">
      <c r="A62" s="1" t="str">
        <f>A61</f>
        <v>Phonolite AFC</v>
      </c>
      <c r="B62" s="1" t="str">
        <f>B61</f>
        <v xml:space="preserve"> r 0.15, TI 450°C and GWRV 80%</v>
      </c>
      <c r="C62" s="1" t="str">
        <f>C61</f>
        <v>paragneiss wall-rock</v>
      </c>
      <c r="D62" s="1">
        <v>1199.453125</v>
      </c>
      <c r="E62" s="17"/>
      <c r="F62" s="2">
        <v>59.541133100691511</v>
      </c>
      <c r="G62" s="2">
        <v>0.90361273542716014</v>
      </c>
      <c r="H62" s="2">
        <v>19.396348905966349</v>
      </c>
      <c r="I62" s="2">
        <v>1.0236437326091177</v>
      </c>
      <c r="J62" s="2">
        <v>2.0472874652182194</v>
      </c>
      <c r="K62" s="2">
        <v>0.20536653077889913</v>
      </c>
      <c r="L62" s="2">
        <v>0.59556293925880788</v>
      </c>
      <c r="M62" s="2">
        <v>2.0228603281721593</v>
      </c>
      <c r="N62" s="2">
        <v>6.377728345095016</v>
      </c>
      <c r="O62" s="2">
        <v>7.7118943656206929</v>
      </c>
      <c r="P62" s="2">
        <v>0.17456155116206223</v>
      </c>
      <c r="Q62" s="2">
        <v>0</v>
      </c>
      <c r="R62" s="2">
        <f t="shared" si="174"/>
        <v>100</v>
      </c>
      <c r="T62" s="2"/>
      <c r="U62" s="2"/>
      <c r="V62" s="10">
        <f t="shared" si="175"/>
        <v>59.541133100691511</v>
      </c>
      <c r="W62" s="2">
        <f t="shared" si="176"/>
        <v>0.90361273542716025</v>
      </c>
      <c r="X62" s="2">
        <f t="shared" si="177"/>
        <v>19.396348905966349</v>
      </c>
      <c r="Y62" s="2">
        <f t="shared" si="178"/>
        <v>1.0236437326091177</v>
      </c>
      <c r="Z62" s="2">
        <f t="shared" si="179"/>
        <v>2.0472874652182194</v>
      </c>
      <c r="AA62" s="2">
        <f t="shared" si="180"/>
        <v>0.20536653077889913</v>
      </c>
      <c r="AB62" s="2">
        <f t="shared" si="181"/>
        <v>0.59556293925880788</v>
      </c>
      <c r="AC62" s="2">
        <f t="shared" si="182"/>
        <v>2.0228603281721593</v>
      </c>
      <c r="AD62" s="2">
        <f t="shared" si="183"/>
        <v>6.3777283450950168</v>
      </c>
      <c r="AE62" s="2">
        <f t="shared" si="184"/>
        <v>7.7118943656206929</v>
      </c>
      <c r="AF62" s="2">
        <f t="shared" si="185"/>
        <v>0.17456155116206223</v>
      </c>
      <c r="AG62" s="2">
        <f t="shared" si="186"/>
        <v>100</v>
      </c>
      <c r="AH62" s="2"/>
      <c r="AI62" s="10">
        <f t="shared" si="187"/>
        <v>59.541133100691511</v>
      </c>
      <c r="AJ62" s="2">
        <f t="shared" si="188"/>
        <v>0.90361273542716025</v>
      </c>
      <c r="AK62" s="2">
        <f t="shared" si="189"/>
        <v>19.396348905966349</v>
      </c>
      <c r="AL62" s="2">
        <f t="shared" si="190"/>
        <v>1.0236437326091177</v>
      </c>
      <c r="AM62" s="2">
        <f t="shared" si="191"/>
        <v>2.0472874652182194</v>
      </c>
      <c r="AN62" s="2">
        <f t="shared" si="192"/>
        <v>0.20536653077889913</v>
      </c>
      <c r="AO62" s="2">
        <f t="shared" si="193"/>
        <v>0.59556293925880788</v>
      </c>
      <c r="AP62" s="2">
        <f t="shared" si="194"/>
        <v>2.0228603281721593</v>
      </c>
      <c r="AQ62" s="2">
        <f t="shared" si="195"/>
        <v>6.3777283450950168</v>
      </c>
      <c r="AR62" s="2">
        <f t="shared" si="196"/>
        <v>7.7118943656206929</v>
      </c>
      <c r="AS62" s="2">
        <f t="shared" si="197"/>
        <v>0.17456155116206223</v>
      </c>
      <c r="AT62" s="2">
        <f t="shared" si="198"/>
        <v>100</v>
      </c>
      <c r="AU62" s="2"/>
      <c r="AV62" s="2">
        <f>AR62*'E. Diagram lines'!$G$42</f>
        <v>6.4016909959031381</v>
      </c>
      <c r="AW62" s="2">
        <f>AK62*'E. Diagram lines'!$G$43</f>
        <v>10.265835350741153</v>
      </c>
      <c r="AX62" s="2">
        <f>AQ62*'E. Diagram lines'!$G$41</f>
        <v>4.7313318700785558</v>
      </c>
      <c r="AY62" s="2">
        <f>AP62*'E. Diagram lines'!$G$44</f>
        <v>1.4456525719059168</v>
      </c>
      <c r="AZ62" s="2">
        <f>AS62*'E. Diagram lines'!$G$50</f>
        <v>7.6183672117592485E-2</v>
      </c>
      <c r="BA62" s="2">
        <f>AJ62*'E. Diagram lines'!$G$47</f>
        <v>0.54154539635272159</v>
      </c>
      <c r="BB62" s="2">
        <f t="shared" si="199"/>
        <v>14.089622710715709</v>
      </c>
      <c r="BC62" s="2">
        <f t="shared" si="200"/>
        <v>0.81613007676626537</v>
      </c>
      <c r="BD62" s="2">
        <f t="shared" si="201"/>
        <v>0.92210673366257623</v>
      </c>
      <c r="BE62" s="15">
        <f t="shared" si="202"/>
        <v>1.0844731564078645</v>
      </c>
    </row>
    <row r="63" spans="1:57">
      <c r="A63" s="1" t="str">
        <f t="shared" ref="A63:A76" si="203">A62</f>
        <v>Phonolite AFC</v>
      </c>
      <c r="B63" s="1" t="str">
        <f t="shared" ref="B63:C76" si="204">B62</f>
        <v xml:space="preserve"> r 0.15, TI 450°C and GWRV 80%</v>
      </c>
      <c r="C63" s="1" t="str">
        <f t="shared" si="204"/>
        <v>paragneiss wall-rock</v>
      </c>
      <c r="D63" s="1">
        <v>1179.453125</v>
      </c>
      <c r="E63" s="17"/>
      <c r="F63" s="2">
        <v>59.607055690067654</v>
      </c>
      <c r="G63" s="2">
        <v>0.91840302016718711</v>
      </c>
      <c r="H63" s="2">
        <v>19.328342025563977</v>
      </c>
      <c r="I63" s="2">
        <v>1.0403986782667569</v>
      </c>
      <c r="J63" s="2">
        <v>2.0807973565335049</v>
      </c>
      <c r="K63" s="2">
        <v>0.20872795912890368</v>
      </c>
      <c r="L63" s="2">
        <v>0.60531108147382329</v>
      </c>
      <c r="M63" s="2">
        <v>2.055970397419725</v>
      </c>
      <c r="N63" s="2">
        <v>6.4561742584508615</v>
      </c>
      <c r="O63" s="2">
        <v>7.521400767668017</v>
      </c>
      <c r="P63" s="2">
        <v>0.17741876525956754</v>
      </c>
      <c r="Q63" s="2">
        <v>0</v>
      </c>
      <c r="R63" s="2">
        <f t="shared" si="174"/>
        <v>99.999999999999986</v>
      </c>
      <c r="T63" s="2"/>
      <c r="U63" s="2"/>
      <c r="V63" s="10">
        <f t="shared" si="175"/>
        <v>59.607055690067654</v>
      </c>
      <c r="W63" s="2">
        <f t="shared" si="176"/>
        <v>0.91840302016718711</v>
      </c>
      <c r="X63" s="2">
        <f t="shared" si="177"/>
        <v>19.328342025563977</v>
      </c>
      <c r="Y63" s="2">
        <f t="shared" si="178"/>
        <v>1.0403986782667569</v>
      </c>
      <c r="Z63" s="2">
        <f t="shared" si="179"/>
        <v>2.0807973565335049</v>
      </c>
      <c r="AA63" s="2">
        <f t="shared" si="180"/>
        <v>0.20872795912890368</v>
      </c>
      <c r="AB63" s="2">
        <f t="shared" si="181"/>
        <v>0.60531108147382329</v>
      </c>
      <c r="AC63" s="2">
        <f t="shared" si="182"/>
        <v>2.055970397419725</v>
      </c>
      <c r="AD63" s="2">
        <f t="shared" si="183"/>
        <v>6.4561742584508615</v>
      </c>
      <c r="AE63" s="2">
        <f t="shared" si="184"/>
        <v>7.521400767668017</v>
      </c>
      <c r="AF63" s="2">
        <f t="shared" si="185"/>
        <v>0.17741876525956754</v>
      </c>
      <c r="AG63" s="2">
        <f t="shared" si="186"/>
        <v>99.999999999999986</v>
      </c>
      <c r="AH63" s="2"/>
      <c r="AI63" s="10">
        <f t="shared" si="187"/>
        <v>59.607055690067661</v>
      </c>
      <c r="AJ63" s="2">
        <f t="shared" si="188"/>
        <v>0.91840302016718722</v>
      </c>
      <c r="AK63" s="2">
        <f t="shared" si="189"/>
        <v>19.32834202556398</v>
      </c>
      <c r="AL63" s="2">
        <f t="shared" si="190"/>
        <v>1.0403986782667571</v>
      </c>
      <c r="AM63" s="2">
        <f t="shared" si="191"/>
        <v>2.0807973565335054</v>
      </c>
      <c r="AN63" s="2">
        <f t="shared" si="192"/>
        <v>0.20872795912890371</v>
      </c>
      <c r="AO63" s="2">
        <f t="shared" si="193"/>
        <v>0.6053110814738234</v>
      </c>
      <c r="AP63" s="2">
        <f t="shared" si="194"/>
        <v>2.0559703974197254</v>
      </c>
      <c r="AQ63" s="2">
        <f t="shared" si="195"/>
        <v>6.4561742584508623</v>
      </c>
      <c r="AR63" s="2">
        <f t="shared" si="196"/>
        <v>7.5214007676680179</v>
      </c>
      <c r="AS63" s="2">
        <f t="shared" si="197"/>
        <v>0.17741876525956757</v>
      </c>
      <c r="AT63" s="2">
        <f t="shared" si="198"/>
        <v>100</v>
      </c>
      <c r="AU63" s="2"/>
      <c r="AV63" s="2">
        <f>AR63*'E. Diagram lines'!$G$42</f>
        <v>6.2435610873521048</v>
      </c>
      <c r="AW63" s="2">
        <f>AK63*'E. Diagram lines'!$G$43</f>
        <v>10.2298415954054</v>
      </c>
      <c r="AX63" s="2">
        <f>AQ63*'E. Diagram lines'!$G$41</f>
        <v>4.7895271442976872</v>
      </c>
      <c r="AY63" s="2">
        <f>AP63*'E. Diagram lines'!$G$44</f>
        <v>1.4693149355882269</v>
      </c>
      <c r="AZ63" s="2">
        <f>AS63*'E. Diagram lines'!$G$50</f>
        <v>7.7430642372640357E-2</v>
      </c>
      <c r="BA63" s="2">
        <f>AJ63*'E. Diagram lines'!$G$47</f>
        <v>0.55040938232556336</v>
      </c>
      <c r="BB63" s="2">
        <f t="shared" si="199"/>
        <v>13.977575026118881</v>
      </c>
      <c r="BC63" s="2">
        <f t="shared" si="200"/>
        <v>0.8182300201462257</v>
      </c>
      <c r="BD63" s="2">
        <f t="shared" si="201"/>
        <v>0.92719657276553102</v>
      </c>
      <c r="BE63" s="15">
        <f t="shared" si="202"/>
        <v>1.0785199485987309</v>
      </c>
    </row>
    <row r="64" spans="1:57">
      <c r="A64" s="1" t="str">
        <f t="shared" si="203"/>
        <v>Phonolite AFC</v>
      </c>
      <c r="B64" s="1" t="str">
        <f t="shared" si="204"/>
        <v xml:space="preserve"> r 0.15, TI 450°C and GWRV 80%</v>
      </c>
      <c r="C64" s="1" t="str">
        <f t="shared" si="204"/>
        <v>paragneiss wall-rock</v>
      </c>
      <c r="D64" s="1">
        <v>1159.453125</v>
      </c>
      <c r="E64" s="17"/>
      <c r="F64" s="2">
        <v>59.670359102298995</v>
      </c>
      <c r="G64" s="2">
        <v>0.93266674482944811</v>
      </c>
      <c r="H64" s="2">
        <v>19.262640823189152</v>
      </c>
      <c r="I64" s="2">
        <v>1.0565571184720994</v>
      </c>
      <c r="J64" s="2">
        <v>2.1131142369441904</v>
      </c>
      <c r="K64" s="2">
        <v>0.2119697147339655</v>
      </c>
      <c r="L64" s="2">
        <v>0.61471217272850009</v>
      </c>
      <c r="M64" s="2">
        <v>2.0879016901295557</v>
      </c>
      <c r="N64" s="2">
        <v>6.530876449728293</v>
      </c>
      <c r="O64" s="2">
        <v>7.3390276894219468</v>
      </c>
      <c r="P64" s="2">
        <v>0.18017425752386793</v>
      </c>
      <c r="Q64" s="2">
        <v>0</v>
      </c>
      <c r="R64" s="2">
        <f t="shared" si="174"/>
        <v>100.00000000000003</v>
      </c>
      <c r="T64" s="2"/>
      <c r="U64" s="2"/>
      <c r="V64" s="10">
        <f t="shared" si="175"/>
        <v>59.670359102299003</v>
      </c>
      <c r="W64" s="2">
        <f t="shared" si="176"/>
        <v>0.93266674482944811</v>
      </c>
      <c r="X64" s="2">
        <f t="shared" si="177"/>
        <v>19.262640823189152</v>
      </c>
      <c r="Y64" s="2">
        <f t="shared" si="178"/>
        <v>1.0565571184720994</v>
      </c>
      <c r="Z64" s="2">
        <f t="shared" si="179"/>
        <v>2.1131142369441904</v>
      </c>
      <c r="AA64" s="2">
        <f t="shared" si="180"/>
        <v>0.2119697147339655</v>
      </c>
      <c r="AB64" s="2">
        <f t="shared" si="181"/>
        <v>0.61471217272850009</v>
      </c>
      <c r="AC64" s="2">
        <f t="shared" si="182"/>
        <v>2.0879016901295557</v>
      </c>
      <c r="AD64" s="2">
        <f t="shared" si="183"/>
        <v>6.530876449728293</v>
      </c>
      <c r="AE64" s="2">
        <f t="shared" si="184"/>
        <v>7.3390276894219477</v>
      </c>
      <c r="AF64" s="2">
        <f t="shared" si="185"/>
        <v>0.18017425752386795</v>
      </c>
      <c r="AG64" s="2">
        <f t="shared" si="186"/>
        <v>100.00000000000004</v>
      </c>
      <c r="AH64" s="2"/>
      <c r="AI64" s="10">
        <f t="shared" si="187"/>
        <v>59.670359102298974</v>
      </c>
      <c r="AJ64" s="2">
        <f t="shared" si="188"/>
        <v>0.93266674482944767</v>
      </c>
      <c r="AK64" s="2">
        <f t="shared" si="189"/>
        <v>19.262640823189145</v>
      </c>
      <c r="AL64" s="2">
        <f t="shared" si="190"/>
        <v>1.056557118472099</v>
      </c>
      <c r="AM64" s="2">
        <f t="shared" si="191"/>
        <v>2.1131142369441895</v>
      </c>
      <c r="AN64" s="2">
        <f t="shared" si="192"/>
        <v>0.21196971473396542</v>
      </c>
      <c r="AO64" s="2">
        <f t="shared" si="193"/>
        <v>0.61471217272849987</v>
      </c>
      <c r="AP64" s="2">
        <f t="shared" si="194"/>
        <v>2.0879016901295548</v>
      </c>
      <c r="AQ64" s="2">
        <f t="shared" si="195"/>
        <v>6.5308764497282894</v>
      </c>
      <c r="AR64" s="2">
        <f t="shared" si="196"/>
        <v>7.3390276894219451</v>
      </c>
      <c r="AS64" s="2">
        <f t="shared" si="197"/>
        <v>0.18017425752386787</v>
      </c>
      <c r="AT64" s="2">
        <f t="shared" si="198"/>
        <v>99.999999999999986</v>
      </c>
      <c r="AU64" s="2"/>
      <c r="AV64" s="2">
        <f>AR64*'E. Diagram lines'!$G$42</f>
        <v>6.0921720722084753</v>
      </c>
      <c r="AW64" s="2">
        <f>AK64*'E. Diagram lines'!$G$43</f>
        <v>10.195068157930354</v>
      </c>
      <c r="AX64" s="2">
        <f>AQ64*'E. Diagram lines'!$G$41</f>
        <v>4.844945130017857</v>
      </c>
      <c r="AY64" s="2">
        <f>AP64*'E. Diagram lines'!$G$44</f>
        <v>1.4921348776214749</v>
      </c>
      <c r="AZ64" s="2">
        <f>AS64*'E. Diagram lines'!$G$50</f>
        <v>7.8633218299518581E-2</v>
      </c>
      <c r="BA64" s="2">
        <f>AJ64*'E. Diagram lines'!$G$47</f>
        <v>0.55895779485102248</v>
      </c>
      <c r="BB64" s="2">
        <f t="shared" si="199"/>
        <v>13.869904139150234</v>
      </c>
      <c r="BC64" s="2">
        <f t="shared" si="200"/>
        <v>0.82024791937884567</v>
      </c>
      <c r="BD64" s="2">
        <f t="shared" si="201"/>
        <v>0.93215314140138061</v>
      </c>
      <c r="BE64" s="15">
        <f t="shared" si="202"/>
        <v>1.0727850989126313</v>
      </c>
    </row>
    <row r="65" spans="1:57">
      <c r="A65" s="1" t="str">
        <f t="shared" si="203"/>
        <v>Phonolite AFC</v>
      </c>
      <c r="B65" s="1" t="str">
        <f t="shared" si="204"/>
        <v xml:space="preserve"> r 0.15, TI 450°C and GWRV 80%</v>
      </c>
      <c r="C65" s="1" t="str">
        <f t="shared" si="204"/>
        <v>paragneiss wall-rock</v>
      </c>
      <c r="D65" s="1">
        <v>1139.453125</v>
      </c>
      <c r="E65" s="17"/>
      <c r="F65" s="2">
        <v>59.731094398449081</v>
      </c>
      <c r="G65" s="2">
        <v>0.94641333406334183</v>
      </c>
      <c r="H65" s="2">
        <v>19.199205804638265</v>
      </c>
      <c r="I65" s="2">
        <v>1.0721297297936689</v>
      </c>
      <c r="J65" s="2">
        <v>2.1442594595873334</v>
      </c>
      <c r="K65" s="2">
        <v>0.21509393955985051</v>
      </c>
      <c r="L65" s="2">
        <v>0.62377242472356664</v>
      </c>
      <c r="M65" s="2">
        <v>2.1186753046645239</v>
      </c>
      <c r="N65" s="2">
        <v>6.6019165333899092</v>
      </c>
      <c r="O65" s="2">
        <v>7.1646092225046063</v>
      </c>
      <c r="P65" s="2">
        <v>0.1828298486258701</v>
      </c>
      <c r="Q65" s="2">
        <v>0</v>
      </c>
      <c r="R65" s="2">
        <f t="shared" si="174"/>
        <v>100.00000000000003</v>
      </c>
      <c r="T65" s="2"/>
      <c r="U65" s="2"/>
      <c r="V65" s="10">
        <f t="shared" si="175"/>
        <v>59.731094398449081</v>
      </c>
      <c r="W65" s="2">
        <f t="shared" si="176"/>
        <v>0.94641333406334183</v>
      </c>
      <c r="X65" s="2">
        <f t="shared" si="177"/>
        <v>19.199205804638265</v>
      </c>
      <c r="Y65" s="2">
        <f t="shared" si="178"/>
        <v>1.0721297297936689</v>
      </c>
      <c r="Z65" s="2">
        <f t="shared" si="179"/>
        <v>2.1442594595873334</v>
      </c>
      <c r="AA65" s="2">
        <f t="shared" si="180"/>
        <v>0.21509393955985051</v>
      </c>
      <c r="AB65" s="2">
        <f t="shared" si="181"/>
        <v>0.62377242472356664</v>
      </c>
      <c r="AC65" s="2">
        <f t="shared" si="182"/>
        <v>2.1186753046645239</v>
      </c>
      <c r="AD65" s="2">
        <f t="shared" si="183"/>
        <v>6.6019165333899101</v>
      </c>
      <c r="AE65" s="2">
        <f t="shared" si="184"/>
        <v>7.1646092225046063</v>
      </c>
      <c r="AF65" s="2">
        <f t="shared" si="185"/>
        <v>0.1828298486258701</v>
      </c>
      <c r="AG65" s="2">
        <f t="shared" si="186"/>
        <v>100.00000000000003</v>
      </c>
      <c r="AH65" s="2"/>
      <c r="AI65" s="10">
        <f t="shared" si="187"/>
        <v>59.731094398449059</v>
      </c>
      <c r="AJ65" s="2">
        <f t="shared" si="188"/>
        <v>0.9464133340633416</v>
      </c>
      <c r="AK65" s="2">
        <f t="shared" si="189"/>
        <v>19.199205804638257</v>
      </c>
      <c r="AL65" s="2">
        <f t="shared" si="190"/>
        <v>1.0721297297936687</v>
      </c>
      <c r="AM65" s="2">
        <f t="shared" si="191"/>
        <v>2.1442594595873326</v>
      </c>
      <c r="AN65" s="2">
        <f t="shared" si="192"/>
        <v>0.21509393955985046</v>
      </c>
      <c r="AO65" s="2">
        <f t="shared" si="193"/>
        <v>0.62377242472356642</v>
      </c>
      <c r="AP65" s="2">
        <f t="shared" si="194"/>
        <v>2.1186753046645235</v>
      </c>
      <c r="AQ65" s="2">
        <f t="shared" si="195"/>
        <v>6.6019165333899084</v>
      </c>
      <c r="AR65" s="2">
        <f t="shared" si="196"/>
        <v>7.1646092225046045</v>
      </c>
      <c r="AS65" s="2">
        <f t="shared" si="197"/>
        <v>0.18282984862587007</v>
      </c>
      <c r="AT65" s="2">
        <f t="shared" si="198"/>
        <v>100</v>
      </c>
      <c r="AU65" s="2"/>
      <c r="AV65" s="2">
        <f>AR65*'E. Diagram lines'!$G$42</f>
        <v>5.9473862289062636</v>
      </c>
      <c r="AW65" s="2">
        <f>AK65*'E. Diagram lines'!$G$43</f>
        <v>10.161494135361895</v>
      </c>
      <c r="AX65" s="2">
        <f>AQ65*'E. Diagram lines'!$G$41</f>
        <v>4.8976463731085511</v>
      </c>
      <c r="AY65" s="2">
        <f>AP65*'E. Diagram lines'!$G$44</f>
        <v>1.5141274761117116</v>
      </c>
      <c r="AZ65" s="2">
        <f>AS65*'E. Diagram lines'!$G$50</f>
        <v>7.9792194491277474E-2</v>
      </c>
      <c r="BA65" s="2">
        <f>AJ65*'E. Diagram lines'!$G$47</f>
        <v>0.5671962822287463</v>
      </c>
      <c r="BB65" s="2">
        <f t="shared" si="199"/>
        <v>13.766525755894513</v>
      </c>
      <c r="BC65" s="2">
        <f t="shared" si="200"/>
        <v>0.82218322856307202</v>
      </c>
      <c r="BD65" s="2">
        <f t="shared" si="201"/>
        <v>0.93697220730107067</v>
      </c>
      <c r="BE65" s="15">
        <f t="shared" si="202"/>
        <v>1.0672675157361173</v>
      </c>
    </row>
    <row r="66" spans="1:57">
      <c r="A66" s="1" t="str">
        <f t="shared" si="203"/>
        <v>Phonolite AFC</v>
      </c>
      <c r="B66" s="1" t="str">
        <f t="shared" si="204"/>
        <v xml:space="preserve"> r 0.15, TI 450°C and GWRV 80%</v>
      </c>
      <c r="C66" s="1" t="str">
        <f t="shared" si="204"/>
        <v>paragneiss wall-rock</v>
      </c>
      <c r="D66" s="1">
        <v>1119.453125</v>
      </c>
      <c r="E66" s="17"/>
      <c r="F66" s="2">
        <v>59.789310505132043</v>
      </c>
      <c r="G66" s="2">
        <v>0.95965188653595668</v>
      </c>
      <c r="H66" s="2">
        <v>19.13799868548011</v>
      </c>
      <c r="I66" s="2">
        <v>1.0871268195159633</v>
      </c>
      <c r="J66" s="2">
        <v>2.1742536390319138</v>
      </c>
      <c r="K66" s="2">
        <v>0.21810270148544267</v>
      </c>
      <c r="L66" s="2">
        <v>0.6324978343077946</v>
      </c>
      <c r="M66" s="2">
        <v>2.1483116096316222</v>
      </c>
      <c r="N66" s="2">
        <v>6.6693720143243453</v>
      </c>
      <c r="O66" s="2">
        <v>6.9979870082921822</v>
      </c>
      <c r="P66" s="2">
        <v>0.18538729626262518</v>
      </c>
      <c r="Q66" s="2">
        <v>0</v>
      </c>
      <c r="R66" s="2">
        <f t="shared" si="174"/>
        <v>100</v>
      </c>
      <c r="T66" s="2"/>
      <c r="U66" s="2"/>
      <c r="V66" s="10">
        <f t="shared" si="175"/>
        <v>59.789310505132043</v>
      </c>
      <c r="W66" s="2">
        <f t="shared" si="176"/>
        <v>0.95965188653595679</v>
      </c>
      <c r="X66" s="2">
        <f t="shared" si="177"/>
        <v>19.13799868548011</v>
      </c>
      <c r="Y66" s="2">
        <f t="shared" si="178"/>
        <v>1.0871268195159633</v>
      </c>
      <c r="Z66" s="2">
        <f t="shared" si="179"/>
        <v>2.1742536390319138</v>
      </c>
      <c r="AA66" s="2">
        <f t="shared" si="180"/>
        <v>0.21810270148544267</v>
      </c>
      <c r="AB66" s="2">
        <f t="shared" si="181"/>
        <v>0.6324978343077946</v>
      </c>
      <c r="AC66" s="2">
        <f t="shared" si="182"/>
        <v>2.1483116096316222</v>
      </c>
      <c r="AD66" s="2">
        <f t="shared" si="183"/>
        <v>6.6693720143243453</v>
      </c>
      <c r="AE66" s="2">
        <f t="shared" si="184"/>
        <v>6.9979870082921822</v>
      </c>
      <c r="AF66" s="2">
        <f t="shared" si="185"/>
        <v>0.18538729626262518</v>
      </c>
      <c r="AG66" s="2">
        <f t="shared" si="186"/>
        <v>100</v>
      </c>
      <c r="AH66" s="2"/>
      <c r="AI66" s="10">
        <f t="shared" si="187"/>
        <v>59.789310505132043</v>
      </c>
      <c r="AJ66" s="2">
        <f t="shared" si="188"/>
        <v>0.95965188653595679</v>
      </c>
      <c r="AK66" s="2">
        <f t="shared" si="189"/>
        <v>19.13799868548011</v>
      </c>
      <c r="AL66" s="2">
        <f t="shared" si="190"/>
        <v>1.0871268195159633</v>
      </c>
      <c r="AM66" s="2">
        <f t="shared" si="191"/>
        <v>2.1742536390319138</v>
      </c>
      <c r="AN66" s="2">
        <f t="shared" si="192"/>
        <v>0.21810270148544267</v>
      </c>
      <c r="AO66" s="2">
        <f t="shared" si="193"/>
        <v>0.6324978343077946</v>
      </c>
      <c r="AP66" s="2">
        <f t="shared" si="194"/>
        <v>2.1483116096316222</v>
      </c>
      <c r="AQ66" s="2">
        <f t="shared" si="195"/>
        <v>6.6693720143243453</v>
      </c>
      <c r="AR66" s="2">
        <f t="shared" si="196"/>
        <v>6.9979870082921822</v>
      </c>
      <c r="AS66" s="2">
        <f t="shared" si="197"/>
        <v>0.18538729626262518</v>
      </c>
      <c r="AT66" s="2">
        <f t="shared" si="198"/>
        <v>100</v>
      </c>
      <c r="AU66" s="2"/>
      <c r="AV66" s="2">
        <f>AR66*'E. Diagram lines'!$G$42</f>
        <v>5.8090721029768089</v>
      </c>
      <c r="AW66" s="2">
        <f>AK66*'E. Diagram lines'!$G$43</f>
        <v>10.129099265037746</v>
      </c>
      <c r="AX66" s="2">
        <f>AQ66*'E. Diagram lines'!$G$41</f>
        <v>4.9476883707427142</v>
      </c>
      <c r="AY66" s="2">
        <f>AP66*'E. Diagram lines'!$G$44</f>
        <v>1.5353072876393754</v>
      </c>
      <c r="AZ66" s="2">
        <f>AS66*'E. Diagram lines'!$G$50</f>
        <v>8.0908338057368828E-2</v>
      </c>
      <c r="BA66" s="2">
        <f>AJ66*'E. Diagram lines'!$G$47</f>
        <v>0.57513029739347243</v>
      </c>
      <c r="BB66" s="2">
        <f t="shared" si="199"/>
        <v>13.667359022616527</v>
      </c>
      <c r="BC66" s="2">
        <f t="shared" si="200"/>
        <v>0.82403542363144011</v>
      </c>
      <c r="BD66" s="2">
        <f t="shared" si="201"/>
        <v>0.94164960629036465</v>
      </c>
      <c r="BE66" s="15">
        <f t="shared" si="202"/>
        <v>1.06196614252249</v>
      </c>
    </row>
    <row r="67" spans="1:57">
      <c r="A67" s="1" t="str">
        <f t="shared" si="203"/>
        <v>Phonolite AFC</v>
      </c>
      <c r="B67" s="1" t="str">
        <f t="shared" si="204"/>
        <v xml:space="preserve"> r 0.15, TI 450°C and GWRV 80%</v>
      </c>
      <c r="C67" s="1" t="str">
        <f t="shared" si="204"/>
        <v>paragneiss wall-rock</v>
      </c>
      <c r="D67" s="1">
        <v>1099.453125</v>
      </c>
      <c r="E67" s="17"/>
      <c r="F67" s="2">
        <v>59.845054386305286</v>
      </c>
      <c r="G67" s="2">
        <v>0.97239120329831152</v>
      </c>
      <c r="H67" s="2">
        <v>19.078982279869532</v>
      </c>
      <c r="I67" s="2">
        <v>1.1015583577737129</v>
      </c>
      <c r="J67" s="2">
        <v>2.203116715547413</v>
      </c>
      <c r="K67" s="2">
        <v>0.22099800074961629</v>
      </c>
      <c r="L67" s="2">
        <v>0.64089420217388737</v>
      </c>
      <c r="M67" s="2">
        <v>2.1768303073837205</v>
      </c>
      <c r="N67" s="2">
        <v>6.733316596749896</v>
      </c>
      <c r="O67" s="2">
        <v>6.8390096495114472</v>
      </c>
      <c r="P67" s="2">
        <v>0.1878483006371752</v>
      </c>
      <c r="Q67" s="2">
        <v>0</v>
      </c>
      <c r="R67" s="2">
        <f t="shared" si="174"/>
        <v>100</v>
      </c>
      <c r="T67" s="2"/>
      <c r="U67" s="2"/>
      <c r="V67" s="10">
        <f t="shared" si="175"/>
        <v>59.845054386305286</v>
      </c>
      <c r="W67" s="2">
        <f t="shared" si="176"/>
        <v>0.97239120329831152</v>
      </c>
      <c r="X67" s="2">
        <f t="shared" si="177"/>
        <v>19.078982279869532</v>
      </c>
      <c r="Y67" s="2">
        <f t="shared" si="178"/>
        <v>1.1015583577737129</v>
      </c>
      <c r="Z67" s="2">
        <f t="shared" si="179"/>
        <v>2.203116715547413</v>
      </c>
      <c r="AA67" s="2">
        <f t="shared" si="180"/>
        <v>0.22099800074961629</v>
      </c>
      <c r="AB67" s="2">
        <f t="shared" si="181"/>
        <v>0.64089420217388737</v>
      </c>
      <c r="AC67" s="2">
        <f t="shared" si="182"/>
        <v>2.1768303073837205</v>
      </c>
      <c r="AD67" s="2">
        <f t="shared" si="183"/>
        <v>6.733316596749896</v>
      </c>
      <c r="AE67" s="2">
        <f t="shared" si="184"/>
        <v>6.8390096495114472</v>
      </c>
      <c r="AF67" s="2">
        <f t="shared" si="185"/>
        <v>0.18784830063717523</v>
      </c>
      <c r="AG67" s="2">
        <f t="shared" si="186"/>
        <v>100</v>
      </c>
      <c r="AH67" s="2"/>
      <c r="AI67" s="10">
        <f t="shared" si="187"/>
        <v>59.845054386305286</v>
      </c>
      <c r="AJ67" s="2">
        <f t="shared" si="188"/>
        <v>0.97239120329831152</v>
      </c>
      <c r="AK67" s="2">
        <f t="shared" si="189"/>
        <v>19.078982279869532</v>
      </c>
      <c r="AL67" s="2">
        <f t="shared" si="190"/>
        <v>1.1015583577737129</v>
      </c>
      <c r="AM67" s="2">
        <f t="shared" si="191"/>
        <v>2.203116715547413</v>
      </c>
      <c r="AN67" s="2">
        <f t="shared" si="192"/>
        <v>0.22099800074961629</v>
      </c>
      <c r="AO67" s="2">
        <f t="shared" si="193"/>
        <v>0.64089420217388737</v>
      </c>
      <c r="AP67" s="2">
        <f t="shared" si="194"/>
        <v>2.1768303073837205</v>
      </c>
      <c r="AQ67" s="2">
        <f t="shared" si="195"/>
        <v>6.733316596749896</v>
      </c>
      <c r="AR67" s="2">
        <f t="shared" si="196"/>
        <v>6.8390096495114472</v>
      </c>
      <c r="AS67" s="2">
        <f t="shared" si="197"/>
        <v>0.18784830063717523</v>
      </c>
      <c r="AT67" s="2">
        <f t="shared" si="198"/>
        <v>100</v>
      </c>
      <c r="AU67" s="2"/>
      <c r="AV67" s="2">
        <f>AR67*'E. Diagram lines'!$G$42</f>
        <v>5.6771040186114341</v>
      </c>
      <c r="AW67" s="2">
        <f>AK67*'E. Diagram lines'!$G$43</f>
        <v>10.097863865740283</v>
      </c>
      <c r="AX67" s="2">
        <f>AQ67*'E. Diagram lines'!$G$41</f>
        <v>4.9951258005576031</v>
      </c>
      <c r="AY67" s="2">
        <f>AP67*'E. Diagram lines'!$G$44</f>
        <v>1.5556883926413119</v>
      </c>
      <c r="AZ67" s="2">
        <f>AS67*'E. Diagram lines'!$G$50</f>
        <v>8.1982391015208433E-2</v>
      </c>
      <c r="BA67" s="2">
        <f>AJ67*'E. Diagram lines'!$G$47</f>
        <v>0.58276511491524075</v>
      </c>
      <c r="BB67" s="2">
        <f t="shared" si="199"/>
        <v>13.572326246261344</v>
      </c>
      <c r="BC67" s="2">
        <f t="shared" si="200"/>
        <v>0.8258040077490254</v>
      </c>
      <c r="BD67" s="2">
        <f t="shared" si="201"/>
        <v>0.94618126078983988</v>
      </c>
      <c r="BE67" s="15">
        <f t="shared" si="202"/>
        <v>1.0568799462010421</v>
      </c>
    </row>
    <row r="68" spans="1:57">
      <c r="A68" s="1" t="str">
        <f t="shared" si="203"/>
        <v>Phonolite AFC</v>
      </c>
      <c r="B68" s="1" t="str">
        <f t="shared" si="204"/>
        <v xml:space="preserve"> r 0.15, TI 450°C and GWRV 80%</v>
      </c>
      <c r="C68" s="1" t="str">
        <f t="shared" si="204"/>
        <v>paragneiss wall-rock</v>
      </c>
      <c r="D68" s="1">
        <v>1079.453125</v>
      </c>
      <c r="E68" s="17"/>
      <c r="F68" s="2">
        <v>60.287014275801511</v>
      </c>
      <c r="G68" s="2">
        <v>1.1479435510151377</v>
      </c>
      <c r="H68" s="2">
        <v>18.097920590793144</v>
      </c>
      <c r="I68" s="2">
        <v>1.0406630554689598</v>
      </c>
      <c r="J68" s="2">
        <v>2.5089725935318206</v>
      </c>
      <c r="K68" s="2">
        <v>0.27419661566907483</v>
      </c>
      <c r="L68" s="2">
        <v>0.76511401245518462</v>
      </c>
      <c r="M68" s="2">
        <v>1.9071222302993782</v>
      </c>
      <c r="N68" s="2">
        <v>7.0450124474191842</v>
      </c>
      <c r="O68" s="2">
        <v>6.6929735042278935</v>
      </c>
      <c r="P68" s="2">
        <v>0.23306712331870996</v>
      </c>
      <c r="Q68" s="2">
        <v>0</v>
      </c>
      <c r="R68" s="2">
        <f t="shared" si="174"/>
        <v>99.999999999999986</v>
      </c>
      <c r="T68" s="2"/>
      <c r="U68" s="2"/>
      <c r="V68" s="10">
        <f t="shared" si="175"/>
        <v>60.287014275801511</v>
      </c>
      <c r="W68" s="2">
        <f t="shared" si="176"/>
        <v>1.1479435510151377</v>
      </c>
      <c r="X68" s="2">
        <f t="shared" si="177"/>
        <v>18.097920590793144</v>
      </c>
      <c r="Y68" s="2">
        <f t="shared" si="178"/>
        <v>1.0406630554689598</v>
      </c>
      <c r="Z68" s="2">
        <f t="shared" si="179"/>
        <v>2.5089725935318206</v>
      </c>
      <c r="AA68" s="2">
        <f t="shared" si="180"/>
        <v>0.27419661566907483</v>
      </c>
      <c r="AB68" s="2">
        <f t="shared" si="181"/>
        <v>0.76511401245518462</v>
      </c>
      <c r="AC68" s="2">
        <f t="shared" si="182"/>
        <v>1.9071222302993782</v>
      </c>
      <c r="AD68" s="2">
        <f t="shared" si="183"/>
        <v>7.0450124474191842</v>
      </c>
      <c r="AE68" s="2">
        <f t="shared" si="184"/>
        <v>6.6929735042278935</v>
      </c>
      <c r="AF68" s="2">
        <f t="shared" si="185"/>
        <v>0.23306712331870996</v>
      </c>
      <c r="AG68" s="2">
        <f t="shared" si="186"/>
        <v>99.999999999999986</v>
      </c>
      <c r="AH68" s="2"/>
      <c r="AI68" s="10">
        <f t="shared" si="187"/>
        <v>60.287014275801518</v>
      </c>
      <c r="AJ68" s="2">
        <f t="shared" si="188"/>
        <v>1.1479435510151379</v>
      </c>
      <c r="AK68" s="2">
        <f t="shared" si="189"/>
        <v>18.097920590793148</v>
      </c>
      <c r="AL68" s="2">
        <f t="shared" si="190"/>
        <v>1.04066305546896</v>
      </c>
      <c r="AM68" s="2">
        <f t="shared" si="191"/>
        <v>2.508972593531821</v>
      </c>
      <c r="AN68" s="2">
        <f t="shared" si="192"/>
        <v>0.27419661566907488</v>
      </c>
      <c r="AO68" s="2">
        <f t="shared" si="193"/>
        <v>0.76511401245518462</v>
      </c>
      <c r="AP68" s="2">
        <f t="shared" si="194"/>
        <v>1.9071222302993787</v>
      </c>
      <c r="AQ68" s="2">
        <f t="shared" si="195"/>
        <v>7.0450124474191851</v>
      </c>
      <c r="AR68" s="2">
        <f t="shared" si="196"/>
        <v>6.6929735042278944</v>
      </c>
      <c r="AS68" s="2">
        <f t="shared" si="197"/>
        <v>0.23306712331871002</v>
      </c>
      <c r="AT68" s="2">
        <f t="shared" si="198"/>
        <v>100</v>
      </c>
      <c r="AU68" s="2"/>
      <c r="AV68" s="2">
        <f>AR68*'E. Diagram lines'!$G$42</f>
        <v>5.5558785152505772</v>
      </c>
      <c r="AW68" s="2">
        <f>AK68*'E. Diagram lines'!$G$43</f>
        <v>9.5786208980145293</v>
      </c>
      <c r="AX68" s="2">
        <f>AQ68*'E. Diagram lines'!$G$41</f>
        <v>5.2263580563461467</v>
      </c>
      <c r="AY68" s="2">
        <f>AP68*'E. Diagram lines'!$G$44</f>
        <v>1.3629394569532545</v>
      </c>
      <c r="AZ68" s="2">
        <f>AS68*'E. Diagram lines'!$G$50</f>
        <v>0.10171718334364814</v>
      </c>
      <c r="BA68" s="2">
        <f>AJ68*'E. Diagram lines'!$G$47</f>
        <v>0.68797563486217106</v>
      </c>
      <c r="BB68" s="2">
        <f t="shared" si="199"/>
        <v>13.737985951647079</v>
      </c>
      <c r="BC68" s="2">
        <f t="shared" si="200"/>
        <v>0.78867699204176356</v>
      </c>
      <c r="BD68" s="2">
        <f t="shared" si="201"/>
        <v>0.88837050035121312</v>
      </c>
      <c r="BE68" s="15">
        <f t="shared" si="202"/>
        <v>1.1256564683368648</v>
      </c>
    </row>
    <row r="69" spans="1:57">
      <c r="A69" s="1" t="str">
        <f t="shared" si="203"/>
        <v>Phonolite AFC</v>
      </c>
      <c r="B69" s="1" t="str">
        <f t="shared" si="204"/>
        <v xml:space="preserve"> r 0.15, TI 450°C and GWRV 80%</v>
      </c>
      <c r="C69" s="1" t="str">
        <f t="shared" si="204"/>
        <v>paragneiss wall-rock</v>
      </c>
      <c r="D69" s="1">
        <v>1059.453125</v>
      </c>
      <c r="E69" s="17"/>
      <c r="F69" s="2">
        <v>60.965329262343481</v>
      </c>
      <c r="G69" s="2">
        <v>1.3498509550399129</v>
      </c>
      <c r="H69" s="2">
        <v>16.666633515206808</v>
      </c>
      <c r="I69" s="2">
        <v>0.71419339345160682</v>
      </c>
      <c r="J69" s="2">
        <v>2.8203110439708228</v>
      </c>
      <c r="K69" s="2">
        <v>0.38072013727348597</v>
      </c>
      <c r="L69" s="2">
        <v>0.97016229088752981</v>
      </c>
      <c r="M69" s="2">
        <v>1.7116808214096877</v>
      </c>
      <c r="N69" s="2">
        <v>7.494783312128896</v>
      </c>
      <c r="O69" s="2">
        <v>6.6027231516052982</v>
      </c>
      <c r="P69" s="2">
        <v>0.32361211668245937</v>
      </c>
      <c r="Q69" s="2">
        <v>0</v>
      </c>
      <c r="R69" s="2">
        <f t="shared" si="174"/>
        <v>99.999999999999986</v>
      </c>
      <c r="T69" s="2"/>
      <c r="U69" s="2"/>
      <c r="V69" s="10">
        <f t="shared" si="175"/>
        <v>60.965329262343481</v>
      </c>
      <c r="W69" s="2">
        <f t="shared" si="176"/>
        <v>1.3498509550399127</v>
      </c>
      <c r="X69" s="2">
        <f t="shared" si="177"/>
        <v>16.666633515206808</v>
      </c>
      <c r="Y69" s="2">
        <f t="shared" si="178"/>
        <v>0.71419339345160671</v>
      </c>
      <c r="Z69" s="2">
        <f t="shared" si="179"/>
        <v>2.8203110439708228</v>
      </c>
      <c r="AA69" s="2">
        <f t="shared" si="180"/>
        <v>0.38072013727348597</v>
      </c>
      <c r="AB69" s="2">
        <f t="shared" si="181"/>
        <v>0.97016229088752981</v>
      </c>
      <c r="AC69" s="2">
        <f t="shared" si="182"/>
        <v>1.7116808214096877</v>
      </c>
      <c r="AD69" s="2">
        <f t="shared" si="183"/>
        <v>7.4947833121288969</v>
      </c>
      <c r="AE69" s="2">
        <f t="shared" si="184"/>
        <v>6.6027231516052982</v>
      </c>
      <c r="AF69" s="2">
        <f t="shared" si="185"/>
        <v>0.32361211668245943</v>
      </c>
      <c r="AG69" s="2">
        <f t="shared" si="186"/>
        <v>99.999999999999986</v>
      </c>
      <c r="AH69" s="2"/>
      <c r="AI69" s="10">
        <f t="shared" si="187"/>
        <v>60.965329262343495</v>
      </c>
      <c r="AJ69" s="2">
        <f t="shared" si="188"/>
        <v>1.3498509550399127</v>
      </c>
      <c r="AK69" s="2">
        <f t="shared" si="189"/>
        <v>16.666633515206811</v>
      </c>
      <c r="AL69" s="2">
        <f t="shared" si="190"/>
        <v>0.71419339345160671</v>
      </c>
      <c r="AM69" s="2">
        <f t="shared" si="191"/>
        <v>2.8203110439708232</v>
      </c>
      <c r="AN69" s="2">
        <f t="shared" si="192"/>
        <v>0.38072013727348603</v>
      </c>
      <c r="AO69" s="2">
        <f t="shared" si="193"/>
        <v>0.97016229088752992</v>
      </c>
      <c r="AP69" s="2">
        <f t="shared" si="194"/>
        <v>1.7116808214096879</v>
      </c>
      <c r="AQ69" s="2">
        <f t="shared" si="195"/>
        <v>7.4947833121288978</v>
      </c>
      <c r="AR69" s="2">
        <f t="shared" si="196"/>
        <v>6.6027231516052991</v>
      </c>
      <c r="AS69" s="2">
        <f t="shared" si="197"/>
        <v>0.32361211668245948</v>
      </c>
      <c r="AT69" s="2">
        <f t="shared" si="198"/>
        <v>100</v>
      </c>
      <c r="AU69" s="2"/>
      <c r="AV69" s="2">
        <f>AR69*'E. Diagram lines'!$G$42</f>
        <v>5.4809611418569846</v>
      </c>
      <c r="AW69" s="2">
        <f>AK69*'E. Diagram lines'!$G$43</f>
        <v>8.8210887702493164</v>
      </c>
      <c r="AX69" s="2">
        <f>AQ69*'E. Diagram lines'!$G$41</f>
        <v>5.5600215665002697</v>
      </c>
      <c r="AY69" s="2">
        <f>AP69*'E. Diagram lines'!$G$44</f>
        <v>1.223265762490326</v>
      </c>
      <c r="AZ69" s="2">
        <f>AS69*'E. Diagram lines'!$G$50</f>
        <v>0.14123361774969528</v>
      </c>
      <c r="BA69" s="2">
        <f>AJ69*'E. Diagram lines'!$G$47</f>
        <v>0.80898104000119564</v>
      </c>
      <c r="BB69" s="2">
        <f t="shared" si="199"/>
        <v>14.097506463734197</v>
      </c>
      <c r="BC69" s="2">
        <f t="shared" si="200"/>
        <v>0.71925228775470929</v>
      </c>
      <c r="BD69" s="2">
        <f t="shared" si="201"/>
        <v>0.79894054752683985</v>
      </c>
      <c r="BE69" s="15">
        <f t="shared" si="202"/>
        <v>1.2516575896611453</v>
      </c>
    </row>
    <row r="70" spans="1:57">
      <c r="A70" s="1" t="str">
        <f t="shared" si="203"/>
        <v>Phonolite AFC</v>
      </c>
      <c r="B70" s="1" t="str">
        <f t="shared" si="204"/>
        <v xml:space="preserve"> r 0.15, TI 450°C and GWRV 80%</v>
      </c>
      <c r="C70" s="1" t="str">
        <f t="shared" si="204"/>
        <v>paragneiss wall-rock</v>
      </c>
      <c r="D70" s="1">
        <v>1038.68079885409</v>
      </c>
      <c r="E70" s="17"/>
      <c r="F70" s="2">
        <v>61.694544320756115</v>
      </c>
      <c r="G70" s="2">
        <v>1.3344664030258055</v>
      </c>
      <c r="H70" s="2">
        <v>15.938036441186258</v>
      </c>
      <c r="I70" s="2">
        <v>0.465116529763346</v>
      </c>
      <c r="J70" s="2">
        <v>2.7371969378501926</v>
      </c>
      <c r="K70" s="2">
        <v>0.4511702903118463</v>
      </c>
      <c r="L70" s="2">
        <v>1.0339261486839464</v>
      </c>
      <c r="M70" s="2">
        <v>1.6891000846997974</v>
      </c>
      <c r="N70" s="2">
        <v>7.1321572724388247</v>
      </c>
      <c r="O70" s="2">
        <v>6.8387735019787748</v>
      </c>
      <c r="P70" s="2">
        <v>0.47023849562567072</v>
      </c>
      <c r="Q70" s="2">
        <v>0.21527357367944061</v>
      </c>
      <c r="R70" s="2">
        <f t="shared" si="174"/>
        <v>100.00000000000003</v>
      </c>
      <c r="T70" s="2"/>
      <c r="U70" s="2"/>
      <c r="V70" s="10">
        <f t="shared" si="175"/>
        <v>61.561732270431577</v>
      </c>
      <c r="W70" s="2">
        <f t="shared" si="176"/>
        <v>1.3315936495104606</v>
      </c>
      <c r="X70" s="2">
        <f t="shared" si="177"/>
        <v>15.903726060564985</v>
      </c>
      <c r="Y70" s="2">
        <f t="shared" si="178"/>
        <v>0.46411525678795068</v>
      </c>
      <c r="Z70" s="2">
        <f t="shared" si="179"/>
        <v>2.7313044761834382</v>
      </c>
      <c r="AA70" s="2">
        <f t="shared" si="180"/>
        <v>0.45019903990451204</v>
      </c>
      <c r="AB70" s="2">
        <f t="shared" si="181"/>
        <v>1.0317003789144683</v>
      </c>
      <c r="AC70" s="2">
        <f t="shared" si="182"/>
        <v>1.6854638985844419</v>
      </c>
      <c r="AD70" s="2">
        <f t="shared" si="183"/>
        <v>7.1168036225980078</v>
      </c>
      <c r="AE70" s="2">
        <f t="shared" si="184"/>
        <v>6.8240514298652233</v>
      </c>
      <c r="AF70" s="2">
        <f t="shared" si="185"/>
        <v>0.46922619641132091</v>
      </c>
      <c r="AG70" s="2">
        <f t="shared" si="186"/>
        <v>99.569916279756399</v>
      </c>
      <c r="AH70" s="2"/>
      <c r="AI70" s="10">
        <f t="shared" si="187"/>
        <v>61.827642897142532</v>
      </c>
      <c r="AJ70" s="2">
        <f t="shared" si="188"/>
        <v>1.3373453541621461</v>
      </c>
      <c r="AK70" s="2">
        <f t="shared" si="189"/>
        <v>15.972420842336669</v>
      </c>
      <c r="AL70" s="2">
        <f t="shared" si="190"/>
        <v>0.46611996286503871</v>
      </c>
      <c r="AM70" s="2">
        <f t="shared" si="191"/>
        <v>2.7431021117959307</v>
      </c>
      <c r="AN70" s="2">
        <f t="shared" si="192"/>
        <v>0.45214363607538977</v>
      </c>
      <c r="AO70" s="2">
        <f t="shared" si="193"/>
        <v>1.0361567202846225</v>
      </c>
      <c r="AP70" s="2">
        <f t="shared" si="194"/>
        <v>1.6927441154503757</v>
      </c>
      <c r="AQ70" s="2">
        <f t="shared" si="195"/>
        <v>7.1475440459368222</v>
      </c>
      <c r="AR70" s="2">
        <f t="shared" si="196"/>
        <v>6.8535273351963486</v>
      </c>
      <c r="AS70" s="2">
        <f t="shared" si="197"/>
        <v>0.47125297875410532</v>
      </c>
      <c r="AT70" s="2">
        <f t="shared" si="198"/>
        <v>100</v>
      </c>
      <c r="AU70" s="2"/>
      <c r="AV70" s="2">
        <f>AR70*'E. Diagram lines'!$G$42</f>
        <v>5.6891552388854949</v>
      </c>
      <c r="AW70" s="2">
        <f>AK70*'E. Diagram lines'!$G$43</f>
        <v>8.4536653426427613</v>
      </c>
      <c r="AX70" s="2">
        <f>AQ70*'E. Diagram lines'!$G$41</f>
        <v>5.3024213493413219</v>
      </c>
      <c r="AY70" s="2">
        <f>AP70*'E. Diagram lines'!$G$44</f>
        <v>1.2097325010524282</v>
      </c>
      <c r="AZ70" s="2">
        <f>AS70*'E. Diagram lines'!$G$50</f>
        <v>0.20566832832798598</v>
      </c>
      <c r="BA70" s="2">
        <f>AJ70*'E. Diagram lines'!$G$47</f>
        <v>0.80148629106898017</v>
      </c>
      <c r="BB70" s="2">
        <f t="shared" si="199"/>
        <v>14.001071381133171</v>
      </c>
      <c r="BC70" s="2">
        <f t="shared" si="200"/>
        <v>0.69284904437595352</v>
      </c>
      <c r="BD70" s="2">
        <f t="shared" si="201"/>
        <v>0.76910398383590972</v>
      </c>
      <c r="BE70" s="15">
        <f t="shared" si="202"/>
        <v>1.3002143026388906</v>
      </c>
    </row>
    <row r="71" spans="1:57">
      <c r="A71" s="1" t="str">
        <f t="shared" si="203"/>
        <v>Phonolite AFC</v>
      </c>
      <c r="B71" s="1" t="str">
        <f t="shared" si="204"/>
        <v xml:space="preserve"> r 0.15, TI 450°C and GWRV 80%</v>
      </c>
      <c r="C71" s="1" t="str">
        <f t="shared" si="204"/>
        <v>paragneiss wall-rock</v>
      </c>
      <c r="D71" s="1">
        <v>1018.42865797872</v>
      </c>
      <c r="E71" s="17"/>
      <c r="F71" s="2">
        <v>62.150618021074557</v>
      </c>
      <c r="G71" s="2">
        <v>1.1826128418702411</v>
      </c>
      <c r="H71" s="2">
        <v>15.099767744747773</v>
      </c>
      <c r="I71" s="2">
        <v>0.36230702919160201</v>
      </c>
      <c r="J71" s="2">
        <v>2.6400524576566125</v>
      </c>
      <c r="K71" s="2">
        <v>0.48724341697716905</v>
      </c>
      <c r="L71" s="2">
        <v>0.85428736046962062</v>
      </c>
      <c r="M71" s="2">
        <v>1.8868162466584373</v>
      </c>
      <c r="N71" s="2">
        <v>7.0825006039551273</v>
      </c>
      <c r="O71" s="2">
        <v>7.1681366081529312</v>
      </c>
      <c r="P71" s="2">
        <v>0.66714389608625879</v>
      </c>
      <c r="Q71" s="2">
        <v>0.41851377315967253</v>
      </c>
      <c r="R71" s="2">
        <f t="shared" si="174"/>
        <v>100</v>
      </c>
      <c r="T71" s="2"/>
      <c r="U71" s="2"/>
      <c r="V71" s="10">
        <f t="shared" si="175"/>
        <v>61.890509124552501</v>
      </c>
      <c r="W71" s="2">
        <f t="shared" si="176"/>
        <v>1.1776634442438592</v>
      </c>
      <c r="X71" s="2">
        <f t="shared" si="177"/>
        <v>15.036573137020882</v>
      </c>
      <c r="Y71" s="2">
        <f t="shared" si="178"/>
        <v>0.3607907243733095</v>
      </c>
      <c r="Z71" s="2">
        <f t="shared" si="179"/>
        <v>2.6290034745026793</v>
      </c>
      <c r="AA71" s="2">
        <f t="shared" si="180"/>
        <v>0.48520423616830577</v>
      </c>
      <c r="AB71" s="2">
        <f t="shared" si="181"/>
        <v>0.850712050203693</v>
      </c>
      <c r="AC71" s="2">
        <f t="shared" si="182"/>
        <v>1.8789196607919572</v>
      </c>
      <c r="AD71" s="2">
        <f t="shared" si="183"/>
        <v>7.0528593634434582</v>
      </c>
      <c r="AE71" s="2">
        <f t="shared" si="184"/>
        <v>7.1381369691689107</v>
      </c>
      <c r="AF71" s="2">
        <f t="shared" si="185"/>
        <v>0.66435180699434371</v>
      </c>
      <c r="AG71" s="2">
        <f t="shared" si="186"/>
        <v>99.164723991463902</v>
      </c>
      <c r="AH71" s="2"/>
      <c r="AI71" s="10">
        <f t="shared" si="187"/>
        <v>62.411820084206589</v>
      </c>
      <c r="AJ71" s="2">
        <f t="shared" si="188"/>
        <v>1.1875830404622842</v>
      </c>
      <c r="AK71" s="2">
        <f t="shared" si="189"/>
        <v>15.16322794214123</v>
      </c>
      <c r="AL71" s="2">
        <f t="shared" si="190"/>
        <v>0.36382970662467268</v>
      </c>
      <c r="AM71" s="2">
        <f t="shared" si="191"/>
        <v>2.6511478766672956</v>
      </c>
      <c r="AN71" s="2">
        <f t="shared" si="192"/>
        <v>0.4892911679057082</v>
      </c>
      <c r="AO71" s="2">
        <f t="shared" si="193"/>
        <v>0.85787769678754144</v>
      </c>
      <c r="AP71" s="2">
        <f t="shared" si="194"/>
        <v>1.8947460197173489</v>
      </c>
      <c r="AQ71" s="2">
        <f t="shared" si="195"/>
        <v>7.1122664185003615</v>
      </c>
      <c r="AR71" s="2">
        <f t="shared" si="196"/>
        <v>7.1982623274213537</v>
      </c>
      <c r="AS71" s="2">
        <f t="shared" si="197"/>
        <v>0.66994771956560994</v>
      </c>
      <c r="AT71" s="2">
        <f t="shared" si="198"/>
        <v>100</v>
      </c>
      <c r="AU71" s="2"/>
      <c r="AV71" s="2">
        <f>AR71*'E. Diagram lines'!$G$42</f>
        <v>5.9753218785036104</v>
      </c>
      <c r="AW71" s="2">
        <f>AK71*'E. Diagram lines'!$G$43</f>
        <v>8.0253867464663529</v>
      </c>
      <c r="AX71" s="2">
        <f>AQ71*'E. Diagram lines'!$G$41</f>
        <v>5.2762505634502519</v>
      </c>
      <c r="AY71" s="2">
        <f>AP71*'E. Diagram lines'!$G$44</f>
        <v>1.3540947036061328</v>
      </c>
      <c r="AZ71" s="2">
        <f>AS71*'E. Diagram lines'!$G$50</f>
        <v>0.2923844172072621</v>
      </c>
      <c r="BA71" s="2">
        <f>AJ71*'E. Diagram lines'!$G$47</f>
        <v>0.71173203202464197</v>
      </c>
      <c r="BB71" s="2">
        <f t="shared" si="199"/>
        <v>14.310528745921715</v>
      </c>
      <c r="BC71" s="2">
        <f t="shared" si="200"/>
        <v>0.63664910819837717</v>
      </c>
      <c r="BD71" s="2">
        <f t="shared" si="201"/>
        <v>0.71326801545906648</v>
      </c>
      <c r="BE71" s="15">
        <f t="shared" si="202"/>
        <v>1.4019975357459284</v>
      </c>
    </row>
    <row r="72" spans="1:57">
      <c r="A72" s="1" t="str">
        <f t="shared" si="203"/>
        <v>Phonolite AFC</v>
      </c>
      <c r="B72" s="1" t="str">
        <f t="shared" si="204"/>
        <v xml:space="preserve"> r 0.15, TI 450°C and GWRV 80%</v>
      </c>
      <c r="C72" s="1" t="str">
        <f t="shared" si="204"/>
        <v>paragneiss wall-rock</v>
      </c>
      <c r="D72" s="1">
        <v>1002.12190618086</v>
      </c>
      <c r="E72" s="17"/>
      <c r="F72" s="2">
        <v>62.845310239721705</v>
      </c>
      <c r="G72" s="2">
        <v>1.0475141862338375</v>
      </c>
      <c r="H72" s="2">
        <v>14.409106501206939</v>
      </c>
      <c r="I72" s="2">
        <v>0.31797473440328777</v>
      </c>
      <c r="J72" s="2">
        <v>2.5513190441343596</v>
      </c>
      <c r="K72" s="2">
        <v>0.50827391933061261</v>
      </c>
      <c r="L72" s="2">
        <v>0.76979848074739898</v>
      </c>
      <c r="M72" s="2">
        <v>2.0941161369449879</v>
      </c>
      <c r="N72" s="2">
        <v>6.771464625757087</v>
      </c>
      <c r="O72" s="2">
        <v>7.1694361577519921</v>
      </c>
      <c r="P72" s="2">
        <v>0.84535038486962077</v>
      </c>
      <c r="Q72" s="2">
        <v>0.67033558889819</v>
      </c>
      <c r="R72" s="2">
        <f t="shared" si="174"/>
        <v>100.00000000000003</v>
      </c>
      <c r="T72" s="2"/>
      <c r="U72" s="2"/>
      <c r="V72" s="10">
        <f t="shared" si="175"/>
        <v>62.424035759231373</v>
      </c>
      <c r="W72" s="2">
        <f t="shared" si="176"/>
        <v>1.0404923258447549</v>
      </c>
      <c r="X72" s="2">
        <f t="shared" si="177"/>
        <v>14.312517132287105</v>
      </c>
      <c r="Y72" s="2">
        <f t="shared" si="178"/>
        <v>0.31584323659487806</v>
      </c>
      <c r="Z72" s="2">
        <f t="shared" si="179"/>
        <v>2.5342166445951899</v>
      </c>
      <c r="AA72" s="2">
        <f t="shared" si="180"/>
        <v>0.50486677836025184</v>
      </c>
      <c r="AB72" s="2">
        <f t="shared" si="181"/>
        <v>0.76463824756815169</v>
      </c>
      <c r="AC72" s="2">
        <f t="shared" si="182"/>
        <v>2.080078531206186</v>
      </c>
      <c r="AD72" s="2">
        <f t="shared" si="183"/>
        <v>6.7260730884809856</v>
      </c>
      <c r="AE72" s="2">
        <f t="shared" si="184"/>
        <v>7.1213768756632456</v>
      </c>
      <c r="AF72" s="2">
        <f t="shared" si="185"/>
        <v>0.8396837003889519</v>
      </c>
      <c r="AG72" s="2">
        <f t="shared" si="186"/>
        <v>98.663822320221058</v>
      </c>
      <c r="AH72" s="2"/>
      <c r="AI72" s="10">
        <f t="shared" si="187"/>
        <v>63.269427730692762</v>
      </c>
      <c r="AJ72" s="2">
        <f t="shared" si="188"/>
        <v>1.0545834343086331</v>
      </c>
      <c r="AK72" s="2">
        <f t="shared" si="189"/>
        <v>14.506347712573637</v>
      </c>
      <c r="AL72" s="2">
        <f t="shared" si="190"/>
        <v>0.32012061682526799</v>
      </c>
      <c r="AM72" s="2">
        <f t="shared" si="191"/>
        <v>2.5685368608264474</v>
      </c>
      <c r="AN72" s="2">
        <f t="shared" si="192"/>
        <v>0.51170405371248207</v>
      </c>
      <c r="AO72" s="2">
        <f t="shared" si="193"/>
        <v>0.77499353824592276</v>
      </c>
      <c r="AP72" s="2">
        <f t="shared" si="194"/>
        <v>2.1082484767872973</v>
      </c>
      <c r="AQ72" s="2">
        <f t="shared" si="195"/>
        <v>6.8171624920946154</v>
      </c>
      <c r="AR72" s="2">
        <f t="shared" si="196"/>
        <v>7.217819772429114</v>
      </c>
      <c r="AS72" s="2">
        <f t="shared" si="197"/>
        <v>0.85105531150383928</v>
      </c>
      <c r="AT72" s="2">
        <f t="shared" si="198"/>
        <v>100</v>
      </c>
      <c r="AU72" s="2"/>
      <c r="AV72" s="2">
        <f>AR72*'E. Diagram lines'!$G$42</f>
        <v>5.9915566340219417</v>
      </c>
      <c r="AW72" s="2">
        <f>AK72*'E. Diagram lines'!$G$43</f>
        <v>7.6777221259447206</v>
      </c>
      <c r="AX72" s="2">
        <f>AQ72*'E. Diagram lines'!$G$41</f>
        <v>5.0573270633512495</v>
      </c>
      <c r="AY72" s="2">
        <f>AP72*'E. Diagram lines'!$G$44</f>
        <v>1.5066758639921776</v>
      </c>
      <c r="AZ72" s="2">
        <f>AS72*'E. Diagram lines'!$G$50</f>
        <v>0.37142496943871717</v>
      </c>
      <c r="BA72" s="2">
        <f>AJ72*'E. Diagram lines'!$G$47</f>
        <v>0.63202385438902386</v>
      </c>
      <c r="BB72" s="2">
        <f t="shared" si="199"/>
        <v>14.03498226452373</v>
      </c>
      <c r="BC72" s="2">
        <f t="shared" si="200"/>
        <v>0.61149979723482728</v>
      </c>
      <c r="BD72" s="2">
        <f t="shared" si="201"/>
        <v>0.69488668142737842</v>
      </c>
      <c r="BE72" s="15">
        <f t="shared" si="202"/>
        <v>1.4390835610000225</v>
      </c>
    </row>
    <row r="73" spans="1:57">
      <c r="A73" s="1" t="str">
        <f t="shared" si="203"/>
        <v>Phonolite AFC</v>
      </c>
      <c r="B73" s="1" t="str">
        <f t="shared" si="204"/>
        <v xml:space="preserve"> r 0.15, TI 450°C and GWRV 80%</v>
      </c>
      <c r="C73" s="1" t="str">
        <f t="shared" si="204"/>
        <v>paragneiss wall-rock</v>
      </c>
      <c r="D73" s="1">
        <v>982.37970087215001</v>
      </c>
      <c r="E73" s="17"/>
      <c r="F73" s="2">
        <v>63.785285376059107</v>
      </c>
      <c r="G73" s="2">
        <v>0.90199178082653297</v>
      </c>
      <c r="H73" s="2">
        <v>13.471326964468911</v>
      </c>
      <c r="I73" s="2">
        <v>0.28257763721708545</v>
      </c>
      <c r="J73" s="2">
        <v>2.4365089595500202</v>
      </c>
      <c r="K73" s="2">
        <v>0.52821249151101846</v>
      </c>
      <c r="L73" s="2">
        <v>0.67910465013124588</v>
      </c>
      <c r="M73" s="2">
        <v>2.3875884976868962</v>
      </c>
      <c r="N73" s="2">
        <v>6.4582125455956625</v>
      </c>
      <c r="O73" s="2">
        <v>7.0559378338075742</v>
      </c>
      <c r="P73" s="2">
        <v>1.0595421968981307</v>
      </c>
      <c r="Q73" s="2">
        <v>0.95371106624781188</v>
      </c>
      <c r="R73" s="2">
        <f t="shared" ref="R73:R76" si="205">SUM(F73:Q73)</f>
        <v>100</v>
      </c>
      <c r="T73" s="2"/>
      <c r="U73" s="2"/>
      <c r="V73" s="10">
        <f t="shared" si="175"/>
        <v>63.176958050789892</v>
      </c>
      <c r="W73" s="2">
        <f t="shared" si="176"/>
        <v>0.89338938539614476</v>
      </c>
      <c r="X73" s="2">
        <f t="shared" si="177"/>
        <v>13.342849428438347</v>
      </c>
      <c r="Y73" s="2">
        <f t="shared" si="178"/>
        <v>0.27988266302020454</v>
      </c>
      <c r="Z73" s="2">
        <f t="shared" si="179"/>
        <v>2.4132717039726725</v>
      </c>
      <c r="AA73" s="2">
        <f t="shared" si="180"/>
        <v>0.52317487052617462</v>
      </c>
      <c r="AB73" s="2">
        <f t="shared" si="181"/>
        <v>0.67262795393154073</v>
      </c>
      <c r="AC73" s="2">
        <f t="shared" si="182"/>
        <v>2.3648178019679964</v>
      </c>
      <c r="AD73" s="2">
        <f t="shared" si="183"/>
        <v>6.3966198578665123</v>
      </c>
      <c r="AE73" s="2">
        <f t="shared" si="184"/>
        <v>6.988644573858986</v>
      </c>
      <c r="AF73" s="2">
        <f t="shared" si="185"/>
        <v>1.0494372257147482</v>
      </c>
      <c r="AG73" s="2">
        <f t="shared" si="186"/>
        <v>98.101673515483228</v>
      </c>
      <c r="AH73" s="2"/>
      <c r="AI73" s="10">
        <f t="shared" si="187"/>
        <v>64.399470250442548</v>
      </c>
      <c r="AJ73" s="2">
        <f t="shared" si="188"/>
        <v>0.9106770082318143</v>
      </c>
      <c r="AK73" s="2">
        <f t="shared" si="189"/>
        <v>13.601041603365172</v>
      </c>
      <c r="AL73" s="2">
        <f t="shared" si="190"/>
        <v>0.28529856116677876</v>
      </c>
      <c r="AM73" s="2">
        <f t="shared" si="191"/>
        <v>2.4599699653358003</v>
      </c>
      <c r="AN73" s="2">
        <f t="shared" si="192"/>
        <v>0.53329861946096435</v>
      </c>
      <c r="AO73" s="2">
        <f t="shared" si="193"/>
        <v>0.68564371006920799</v>
      </c>
      <c r="AP73" s="2">
        <f t="shared" si="194"/>
        <v>2.4105784511359647</v>
      </c>
      <c r="AQ73" s="2">
        <f t="shared" si="195"/>
        <v>6.5203983058015256</v>
      </c>
      <c r="AR73" s="2">
        <f t="shared" si="196"/>
        <v>7.1238790567176</v>
      </c>
      <c r="AS73" s="2">
        <f t="shared" si="197"/>
        <v>1.0697444682726205</v>
      </c>
      <c r="AT73" s="2">
        <f t="shared" si="198"/>
        <v>100</v>
      </c>
      <c r="AU73" s="2"/>
      <c r="AV73" s="2">
        <f>AR73*'E. Diagram lines'!$G$42</f>
        <v>5.9135758675062569</v>
      </c>
      <c r="AW73" s="2">
        <f>AK73*'E. Diagram lines'!$G$43</f>
        <v>7.1985740396625939</v>
      </c>
      <c r="AX73" s="2">
        <f>AQ73*'E. Diagram lines'!$G$41</f>
        <v>4.8371718957849978</v>
      </c>
      <c r="AY73" s="2">
        <f>AP73*'E. Diagram lines'!$G$44</f>
        <v>1.7227382875290158</v>
      </c>
      <c r="AZ73" s="2">
        <f>AS73*'E. Diagram lines'!$G$50</f>
        <v>0.46686719542740601</v>
      </c>
      <c r="BA73" s="2">
        <f>AJ73*'E. Diagram lines'!$G$47</f>
        <v>0.54577909544299807</v>
      </c>
      <c r="BB73" s="2">
        <f t="shared" si="199"/>
        <v>13.644277362519126</v>
      </c>
      <c r="BC73" s="2">
        <f t="shared" si="200"/>
        <v>0.57711004047575043</v>
      </c>
      <c r="BD73" s="2">
        <f t="shared" si="201"/>
        <v>0.66958821824862613</v>
      </c>
      <c r="BE73" s="15">
        <f t="shared" si="202"/>
        <v>1.4934551904386824</v>
      </c>
    </row>
    <row r="74" spans="1:57">
      <c r="A74" s="1" t="str">
        <f t="shared" si="203"/>
        <v>Phonolite AFC</v>
      </c>
      <c r="B74" s="1" t="str">
        <f t="shared" si="204"/>
        <v xml:space="preserve"> r 0.15, TI 450°C and GWRV 80%</v>
      </c>
      <c r="C74" s="1" t="str">
        <f t="shared" si="204"/>
        <v>paragneiss wall-rock</v>
      </c>
      <c r="D74" s="1">
        <v>959.74641667991511</v>
      </c>
      <c r="E74" s="17"/>
      <c r="F74" s="2">
        <v>65.129666787113479</v>
      </c>
      <c r="G74" s="2">
        <v>0.7572273047572845</v>
      </c>
      <c r="H74" s="2">
        <v>12.387463305687026</v>
      </c>
      <c r="I74" s="2">
        <v>0.25732504261022332</v>
      </c>
      <c r="J74" s="2">
        <v>2.272440898501201</v>
      </c>
      <c r="K74" s="2">
        <v>0.54256764731049956</v>
      </c>
      <c r="L74" s="2">
        <v>0.58838463304058253</v>
      </c>
      <c r="M74" s="2">
        <v>2.6028874265483273</v>
      </c>
      <c r="N74" s="2">
        <v>6.1774773501764333</v>
      </c>
      <c r="O74" s="2">
        <v>6.8505090479908768</v>
      </c>
      <c r="P74" s="2">
        <v>1.1841631806144959</v>
      </c>
      <c r="Q74" s="2">
        <v>1.2498873756495812</v>
      </c>
      <c r="R74" s="2">
        <f t="shared" si="205"/>
        <v>99.999999999999986</v>
      </c>
      <c r="T74" s="2"/>
      <c r="U74" s="2"/>
      <c r="V74" s="10">
        <f t="shared" si="175"/>
        <v>64.315619304138707</v>
      </c>
      <c r="W74" s="2">
        <f t="shared" si="176"/>
        <v>0.74776281627015162</v>
      </c>
      <c r="X74" s="2">
        <f t="shared" si="177"/>
        <v>12.23263396566602</v>
      </c>
      <c r="Y74" s="2">
        <f t="shared" si="178"/>
        <v>0.25410876938825327</v>
      </c>
      <c r="Z74" s="2">
        <f t="shared" si="179"/>
        <v>2.2440379465917366</v>
      </c>
      <c r="AA74" s="2">
        <f t="shared" si="180"/>
        <v>0.53578616278240665</v>
      </c>
      <c r="AB74" s="2">
        <f t="shared" si="181"/>
        <v>0.58103048779194622</v>
      </c>
      <c r="AC74" s="2">
        <f t="shared" si="182"/>
        <v>2.5703542652015292</v>
      </c>
      <c r="AD74" s="2">
        <f t="shared" si="183"/>
        <v>6.1002658406429653</v>
      </c>
      <c r="AE74" s="2">
        <f t="shared" si="184"/>
        <v>6.7648854002323073</v>
      </c>
      <c r="AF74" s="2">
        <f t="shared" si="185"/>
        <v>1.1693624745129048</v>
      </c>
      <c r="AG74" s="2">
        <f t="shared" si="186"/>
        <v>97.515847433218923</v>
      </c>
      <c r="AH74" s="2"/>
      <c r="AI74" s="10">
        <f t="shared" si="187"/>
        <v>65.954017728434877</v>
      </c>
      <c r="AJ74" s="2">
        <f t="shared" si="188"/>
        <v>0.76681158596528287</v>
      </c>
      <c r="AK74" s="2">
        <f t="shared" si="189"/>
        <v>12.544252331953745</v>
      </c>
      <c r="AL74" s="2">
        <f t="shared" si="190"/>
        <v>0.26058202443687195</v>
      </c>
      <c r="AM74" s="2">
        <f t="shared" si="191"/>
        <v>2.3012033486439267</v>
      </c>
      <c r="AN74" s="2">
        <f t="shared" si="192"/>
        <v>0.54943496558272265</v>
      </c>
      <c r="AO74" s="2">
        <f t="shared" si="193"/>
        <v>0.59583186024184343</v>
      </c>
      <c r="AP74" s="2">
        <f t="shared" si="194"/>
        <v>2.6358323624903801</v>
      </c>
      <c r="AQ74" s="2">
        <f t="shared" si="195"/>
        <v>6.2556661314157855</v>
      </c>
      <c r="AR74" s="2">
        <f t="shared" si="196"/>
        <v>6.9372164405022012</v>
      </c>
      <c r="AS74" s="2">
        <f t="shared" si="197"/>
        <v>1.199151220332378</v>
      </c>
      <c r="AT74" s="2">
        <f t="shared" si="198"/>
        <v>100</v>
      </c>
      <c r="AU74" s="2"/>
      <c r="AV74" s="2">
        <f>AR74*'E. Diagram lines'!$G$42</f>
        <v>5.758626080483122</v>
      </c>
      <c r="AW74" s="2">
        <f>AK74*'E. Diagram lines'!$G$43</f>
        <v>6.6392510086460552</v>
      </c>
      <c r="AX74" s="2">
        <f>AQ74*'E. Diagram lines'!$G$41</f>
        <v>4.6407797470554666</v>
      </c>
      <c r="AY74" s="2">
        <f>AP74*'E. Diagram lines'!$G$44</f>
        <v>1.8837177144060178</v>
      </c>
      <c r="AZ74" s="2">
        <f>AS74*'E. Diagram lines'!$G$50</f>
        <v>0.52334401694447874</v>
      </c>
      <c r="BA74" s="2">
        <f>AJ74*'E. Diagram lines'!$G$47</f>
        <v>0.45955891054714154</v>
      </c>
      <c r="BB74" s="2">
        <f t="shared" si="199"/>
        <v>13.192882571917988</v>
      </c>
      <c r="BC74" s="2">
        <f t="shared" si="200"/>
        <v>0.54051813335380328</v>
      </c>
      <c r="BD74" s="2">
        <f t="shared" si="201"/>
        <v>0.63842599459525895</v>
      </c>
      <c r="BE74" s="15">
        <f t="shared" si="202"/>
        <v>1.5663522608191527</v>
      </c>
    </row>
    <row r="75" spans="1:57">
      <c r="A75" s="1" t="str">
        <f t="shared" si="203"/>
        <v>Phonolite AFC</v>
      </c>
      <c r="B75" s="1" t="str">
        <f t="shared" si="204"/>
        <v xml:space="preserve"> r 0.15, TI 450°C and GWRV 80%</v>
      </c>
      <c r="C75" s="1" t="str">
        <f t="shared" si="204"/>
        <v>paragneiss wall-rock</v>
      </c>
      <c r="D75" s="1">
        <v>939.09853422254093</v>
      </c>
      <c r="E75" s="17"/>
      <c r="F75" s="2">
        <v>67.230428147807302</v>
      </c>
      <c r="G75" s="2">
        <v>0.65986351522459896</v>
      </c>
      <c r="H75" s="2">
        <v>11.527591086265074</v>
      </c>
      <c r="I75" s="2">
        <v>0.24389718343170333</v>
      </c>
      <c r="J75" s="2">
        <v>2.04556256816582</v>
      </c>
      <c r="K75" s="2">
        <v>0.53038476188188877</v>
      </c>
      <c r="L75" s="2">
        <v>0.54059933745983579</v>
      </c>
      <c r="M75" s="2">
        <v>2.5467123838526184</v>
      </c>
      <c r="N75" s="2">
        <v>5.5515059849300341</v>
      </c>
      <c r="O75" s="2">
        <v>6.5359045858798037</v>
      </c>
      <c r="P75" s="2">
        <v>1.1116676127954745</v>
      </c>
      <c r="Q75" s="2">
        <v>1.475882832305871</v>
      </c>
      <c r="R75" s="2">
        <f t="shared" si="205"/>
        <v>100.00000000000003</v>
      </c>
      <c r="T75" s="2"/>
      <c r="U75" s="2"/>
      <c r="V75" s="10">
        <f t="shared" si="175"/>
        <v>66.238185800688072</v>
      </c>
      <c r="W75" s="2">
        <f t="shared" si="176"/>
        <v>0.65012470288674895</v>
      </c>
      <c r="X75" s="2">
        <f t="shared" si="177"/>
        <v>11.357457348444468</v>
      </c>
      <c r="Y75" s="2">
        <f t="shared" si="178"/>
        <v>0.24029754677295728</v>
      </c>
      <c r="Z75" s="2">
        <f t="shared" si="179"/>
        <v>2.0153724613981856</v>
      </c>
      <c r="AA75" s="2">
        <f t="shared" si="180"/>
        <v>0.52255690423610757</v>
      </c>
      <c r="AB75" s="2">
        <f t="shared" si="181"/>
        <v>0.53262072464670684</v>
      </c>
      <c r="AC75" s="2">
        <f t="shared" si="182"/>
        <v>2.50912589299113</v>
      </c>
      <c r="AD75" s="2">
        <f t="shared" si="183"/>
        <v>5.4695722611640187</v>
      </c>
      <c r="AE75" s="2">
        <f t="shared" si="184"/>
        <v>6.439442292160912</v>
      </c>
      <c r="AF75" s="2">
        <f t="shared" si="185"/>
        <v>1.0952607013459217</v>
      </c>
      <c r="AG75" s="2">
        <f t="shared" si="186"/>
        <v>97.070016636735232</v>
      </c>
      <c r="AH75" s="2"/>
      <c r="AI75" s="10">
        <f t="shared" si="187"/>
        <v>68.237534200257727</v>
      </c>
      <c r="AJ75" s="2">
        <f t="shared" si="188"/>
        <v>0.66974821413671759</v>
      </c>
      <c r="AK75" s="2">
        <f t="shared" si="189"/>
        <v>11.700273412898897</v>
      </c>
      <c r="AL75" s="2">
        <f t="shared" si="190"/>
        <v>0.2475507423391323</v>
      </c>
      <c r="AM75" s="2">
        <f t="shared" si="191"/>
        <v>2.0762049201457402</v>
      </c>
      <c r="AN75" s="2">
        <f t="shared" si="192"/>
        <v>0.53832988016440786</v>
      </c>
      <c r="AO75" s="2">
        <f t="shared" si="193"/>
        <v>0.54869746920919105</v>
      </c>
      <c r="AP75" s="2">
        <f t="shared" si="194"/>
        <v>2.5848619171262972</v>
      </c>
      <c r="AQ75" s="2">
        <f t="shared" si="195"/>
        <v>5.6346670688568841</v>
      </c>
      <c r="AR75" s="2">
        <f t="shared" si="196"/>
        <v>6.6338118764924223</v>
      </c>
      <c r="AS75" s="2">
        <f t="shared" si="197"/>
        <v>1.1283202983725777</v>
      </c>
      <c r="AT75" s="2">
        <f t="shared" si="198"/>
        <v>99.999999999999986</v>
      </c>
      <c r="AU75" s="2"/>
      <c r="AV75" s="2">
        <f>AR75*'E. Diagram lines'!$G$42</f>
        <v>5.5067680838025623</v>
      </c>
      <c r="AW75" s="2">
        <f>AK75*'E. Diagram lines'!$G$43</f>
        <v>6.1925613422290704</v>
      </c>
      <c r="AX75" s="2">
        <f>AQ75*'E. Diagram lines'!$G$41</f>
        <v>4.1800902198457495</v>
      </c>
      <c r="AY75" s="2">
        <f>AP75*'E. Diagram lines'!$G$44</f>
        <v>1.8472912966224635</v>
      </c>
      <c r="AZ75" s="2">
        <f>AS75*'E. Diagram lines'!$G$50</f>
        <v>0.49243136923683761</v>
      </c>
      <c r="BA75" s="2">
        <f>AJ75*'E. Diagram lines'!$G$47</f>
        <v>0.40138772713261872</v>
      </c>
      <c r="BB75" s="2">
        <f t="shared" si="199"/>
        <v>12.268478945349306</v>
      </c>
      <c r="BC75" s="2">
        <f t="shared" si="200"/>
        <v>0.53688928588924267</v>
      </c>
      <c r="BD75" s="2">
        <f t="shared" si="201"/>
        <v>0.63927448385373808</v>
      </c>
      <c r="BE75" s="15">
        <f t="shared" si="202"/>
        <v>1.5642732898890326</v>
      </c>
    </row>
    <row r="76" spans="1:57">
      <c r="A76" s="1" t="str">
        <f t="shared" si="203"/>
        <v>Phonolite AFC</v>
      </c>
      <c r="B76" s="1" t="str">
        <f t="shared" si="204"/>
        <v xml:space="preserve"> r 0.15, TI 450°C and GWRV 80%</v>
      </c>
      <c r="C76" s="1" t="str">
        <f t="shared" si="204"/>
        <v>paragneiss wall-rock</v>
      </c>
      <c r="D76" s="1">
        <v>934.73134478314103</v>
      </c>
      <c r="E76" s="17"/>
      <c r="F76" s="2">
        <v>67.730336377632653</v>
      </c>
      <c r="G76" s="2">
        <v>0.64496274768484185</v>
      </c>
      <c r="H76" s="2">
        <v>11.368735301355324</v>
      </c>
      <c r="I76" s="2">
        <v>0.24169681284032363</v>
      </c>
      <c r="J76" s="2">
        <v>1.9874052616528217</v>
      </c>
      <c r="K76" s="2">
        <v>0.52216079236868529</v>
      </c>
      <c r="L76" s="2">
        <v>0.5360439815769994</v>
      </c>
      <c r="M76" s="2">
        <v>2.5463611014194285</v>
      </c>
      <c r="N76" s="2">
        <v>5.3606240636903255</v>
      </c>
      <c r="O76" s="2">
        <v>6.4494651988900156</v>
      </c>
      <c r="P76" s="2">
        <v>1.1077959112224542</v>
      </c>
      <c r="Q76" s="2">
        <v>1.5044124496661067</v>
      </c>
      <c r="R76" s="2">
        <f t="shared" si="205"/>
        <v>99.999999999999972</v>
      </c>
      <c r="T76" s="2"/>
      <c r="U76" s="2"/>
      <c r="V76" s="10">
        <f t="shared" si="175"/>
        <v>66.711392764966817</v>
      </c>
      <c r="W76" s="2">
        <f t="shared" si="176"/>
        <v>0.63525984781296252</v>
      </c>
      <c r="X76" s="2">
        <f t="shared" si="177"/>
        <v>11.197702632112149</v>
      </c>
      <c r="Y76" s="2">
        <f t="shared" si="178"/>
        <v>0.23806069589750761</v>
      </c>
      <c r="Z76" s="2">
        <f t="shared" si="179"/>
        <v>1.9575064894711973</v>
      </c>
      <c r="AA76" s="2">
        <f t="shared" si="180"/>
        <v>0.51430534040101561</v>
      </c>
      <c r="AB76" s="2">
        <f t="shared" si="181"/>
        <v>0.52797966918246919</v>
      </c>
      <c r="AC76" s="2">
        <f t="shared" si="182"/>
        <v>2.5080533279962194</v>
      </c>
      <c r="AD76" s="2">
        <f t="shared" si="183"/>
        <v>5.2799781678963713</v>
      </c>
      <c r="AE76" s="2">
        <f t="shared" si="184"/>
        <v>6.3524386415010312</v>
      </c>
      <c r="AF76" s="2">
        <f t="shared" si="185"/>
        <v>1.0911300916171316</v>
      </c>
      <c r="AG76" s="2">
        <f t="shared" si="186"/>
        <v>97.013807668854881</v>
      </c>
      <c r="AH76" s="2"/>
      <c r="AI76" s="10">
        <f t="shared" si="187"/>
        <v>68.764843240333619</v>
      </c>
      <c r="AJ76" s="2">
        <f t="shared" si="188"/>
        <v>0.65481384874753767</v>
      </c>
      <c r="AK76" s="2">
        <f t="shared" si="189"/>
        <v>11.542380307692053</v>
      </c>
      <c r="AL76" s="2">
        <f t="shared" si="190"/>
        <v>0.24538846749536886</v>
      </c>
      <c r="AM76" s="2">
        <f t="shared" si="191"/>
        <v>2.0177607049018356</v>
      </c>
      <c r="AN76" s="2">
        <f t="shared" si="192"/>
        <v>0.5301362277795918</v>
      </c>
      <c r="AO76" s="2">
        <f t="shared" si="193"/>
        <v>0.54423146752951412</v>
      </c>
      <c r="AP76" s="2">
        <f t="shared" si="194"/>
        <v>2.5852539842134243</v>
      </c>
      <c r="AQ76" s="2">
        <f t="shared" si="195"/>
        <v>5.4425017374010825</v>
      </c>
      <c r="AR76" s="2">
        <f t="shared" si="196"/>
        <v>6.5479737308985202</v>
      </c>
      <c r="AS76" s="2">
        <f t="shared" si="197"/>
        <v>1.1247162830074402</v>
      </c>
      <c r="AT76" s="2">
        <f t="shared" si="198"/>
        <v>100</v>
      </c>
      <c r="AU76" s="2"/>
      <c r="AV76" s="2">
        <f>AR76*'E. Diagram lines'!$G$42</f>
        <v>5.4355133106299434</v>
      </c>
      <c r="AW76" s="2">
        <f>AK76*'E. Diagram lines'!$G$43</f>
        <v>6.1089938301715758</v>
      </c>
      <c r="AX76" s="2">
        <f>AQ76*'E. Diagram lines'!$G$41</f>
        <v>4.0375319439448498</v>
      </c>
      <c r="AY76" s="2">
        <f>AP76*'E. Diagram lines'!$G$44</f>
        <v>1.8475714903585172</v>
      </c>
      <c r="AZ76" s="2">
        <f>AS76*'E. Diagram lines'!$G$50</f>
        <v>0.49085847346994849</v>
      </c>
      <c r="BA76" s="2">
        <f>AJ76*'E. Diagram lines'!$G$47</f>
        <v>0.39243739198695859</v>
      </c>
      <c r="BB76" s="2">
        <f t="shared" si="199"/>
        <v>11.990475468299604</v>
      </c>
      <c r="BC76" s="2">
        <f t="shared" si="200"/>
        <v>0.53963436514231744</v>
      </c>
      <c r="BD76" s="2">
        <f t="shared" si="201"/>
        <v>0.64488173190362152</v>
      </c>
      <c r="BE76" s="15">
        <f t="shared" si="202"/>
        <v>1.5506719302593786</v>
      </c>
    </row>
    <row r="77" spans="1:57">
      <c r="E77" s="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0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15"/>
    </row>
    <row r="78" spans="1:57">
      <c r="A78" s="1" t="s">
        <v>86</v>
      </c>
      <c r="B78" s="1" t="s">
        <v>187</v>
      </c>
      <c r="C78" s="1" t="s">
        <v>206</v>
      </c>
      <c r="D78" s="1">
        <v>1214.453125</v>
      </c>
      <c r="E78" s="17"/>
      <c r="F78" s="2">
        <v>59.490563316502701</v>
      </c>
      <c r="G78" s="2">
        <v>0.89230775044354294</v>
      </c>
      <c r="H78" s="2">
        <v>19.448253015349174</v>
      </c>
      <c r="I78" s="2">
        <v>1.0108370549561989</v>
      </c>
      <c r="J78" s="2">
        <v>2.0216741099120119</v>
      </c>
      <c r="K78" s="2">
        <v>0.20279721600989703</v>
      </c>
      <c r="L78" s="2">
        <v>0.58811192642870369</v>
      </c>
      <c r="M78" s="2">
        <v>1.997552577697512</v>
      </c>
      <c r="N78" s="2">
        <v>6.317133278708317</v>
      </c>
      <c r="O78" s="2">
        <v>7.8583921203835407</v>
      </c>
      <c r="P78" s="2">
        <v>0.17237763360841138</v>
      </c>
      <c r="Q78" s="2">
        <v>0</v>
      </c>
      <c r="R78" s="2">
        <f t="shared" si="174"/>
        <v>100.00000000000001</v>
      </c>
      <c r="S78" s="2"/>
      <c r="T78" s="2"/>
      <c r="U78" s="2"/>
      <c r="V78" s="10">
        <f t="shared" ref="V78:V94" si="206">(F78*(R78-Q78))/R78</f>
        <v>59.490563316502701</v>
      </c>
      <c r="W78" s="2">
        <f t="shared" ref="W78:W94" si="207">(G78*(R78-Q78))/R78</f>
        <v>0.89230775044354294</v>
      </c>
      <c r="X78" s="2">
        <f t="shared" ref="X78:X94" si="208">(H78*(R78-Q78))/R78</f>
        <v>19.448253015349174</v>
      </c>
      <c r="Y78" s="2">
        <f t="shared" ref="Y78:Y94" si="209">(I78*(R78-Q78))/R78</f>
        <v>1.0108370549561989</v>
      </c>
      <c r="Z78" s="2">
        <f t="shared" ref="Z78:Z94" si="210">(J78*(R78-Q78))/R78</f>
        <v>2.0216741099120119</v>
      </c>
      <c r="AA78" s="2">
        <f t="shared" ref="AA78:AA94" si="211">(K78*(R78-Q78))/R78</f>
        <v>0.20279721600989703</v>
      </c>
      <c r="AB78" s="2">
        <f t="shared" ref="AB78:AB94" si="212">(L78*(R78-Q78))/R78</f>
        <v>0.58811192642870369</v>
      </c>
      <c r="AC78" s="2">
        <f t="shared" ref="AC78:AC94" si="213">(M78*(R78-Q78))/R78</f>
        <v>1.997552577697512</v>
      </c>
      <c r="AD78" s="2">
        <f t="shared" ref="AD78:AD94" si="214">(N78*(R78-Q78))/R78</f>
        <v>6.317133278708317</v>
      </c>
      <c r="AE78" s="2">
        <f t="shared" ref="AE78:AE94" si="215">(O78*(R78-Q78))/R78</f>
        <v>7.8583921203835407</v>
      </c>
      <c r="AF78" s="2">
        <f t="shared" ref="AF78:AF94" si="216">(P78*(R78-Q78))/R78</f>
        <v>0.17237763360841138</v>
      </c>
      <c r="AG78" s="2">
        <f t="shared" ref="AG78:AG94" si="217">SUM(V78:AF78)</f>
        <v>100.00000000000001</v>
      </c>
      <c r="AH78" s="2"/>
      <c r="AI78" s="10">
        <f t="shared" ref="AI78:AI94" si="218">V78*100/AG78</f>
        <v>59.490563316502694</v>
      </c>
      <c r="AJ78" s="2">
        <f t="shared" ref="AJ78:AJ94" si="219">W78*100/AG78</f>
        <v>0.89230775044354271</v>
      </c>
      <c r="AK78" s="2">
        <f t="shared" ref="AK78:AK94" si="220">X78*100/AG78</f>
        <v>19.44825301534917</v>
      </c>
      <c r="AL78" s="2">
        <f t="shared" ref="AL78:AL94" si="221">Y78*100/AG78</f>
        <v>1.0108370549561989</v>
      </c>
      <c r="AM78" s="2">
        <f t="shared" ref="AM78:AM94" si="222">Z78*100/AG78</f>
        <v>2.0216741099120115</v>
      </c>
      <c r="AN78" s="2">
        <f t="shared" ref="AN78:AN94" si="223">AA78*100/AG78</f>
        <v>0.202797216009897</v>
      </c>
      <c r="AO78" s="2">
        <f t="shared" ref="AO78:AO94" si="224">AB78*100/AG78</f>
        <v>0.58811192642870358</v>
      </c>
      <c r="AP78" s="2">
        <f t="shared" ref="AP78:AP94" si="225">AC78*100/AG78</f>
        <v>1.9975525776975118</v>
      </c>
      <c r="AQ78" s="2">
        <f t="shared" ref="AQ78:AQ94" si="226">AD78*100/AG78</f>
        <v>6.3171332787083161</v>
      </c>
      <c r="AR78" s="2">
        <f t="shared" ref="AR78:AR94" si="227">AE78*100/AG78</f>
        <v>7.858392120383539</v>
      </c>
      <c r="AS78" s="2">
        <f t="shared" ref="AS78:AS94" si="228">AF78*100/AG78</f>
        <v>0.17237763360841138</v>
      </c>
      <c r="AT78" s="2">
        <f t="shared" ref="AT78:AT94" si="229">SUM(AI78:AS78)</f>
        <v>100</v>
      </c>
      <c r="AU78" s="2"/>
      <c r="AV78" s="2">
        <f>AR78*'E. Diagram lines'!$G$42</f>
        <v>6.5232996841349378</v>
      </c>
      <c r="AW78" s="2">
        <f>AK78*'E. Diagram lines'!$G$43</f>
        <v>10.293306450767973</v>
      </c>
      <c r="AX78" s="2">
        <f>AQ78*'E. Diagram lines'!$G$41</f>
        <v>4.6863792861408262</v>
      </c>
      <c r="AY78" s="2">
        <f>AP78*'E. Diagram lines'!$G$44</f>
        <v>1.4275661948816136</v>
      </c>
      <c r="AZ78" s="2">
        <f>AS78*'E. Diagram lines'!$G$50</f>
        <v>7.5230547802807232E-2</v>
      </c>
      <c r="BA78" s="2">
        <f>AJ78*'E. Diagram lines'!$G$47</f>
        <v>0.5347701901900721</v>
      </c>
      <c r="BB78" s="2">
        <f t="shared" ref="BB78:BB94" si="230">SUM(AQ78:AR78)</f>
        <v>14.175525399091855</v>
      </c>
      <c r="BC78" s="2">
        <f t="shared" ref="BC78:BC94" si="231">AW78/(AY78+AX78+AV78)</f>
        <v>0.81452138628662796</v>
      </c>
      <c r="BD78" s="2">
        <f t="shared" ref="BD78:BD94" si="232">AW78/(AX78+AV78)</f>
        <v>0.91825167144057407</v>
      </c>
      <c r="BE78" s="15">
        <f t="shared" ref="BE78:BE94" si="233">(AX78+AV78)/AW78</f>
        <v>1.0890260601771378</v>
      </c>
    </row>
    <row r="79" spans="1:57">
      <c r="A79" s="1" t="str">
        <f>A78</f>
        <v>Phonolite AFC</v>
      </c>
      <c r="B79" s="1" t="str">
        <f>B78</f>
        <v xml:space="preserve"> r 0.15, TI 450°C and GWRV 85%</v>
      </c>
      <c r="C79" s="1" t="str">
        <f>C78</f>
        <v>paragneiss wall-rock</v>
      </c>
      <c r="D79" s="1">
        <v>1199.453125</v>
      </c>
      <c r="E79" s="17"/>
      <c r="F79" s="2">
        <v>59.541133100691511</v>
      </c>
      <c r="G79" s="2">
        <v>0.90361273542716014</v>
      </c>
      <c r="H79" s="2">
        <v>19.396348905966349</v>
      </c>
      <c r="I79" s="2">
        <v>1.0236437326091177</v>
      </c>
      <c r="J79" s="2">
        <v>2.0472874652182194</v>
      </c>
      <c r="K79" s="2">
        <v>0.20536653077889913</v>
      </c>
      <c r="L79" s="2">
        <v>0.59556293925880788</v>
      </c>
      <c r="M79" s="2">
        <v>2.0228603281721593</v>
      </c>
      <c r="N79" s="2">
        <v>6.377728345095016</v>
      </c>
      <c r="O79" s="2">
        <v>7.7118943656206929</v>
      </c>
      <c r="P79" s="2">
        <v>0.17456155116206223</v>
      </c>
      <c r="Q79" s="2">
        <v>0</v>
      </c>
      <c r="R79" s="2">
        <f t="shared" si="174"/>
        <v>100</v>
      </c>
      <c r="T79" s="2"/>
      <c r="U79" s="2"/>
      <c r="V79" s="10">
        <f t="shared" si="206"/>
        <v>59.541133100691511</v>
      </c>
      <c r="W79" s="2">
        <f t="shared" si="207"/>
        <v>0.90361273542716025</v>
      </c>
      <c r="X79" s="2">
        <f t="shared" si="208"/>
        <v>19.396348905966349</v>
      </c>
      <c r="Y79" s="2">
        <f t="shared" si="209"/>
        <v>1.0236437326091177</v>
      </c>
      <c r="Z79" s="2">
        <f t="shared" si="210"/>
        <v>2.0472874652182194</v>
      </c>
      <c r="AA79" s="2">
        <f t="shared" si="211"/>
        <v>0.20536653077889913</v>
      </c>
      <c r="AB79" s="2">
        <f t="shared" si="212"/>
        <v>0.59556293925880788</v>
      </c>
      <c r="AC79" s="2">
        <f t="shared" si="213"/>
        <v>2.0228603281721593</v>
      </c>
      <c r="AD79" s="2">
        <f t="shared" si="214"/>
        <v>6.3777283450950168</v>
      </c>
      <c r="AE79" s="2">
        <f t="shared" si="215"/>
        <v>7.7118943656206929</v>
      </c>
      <c r="AF79" s="2">
        <f t="shared" si="216"/>
        <v>0.17456155116206223</v>
      </c>
      <c r="AG79" s="2">
        <f t="shared" si="217"/>
        <v>100</v>
      </c>
      <c r="AH79" s="2"/>
      <c r="AI79" s="10">
        <f t="shared" si="218"/>
        <v>59.541133100691511</v>
      </c>
      <c r="AJ79" s="2">
        <f t="shared" si="219"/>
        <v>0.90361273542716025</v>
      </c>
      <c r="AK79" s="2">
        <f t="shared" si="220"/>
        <v>19.396348905966349</v>
      </c>
      <c r="AL79" s="2">
        <f t="shared" si="221"/>
        <v>1.0236437326091177</v>
      </c>
      <c r="AM79" s="2">
        <f t="shared" si="222"/>
        <v>2.0472874652182194</v>
      </c>
      <c r="AN79" s="2">
        <f t="shared" si="223"/>
        <v>0.20536653077889913</v>
      </c>
      <c r="AO79" s="2">
        <f t="shared" si="224"/>
        <v>0.59556293925880788</v>
      </c>
      <c r="AP79" s="2">
        <f t="shared" si="225"/>
        <v>2.0228603281721593</v>
      </c>
      <c r="AQ79" s="2">
        <f t="shared" si="226"/>
        <v>6.3777283450950168</v>
      </c>
      <c r="AR79" s="2">
        <f t="shared" si="227"/>
        <v>7.7118943656206929</v>
      </c>
      <c r="AS79" s="2">
        <f t="shared" si="228"/>
        <v>0.17456155116206223</v>
      </c>
      <c r="AT79" s="2">
        <f t="shared" si="229"/>
        <v>100</v>
      </c>
      <c r="AU79" s="2"/>
      <c r="AV79" s="2">
        <f>AR79*'E. Diagram lines'!$G$42</f>
        <v>6.4016909959031381</v>
      </c>
      <c r="AW79" s="2">
        <f>AK79*'E. Diagram lines'!$G$43</f>
        <v>10.265835350741153</v>
      </c>
      <c r="AX79" s="2">
        <f>AQ79*'E. Diagram lines'!$G$41</f>
        <v>4.7313318700785558</v>
      </c>
      <c r="AY79" s="2">
        <f>AP79*'E. Diagram lines'!$G$44</f>
        <v>1.4456525719059168</v>
      </c>
      <c r="AZ79" s="2">
        <f>AS79*'E. Diagram lines'!$G$50</f>
        <v>7.6183672117592485E-2</v>
      </c>
      <c r="BA79" s="2">
        <f>AJ79*'E. Diagram lines'!$G$47</f>
        <v>0.54154539635272159</v>
      </c>
      <c r="BB79" s="2">
        <f t="shared" si="230"/>
        <v>14.089622710715709</v>
      </c>
      <c r="BC79" s="2">
        <f t="shared" si="231"/>
        <v>0.81613007676626537</v>
      </c>
      <c r="BD79" s="2">
        <f t="shared" si="232"/>
        <v>0.92210673366257623</v>
      </c>
      <c r="BE79" s="15">
        <f t="shared" si="233"/>
        <v>1.0844731564078645</v>
      </c>
    </row>
    <row r="80" spans="1:57">
      <c r="A80" s="1" t="str">
        <f t="shared" ref="A80:A94" si="234">A79</f>
        <v>Phonolite AFC</v>
      </c>
      <c r="B80" s="1" t="str">
        <f t="shared" ref="B80:C94" si="235">B79</f>
        <v xml:space="preserve"> r 0.15, TI 450°C and GWRV 85%</v>
      </c>
      <c r="C80" s="1" t="str">
        <f t="shared" si="235"/>
        <v>paragneiss wall-rock</v>
      </c>
      <c r="D80" s="1">
        <v>1179.453125</v>
      </c>
      <c r="E80" s="17"/>
      <c r="F80" s="2">
        <v>59.607055690067654</v>
      </c>
      <c r="G80" s="2">
        <v>0.91840302016718711</v>
      </c>
      <c r="H80" s="2">
        <v>19.328342025563977</v>
      </c>
      <c r="I80" s="2">
        <v>1.0403986782667569</v>
      </c>
      <c r="J80" s="2">
        <v>2.0807973565335049</v>
      </c>
      <c r="K80" s="2">
        <v>0.20872795912890368</v>
      </c>
      <c r="L80" s="2">
        <v>0.60531108147382329</v>
      </c>
      <c r="M80" s="2">
        <v>2.055970397419725</v>
      </c>
      <c r="N80" s="2">
        <v>6.4561742584508615</v>
      </c>
      <c r="O80" s="2">
        <v>7.521400767668017</v>
      </c>
      <c r="P80" s="2">
        <v>0.17741876525956754</v>
      </c>
      <c r="Q80" s="2">
        <v>0</v>
      </c>
      <c r="R80" s="2">
        <f t="shared" si="174"/>
        <v>99.999999999999986</v>
      </c>
      <c r="T80" s="2"/>
      <c r="U80" s="2"/>
      <c r="V80" s="10">
        <f t="shared" si="206"/>
        <v>59.607055690067654</v>
      </c>
      <c r="W80" s="2">
        <f t="shared" si="207"/>
        <v>0.91840302016718711</v>
      </c>
      <c r="X80" s="2">
        <f t="shared" si="208"/>
        <v>19.328342025563977</v>
      </c>
      <c r="Y80" s="2">
        <f t="shared" si="209"/>
        <v>1.0403986782667569</v>
      </c>
      <c r="Z80" s="2">
        <f t="shared" si="210"/>
        <v>2.0807973565335049</v>
      </c>
      <c r="AA80" s="2">
        <f t="shared" si="211"/>
        <v>0.20872795912890368</v>
      </c>
      <c r="AB80" s="2">
        <f t="shared" si="212"/>
        <v>0.60531108147382329</v>
      </c>
      <c r="AC80" s="2">
        <f t="shared" si="213"/>
        <v>2.055970397419725</v>
      </c>
      <c r="AD80" s="2">
        <f t="shared" si="214"/>
        <v>6.4561742584508615</v>
      </c>
      <c r="AE80" s="2">
        <f t="shared" si="215"/>
        <v>7.521400767668017</v>
      </c>
      <c r="AF80" s="2">
        <f t="shared" si="216"/>
        <v>0.17741876525956754</v>
      </c>
      <c r="AG80" s="2">
        <f t="shared" si="217"/>
        <v>99.999999999999986</v>
      </c>
      <c r="AH80" s="2"/>
      <c r="AI80" s="10">
        <f t="shared" si="218"/>
        <v>59.607055690067661</v>
      </c>
      <c r="AJ80" s="2">
        <f t="shared" si="219"/>
        <v>0.91840302016718722</v>
      </c>
      <c r="AK80" s="2">
        <f t="shared" si="220"/>
        <v>19.32834202556398</v>
      </c>
      <c r="AL80" s="2">
        <f t="shared" si="221"/>
        <v>1.0403986782667571</v>
      </c>
      <c r="AM80" s="2">
        <f t="shared" si="222"/>
        <v>2.0807973565335054</v>
      </c>
      <c r="AN80" s="2">
        <f t="shared" si="223"/>
        <v>0.20872795912890371</v>
      </c>
      <c r="AO80" s="2">
        <f t="shared" si="224"/>
        <v>0.6053110814738234</v>
      </c>
      <c r="AP80" s="2">
        <f t="shared" si="225"/>
        <v>2.0559703974197254</v>
      </c>
      <c r="AQ80" s="2">
        <f t="shared" si="226"/>
        <v>6.4561742584508623</v>
      </c>
      <c r="AR80" s="2">
        <f t="shared" si="227"/>
        <v>7.5214007676680179</v>
      </c>
      <c r="AS80" s="2">
        <f t="shared" si="228"/>
        <v>0.17741876525956757</v>
      </c>
      <c r="AT80" s="2">
        <f t="shared" si="229"/>
        <v>100</v>
      </c>
      <c r="AU80" s="2"/>
      <c r="AV80" s="2">
        <f>AR80*'E. Diagram lines'!$G$42</f>
        <v>6.2435610873521048</v>
      </c>
      <c r="AW80" s="2">
        <f>AK80*'E. Diagram lines'!$G$43</f>
        <v>10.2298415954054</v>
      </c>
      <c r="AX80" s="2">
        <f>AQ80*'E. Diagram lines'!$G$41</f>
        <v>4.7895271442976872</v>
      </c>
      <c r="AY80" s="2">
        <f>AP80*'E. Diagram lines'!$G$44</f>
        <v>1.4693149355882269</v>
      </c>
      <c r="AZ80" s="2">
        <f>AS80*'E. Diagram lines'!$G$50</f>
        <v>7.7430642372640357E-2</v>
      </c>
      <c r="BA80" s="2">
        <f>AJ80*'E. Diagram lines'!$G$47</f>
        <v>0.55040938232556336</v>
      </c>
      <c r="BB80" s="2">
        <f t="shared" si="230"/>
        <v>13.977575026118881</v>
      </c>
      <c r="BC80" s="2">
        <f t="shared" si="231"/>
        <v>0.8182300201462257</v>
      </c>
      <c r="BD80" s="2">
        <f t="shared" si="232"/>
        <v>0.92719657276553102</v>
      </c>
      <c r="BE80" s="15">
        <f t="shared" si="233"/>
        <v>1.0785199485987309</v>
      </c>
    </row>
    <row r="81" spans="1:57">
      <c r="A81" s="1" t="str">
        <f t="shared" si="234"/>
        <v>Phonolite AFC</v>
      </c>
      <c r="B81" s="1" t="str">
        <f t="shared" si="235"/>
        <v xml:space="preserve"> r 0.15, TI 450°C and GWRV 85%</v>
      </c>
      <c r="C81" s="1" t="str">
        <f t="shared" si="235"/>
        <v>paragneiss wall-rock</v>
      </c>
      <c r="D81" s="1">
        <v>1159.453125</v>
      </c>
      <c r="E81" s="17"/>
      <c r="F81" s="2">
        <v>59.670359102298995</v>
      </c>
      <c r="G81" s="2">
        <v>0.93266674482944811</v>
      </c>
      <c r="H81" s="2">
        <v>19.262640823189152</v>
      </c>
      <c r="I81" s="2">
        <v>1.0565571184720994</v>
      </c>
      <c r="J81" s="2">
        <v>2.1131142369441904</v>
      </c>
      <c r="K81" s="2">
        <v>0.2119697147339655</v>
      </c>
      <c r="L81" s="2">
        <v>0.61471217272850009</v>
      </c>
      <c r="M81" s="2">
        <v>2.0879016901295557</v>
      </c>
      <c r="N81" s="2">
        <v>6.530876449728293</v>
      </c>
      <c r="O81" s="2">
        <v>7.3390276894219468</v>
      </c>
      <c r="P81" s="2">
        <v>0.18017425752386793</v>
      </c>
      <c r="Q81" s="2">
        <v>0</v>
      </c>
      <c r="R81" s="2">
        <f t="shared" si="174"/>
        <v>100.00000000000003</v>
      </c>
      <c r="T81" s="2"/>
      <c r="U81" s="2"/>
      <c r="V81" s="10">
        <f t="shared" si="206"/>
        <v>59.670359102299003</v>
      </c>
      <c r="W81" s="2">
        <f t="shared" si="207"/>
        <v>0.93266674482944811</v>
      </c>
      <c r="X81" s="2">
        <f t="shared" si="208"/>
        <v>19.262640823189152</v>
      </c>
      <c r="Y81" s="2">
        <f t="shared" si="209"/>
        <v>1.0565571184720994</v>
      </c>
      <c r="Z81" s="2">
        <f t="shared" si="210"/>
        <v>2.1131142369441904</v>
      </c>
      <c r="AA81" s="2">
        <f t="shared" si="211"/>
        <v>0.2119697147339655</v>
      </c>
      <c r="AB81" s="2">
        <f t="shared" si="212"/>
        <v>0.61471217272850009</v>
      </c>
      <c r="AC81" s="2">
        <f t="shared" si="213"/>
        <v>2.0879016901295557</v>
      </c>
      <c r="AD81" s="2">
        <f t="shared" si="214"/>
        <v>6.530876449728293</v>
      </c>
      <c r="AE81" s="2">
        <f t="shared" si="215"/>
        <v>7.3390276894219477</v>
      </c>
      <c r="AF81" s="2">
        <f t="shared" si="216"/>
        <v>0.18017425752386795</v>
      </c>
      <c r="AG81" s="2">
        <f t="shared" si="217"/>
        <v>100.00000000000004</v>
      </c>
      <c r="AH81" s="2"/>
      <c r="AI81" s="10">
        <f t="shared" si="218"/>
        <v>59.670359102298974</v>
      </c>
      <c r="AJ81" s="2">
        <f t="shared" si="219"/>
        <v>0.93266674482944767</v>
      </c>
      <c r="AK81" s="2">
        <f t="shared" si="220"/>
        <v>19.262640823189145</v>
      </c>
      <c r="AL81" s="2">
        <f t="shared" si="221"/>
        <v>1.056557118472099</v>
      </c>
      <c r="AM81" s="2">
        <f t="shared" si="222"/>
        <v>2.1131142369441895</v>
      </c>
      <c r="AN81" s="2">
        <f t="shared" si="223"/>
        <v>0.21196971473396542</v>
      </c>
      <c r="AO81" s="2">
        <f t="shared" si="224"/>
        <v>0.61471217272849987</v>
      </c>
      <c r="AP81" s="2">
        <f t="shared" si="225"/>
        <v>2.0879016901295548</v>
      </c>
      <c r="AQ81" s="2">
        <f t="shared" si="226"/>
        <v>6.5308764497282894</v>
      </c>
      <c r="AR81" s="2">
        <f t="shared" si="227"/>
        <v>7.3390276894219451</v>
      </c>
      <c r="AS81" s="2">
        <f t="shared" si="228"/>
        <v>0.18017425752386787</v>
      </c>
      <c r="AT81" s="2">
        <f t="shared" si="229"/>
        <v>99.999999999999986</v>
      </c>
      <c r="AU81" s="2"/>
      <c r="AV81" s="2">
        <f>AR81*'E. Diagram lines'!$G$42</f>
        <v>6.0921720722084753</v>
      </c>
      <c r="AW81" s="2">
        <f>AK81*'E. Diagram lines'!$G$43</f>
        <v>10.195068157930354</v>
      </c>
      <c r="AX81" s="2">
        <f>AQ81*'E. Diagram lines'!$G$41</f>
        <v>4.844945130017857</v>
      </c>
      <c r="AY81" s="2">
        <f>AP81*'E. Diagram lines'!$G$44</f>
        <v>1.4921348776214749</v>
      </c>
      <c r="AZ81" s="2">
        <f>AS81*'E. Diagram lines'!$G$50</f>
        <v>7.8633218299518581E-2</v>
      </c>
      <c r="BA81" s="2">
        <f>AJ81*'E. Diagram lines'!$G$47</f>
        <v>0.55895779485102248</v>
      </c>
      <c r="BB81" s="2">
        <f t="shared" si="230"/>
        <v>13.869904139150234</v>
      </c>
      <c r="BC81" s="2">
        <f t="shared" si="231"/>
        <v>0.82024791937884567</v>
      </c>
      <c r="BD81" s="2">
        <f t="shared" si="232"/>
        <v>0.93215314140138061</v>
      </c>
      <c r="BE81" s="15">
        <f t="shared" si="233"/>
        <v>1.0727850989126313</v>
      </c>
    </row>
    <row r="82" spans="1:57">
      <c r="A82" s="1" t="str">
        <f t="shared" si="234"/>
        <v>Phonolite AFC</v>
      </c>
      <c r="B82" s="1" t="str">
        <f t="shared" si="235"/>
        <v xml:space="preserve"> r 0.15, TI 450°C and GWRV 85%</v>
      </c>
      <c r="C82" s="1" t="str">
        <f t="shared" si="235"/>
        <v>paragneiss wall-rock</v>
      </c>
      <c r="D82" s="1">
        <v>1139.453125</v>
      </c>
      <c r="E82" s="17"/>
      <c r="F82" s="2">
        <v>59.731094398449081</v>
      </c>
      <c r="G82" s="2">
        <v>0.94641333406334183</v>
      </c>
      <c r="H82" s="2">
        <v>19.199205804638265</v>
      </c>
      <c r="I82" s="2">
        <v>1.0721297297936689</v>
      </c>
      <c r="J82" s="2">
        <v>2.1442594595873334</v>
      </c>
      <c r="K82" s="2">
        <v>0.21509393955985051</v>
      </c>
      <c r="L82" s="2">
        <v>0.62377242472356664</v>
      </c>
      <c r="M82" s="2">
        <v>2.1186753046645239</v>
      </c>
      <c r="N82" s="2">
        <v>6.6019165333899092</v>
      </c>
      <c r="O82" s="2">
        <v>7.1646092225046063</v>
      </c>
      <c r="P82" s="2">
        <v>0.1828298486258701</v>
      </c>
      <c r="Q82" s="2">
        <v>0</v>
      </c>
      <c r="R82" s="2">
        <f t="shared" si="174"/>
        <v>100.00000000000003</v>
      </c>
      <c r="T82" s="2"/>
      <c r="U82" s="2"/>
      <c r="V82" s="10">
        <f t="shared" si="206"/>
        <v>59.731094398449081</v>
      </c>
      <c r="W82" s="2">
        <f t="shared" si="207"/>
        <v>0.94641333406334183</v>
      </c>
      <c r="X82" s="2">
        <f t="shared" si="208"/>
        <v>19.199205804638265</v>
      </c>
      <c r="Y82" s="2">
        <f t="shared" si="209"/>
        <v>1.0721297297936689</v>
      </c>
      <c r="Z82" s="2">
        <f t="shared" si="210"/>
        <v>2.1442594595873334</v>
      </c>
      <c r="AA82" s="2">
        <f t="shared" si="211"/>
        <v>0.21509393955985051</v>
      </c>
      <c r="AB82" s="2">
        <f t="shared" si="212"/>
        <v>0.62377242472356664</v>
      </c>
      <c r="AC82" s="2">
        <f t="shared" si="213"/>
        <v>2.1186753046645239</v>
      </c>
      <c r="AD82" s="2">
        <f t="shared" si="214"/>
        <v>6.6019165333899101</v>
      </c>
      <c r="AE82" s="2">
        <f t="shared" si="215"/>
        <v>7.1646092225046063</v>
      </c>
      <c r="AF82" s="2">
        <f t="shared" si="216"/>
        <v>0.1828298486258701</v>
      </c>
      <c r="AG82" s="2">
        <f t="shared" si="217"/>
        <v>100.00000000000003</v>
      </c>
      <c r="AH82" s="2"/>
      <c r="AI82" s="10">
        <f t="shared" si="218"/>
        <v>59.731094398449059</v>
      </c>
      <c r="AJ82" s="2">
        <f t="shared" si="219"/>
        <v>0.9464133340633416</v>
      </c>
      <c r="AK82" s="2">
        <f t="shared" si="220"/>
        <v>19.199205804638257</v>
      </c>
      <c r="AL82" s="2">
        <f t="shared" si="221"/>
        <v>1.0721297297936687</v>
      </c>
      <c r="AM82" s="2">
        <f t="shared" si="222"/>
        <v>2.1442594595873326</v>
      </c>
      <c r="AN82" s="2">
        <f t="shared" si="223"/>
        <v>0.21509393955985046</v>
      </c>
      <c r="AO82" s="2">
        <f t="shared" si="224"/>
        <v>0.62377242472356642</v>
      </c>
      <c r="AP82" s="2">
        <f t="shared" si="225"/>
        <v>2.1186753046645235</v>
      </c>
      <c r="AQ82" s="2">
        <f t="shared" si="226"/>
        <v>6.6019165333899084</v>
      </c>
      <c r="AR82" s="2">
        <f t="shared" si="227"/>
        <v>7.1646092225046045</v>
      </c>
      <c r="AS82" s="2">
        <f t="shared" si="228"/>
        <v>0.18282984862587007</v>
      </c>
      <c r="AT82" s="2">
        <f t="shared" si="229"/>
        <v>100</v>
      </c>
      <c r="AU82" s="2"/>
      <c r="AV82" s="2">
        <f>AR82*'E. Diagram lines'!$G$42</f>
        <v>5.9473862289062636</v>
      </c>
      <c r="AW82" s="2">
        <f>AK82*'E. Diagram lines'!$G$43</f>
        <v>10.161494135361895</v>
      </c>
      <c r="AX82" s="2">
        <f>AQ82*'E. Diagram lines'!$G$41</f>
        <v>4.8976463731085511</v>
      </c>
      <c r="AY82" s="2">
        <f>AP82*'E. Diagram lines'!$G$44</f>
        <v>1.5141274761117116</v>
      </c>
      <c r="AZ82" s="2">
        <f>AS82*'E. Diagram lines'!$G$50</f>
        <v>7.9792194491277474E-2</v>
      </c>
      <c r="BA82" s="2">
        <f>AJ82*'E. Diagram lines'!$G$47</f>
        <v>0.5671962822287463</v>
      </c>
      <c r="BB82" s="2">
        <f t="shared" si="230"/>
        <v>13.766525755894513</v>
      </c>
      <c r="BC82" s="2">
        <f t="shared" si="231"/>
        <v>0.82218322856307202</v>
      </c>
      <c r="BD82" s="2">
        <f t="shared" si="232"/>
        <v>0.93697220730107067</v>
      </c>
      <c r="BE82" s="15">
        <f t="shared" si="233"/>
        <v>1.0672675157361173</v>
      </c>
    </row>
    <row r="83" spans="1:57">
      <c r="A83" s="1" t="str">
        <f t="shared" si="234"/>
        <v>Phonolite AFC</v>
      </c>
      <c r="B83" s="1" t="str">
        <f t="shared" si="235"/>
        <v xml:space="preserve"> r 0.15, TI 450°C and GWRV 85%</v>
      </c>
      <c r="C83" s="1" t="str">
        <f t="shared" si="235"/>
        <v>paragneiss wall-rock</v>
      </c>
      <c r="D83" s="1">
        <v>1119.453125</v>
      </c>
      <c r="E83" s="17"/>
      <c r="F83" s="2">
        <v>59.789310505132043</v>
      </c>
      <c r="G83" s="2">
        <v>0.95965188653595668</v>
      </c>
      <c r="H83" s="2">
        <v>19.13799868548011</v>
      </c>
      <c r="I83" s="2">
        <v>1.0871268195159633</v>
      </c>
      <c r="J83" s="2">
        <v>2.1742536390319138</v>
      </c>
      <c r="K83" s="2">
        <v>0.21810270148544267</v>
      </c>
      <c r="L83" s="2">
        <v>0.6324978343077946</v>
      </c>
      <c r="M83" s="2">
        <v>2.1483116096316222</v>
      </c>
      <c r="N83" s="2">
        <v>6.6693720143243453</v>
      </c>
      <c r="O83" s="2">
        <v>6.9979870082921822</v>
      </c>
      <c r="P83" s="2">
        <v>0.18538729626262518</v>
      </c>
      <c r="Q83" s="2">
        <v>0</v>
      </c>
      <c r="R83" s="2">
        <f t="shared" si="174"/>
        <v>100</v>
      </c>
      <c r="T83" s="2"/>
      <c r="U83" s="2"/>
      <c r="V83" s="10">
        <f t="shared" si="206"/>
        <v>59.789310505132043</v>
      </c>
      <c r="W83" s="2">
        <f t="shared" si="207"/>
        <v>0.95965188653595679</v>
      </c>
      <c r="X83" s="2">
        <f t="shared" si="208"/>
        <v>19.13799868548011</v>
      </c>
      <c r="Y83" s="2">
        <f t="shared" si="209"/>
        <v>1.0871268195159633</v>
      </c>
      <c r="Z83" s="2">
        <f t="shared" si="210"/>
        <v>2.1742536390319138</v>
      </c>
      <c r="AA83" s="2">
        <f t="shared" si="211"/>
        <v>0.21810270148544267</v>
      </c>
      <c r="AB83" s="2">
        <f t="shared" si="212"/>
        <v>0.6324978343077946</v>
      </c>
      <c r="AC83" s="2">
        <f t="shared" si="213"/>
        <v>2.1483116096316222</v>
      </c>
      <c r="AD83" s="2">
        <f t="shared" si="214"/>
        <v>6.6693720143243453</v>
      </c>
      <c r="AE83" s="2">
        <f t="shared" si="215"/>
        <v>6.9979870082921822</v>
      </c>
      <c r="AF83" s="2">
        <f t="shared" si="216"/>
        <v>0.18538729626262518</v>
      </c>
      <c r="AG83" s="2">
        <f t="shared" si="217"/>
        <v>100</v>
      </c>
      <c r="AH83" s="2"/>
      <c r="AI83" s="10">
        <f t="shared" si="218"/>
        <v>59.789310505132043</v>
      </c>
      <c r="AJ83" s="2">
        <f t="shared" si="219"/>
        <v>0.95965188653595679</v>
      </c>
      <c r="AK83" s="2">
        <f t="shared" si="220"/>
        <v>19.13799868548011</v>
      </c>
      <c r="AL83" s="2">
        <f t="shared" si="221"/>
        <v>1.0871268195159633</v>
      </c>
      <c r="AM83" s="2">
        <f t="shared" si="222"/>
        <v>2.1742536390319138</v>
      </c>
      <c r="AN83" s="2">
        <f t="shared" si="223"/>
        <v>0.21810270148544267</v>
      </c>
      <c r="AO83" s="2">
        <f t="shared" si="224"/>
        <v>0.6324978343077946</v>
      </c>
      <c r="AP83" s="2">
        <f t="shared" si="225"/>
        <v>2.1483116096316222</v>
      </c>
      <c r="AQ83" s="2">
        <f t="shared" si="226"/>
        <v>6.6693720143243453</v>
      </c>
      <c r="AR83" s="2">
        <f t="shared" si="227"/>
        <v>6.9979870082921822</v>
      </c>
      <c r="AS83" s="2">
        <f t="shared" si="228"/>
        <v>0.18538729626262518</v>
      </c>
      <c r="AT83" s="2">
        <f t="shared" si="229"/>
        <v>100</v>
      </c>
      <c r="AU83" s="2"/>
      <c r="AV83" s="2">
        <f>AR83*'E. Diagram lines'!$G$42</f>
        <v>5.8090721029768089</v>
      </c>
      <c r="AW83" s="2">
        <f>AK83*'E. Diagram lines'!$G$43</f>
        <v>10.129099265037746</v>
      </c>
      <c r="AX83" s="2">
        <f>AQ83*'E. Diagram lines'!$G$41</f>
        <v>4.9476883707427142</v>
      </c>
      <c r="AY83" s="2">
        <f>AP83*'E. Diagram lines'!$G$44</f>
        <v>1.5353072876393754</v>
      </c>
      <c r="AZ83" s="2">
        <f>AS83*'E. Diagram lines'!$G$50</f>
        <v>8.0908338057368828E-2</v>
      </c>
      <c r="BA83" s="2">
        <f>AJ83*'E. Diagram lines'!$G$47</f>
        <v>0.57513029739347243</v>
      </c>
      <c r="BB83" s="2">
        <f t="shared" si="230"/>
        <v>13.667359022616527</v>
      </c>
      <c r="BC83" s="2">
        <f t="shared" si="231"/>
        <v>0.82403542363144011</v>
      </c>
      <c r="BD83" s="2">
        <f t="shared" si="232"/>
        <v>0.94164960629036465</v>
      </c>
      <c r="BE83" s="15">
        <f t="shared" si="233"/>
        <v>1.06196614252249</v>
      </c>
    </row>
    <row r="84" spans="1:57">
      <c r="A84" s="1" t="str">
        <f t="shared" si="234"/>
        <v>Phonolite AFC</v>
      </c>
      <c r="B84" s="1" t="str">
        <f t="shared" si="235"/>
        <v xml:space="preserve"> r 0.15, TI 450°C and GWRV 85%</v>
      </c>
      <c r="C84" s="1" t="str">
        <f t="shared" si="235"/>
        <v>paragneiss wall-rock</v>
      </c>
      <c r="D84" s="1">
        <v>1099.453125</v>
      </c>
      <c r="E84" s="17"/>
      <c r="F84" s="2">
        <v>59.845054386305286</v>
      </c>
      <c r="G84" s="2">
        <v>0.97239120329831152</v>
      </c>
      <c r="H84" s="2">
        <v>19.078982279869532</v>
      </c>
      <c r="I84" s="2">
        <v>1.1015583577737129</v>
      </c>
      <c r="J84" s="2">
        <v>2.203116715547413</v>
      </c>
      <c r="K84" s="2">
        <v>0.22099800074961629</v>
      </c>
      <c r="L84" s="2">
        <v>0.64089420217388737</v>
      </c>
      <c r="M84" s="2">
        <v>2.1768303073837205</v>
      </c>
      <c r="N84" s="2">
        <v>6.733316596749896</v>
      </c>
      <c r="O84" s="2">
        <v>6.8390096495114472</v>
      </c>
      <c r="P84" s="2">
        <v>0.1878483006371752</v>
      </c>
      <c r="Q84" s="2">
        <v>0</v>
      </c>
      <c r="R84" s="2">
        <f t="shared" si="174"/>
        <v>100</v>
      </c>
      <c r="T84" s="2"/>
      <c r="U84" s="2"/>
      <c r="V84" s="10">
        <f t="shared" si="206"/>
        <v>59.845054386305286</v>
      </c>
      <c r="W84" s="2">
        <f t="shared" si="207"/>
        <v>0.97239120329831152</v>
      </c>
      <c r="X84" s="2">
        <f t="shared" si="208"/>
        <v>19.078982279869532</v>
      </c>
      <c r="Y84" s="2">
        <f t="shared" si="209"/>
        <v>1.1015583577737129</v>
      </c>
      <c r="Z84" s="2">
        <f t="shared" si="210"/>
        <v>2.203116715547413</v>
      </c>
      <c r="AA84" s="2">
        <f t="shared" si="211"/>
        <v>0.22099800074961629</v>
      </c>
      <c r="AB84" s="2">
        <f t="shared" si="212"/>
        <v>0.64089420217388737</v>
      </c>
      <c r="AC84" s="2">
        <f t="shared" si="213"/>
        <v>2.1768303073837205</v>
      </c>
      <c r="AD84" s="2">
        <f t="shared" si="214"/>
        <v>6.733316596749896</v>
      </c>
      <c r="AE84" s="2">
        <f t="shared" si="215"/>
        <v>6.8390096495114472</v>
      </c>
      <c r="AF84" s="2">
        <f t="shared" si="216"/>
        <v>0.18784830063717523</v>
      </c>
      <c r="AG84" s="2">
        <f t="shared" si="217"/>
        <v>100</v>
      </c>
      <c r="AH84" s="2"/>
      <c r="AI84" s="10">
        <f t="shared" si="218"/>
        <v>59.845054386305286</v>
      </c>
      <c r="AJ84" s="2">
        <f t="shared" si="219"/>
        <v>0.97239120329831152</v>
      </c>
      <c r="AK84" s="2">
        <f t="shared" si="220"/>
        <v>19.078982279869532</v>
      </c>
      <c r="AL84" s="2">
        <f t="shared" si="221"/>
        <v>1.1015583577737129</v>
      </c>
      <c r="AM84" s="2">
        <f t="shared" si="222"/>
        <v>2.203116715547413</v>
      </c>
      <c r="AN84" s="2">
        <f t="shared" si="223"/>
        <v>0.22099800074961629</v>
      </c>
      <c r="AO84" s="2">
        <f t="shared" si="224"/>
        <v>0.64089420217388737</v>
      </c>
      <c r="AP84" s="2">
        <f t="shared" si="225"/>
        <v>2.1768303073837205</v>
      </c>
      <c r="AQ84" s="2">
        <f t="shared" si="226"/>
        <v>6.733316596749896</v>
      </c>
      <c r="AR84" s="2">
        <f t="shared" si="227"/>
        <v>6.8390096495114472</v>
      </c>
      <c r="AS84" s="2">
        <f t="shared" si="228"/>
        <v>0.18784830063717523</v>
      </c>
      <c r="AT84" s="2">
        <f t="shared" si="229"/>
        <v>100</v>
      </c>
      <c r="AU84" s="2"/>
      <c r="AV84" s="2">
        <f>AR84*'E. Diagram lines'!$G$42</f>
        <v>5.6771040186114341</v>
      </c>
      <c r="AW84" s="2">
        <f>AK84*'E. Diagram lines'!$G$43</f>
        <v>10.097863865740283</v>
      </c>
      <c r="AX84" s="2">
        <f>AQ84*'E. Diagram lines'!$G$41</f>
        <v>4.9951258005576031</v>
      </c>
      <c r="AY84" s="2">
        <f>AP84*'E. Diagram lines'!$G$44</f>
        <v>1.5556883926413119</v>
      </c>
      <c r="AZ84" s="2">
        <f>AS84*'E. Diagram lines'!$G$50</f>
        <v>8.1982391015208433E-2</v>
      </c>
      <c r="BA84" s="2">
        <f>AJ84*'E. Diagram lines'!$G$47</f>
        <v>0.58276511491524075</v>
      </c>
      <c r="BB84" s="2">
        <f t="shared" si="230"/>
        <v>13.572326246261344</v>
      </c>
      <c r="BC84" s="2">
        <f t="shared" si="231"/>
        <v>0.8258040077490254</v>
      </c>
      <c r="BD84" s="2">
        <f t="shared" si="232"/>
        <v>0.94618126078983988</v>
      </c>
      <c r="BE84" s="15">
        <f t="shared" si="233"/>
        <v>1.0568799462010421</v>
      </c>
    </row>
    <row r="85" spans="1:57">
      <c r="A85" s="1" t="str">
        <f t="shared" si="234"/>
        <v>Phonolite AFC</v>
      </c>
      <c r="B85" s="1" t="str">
        <f t="shared" si="235"/>
        <v xml:space="preserve"> r 0.15, TI 450°C and GWRV 85%</v>
      </c>
      <c r="C85" s="1" t="str">
        <f t="shared" si="235"/>
        <v>paragneiss wall-rock</v>
      </c>
      <c r="D85" s="1">
        <v>1079.453125</v>
      </c>
      <c r="E85" s="17"/>
      <c r="F85" s="2">
        <v>60.287014275801511</v>
      </c>
      <c r="G85" s="2">
        <v>1.1479435510151377</v>
      </c>
      <c r="H85" s="2">
        <v>18.097920590793144</v>
      </c>
      <c r="I85" s="2">
        <v>1.0406630554689598</v>
      </c>
      <c r="J85" s="2">
        <v>2.5089725935318206</v>
      </c>
      <c r="K85" s="2">
        <v>0.27419661566907483</v>
      </c>
      <c r="L85" s="2">
        <v>0.76511401245518462</v>
      </c>
      <c r="M85" s="2">
        <v>1.9071222302993782</v>
      </c>
      <c r="N85" s="2">
        <v>7.0450124474191842</v>
      </c>
      <c r="O85" s="2">
        <v>6.6929735042278935</v>
      </c>
      <c r="P85" s="2">
        <v>0.23306712331870996</v>
      </c>
      <c r="Q85" s="2">
        <v>0</v>
      </c>
      <c r="R85" s="2">
        <f t="shared" si="174"/>
        <v>99.999999999999986</v>
      </c>
      <c r="T85" s="2"/>
      <c r="U85" s="2"/>
      <c r="V85" s="10">
        <f t="shared" si="206"/>
        <v>60.287014275801511</v>
      </c>
      <c r="W85" s="2">
        <f t="shared" si="207"/>
        <v>1.1479435510151377</v>
      </c>
      <c r="X85" s="2">
        <f t="shared" si="208"/>
        <v>18.097920590793144</v>
      </c>
      <c r="Y85" s="2">
        <f t="shared" si="209"/>
        <v>1.0406630554689598</v>
      </c>
      <c r="Z85" s="2">
        <f t="shared" si="210"/>
        <v>2.5089725935318206</v>
      </c>
      <c r="AA85" s="2">
        <f t="shared" si="211"/>
        <v>0.27419661566907483</v>
      </c>
      <c r="AB85" s="2">
        <f t="shared" si="212"/>
        <v>0.76511401245518462</v>
      </c>
      <c r="AC85" s="2">
        <f t="shared" si="213"/>
        <v>1.9071222302993782</v>
      </c>
      <c r="AD85" s="2">
        <f t="shared" si="214"/>
        <v>7.0450124474191842</v>
      </c>
      <c r="AE85" s="2">
        <f t="shared" si="215"/>
        <v>6.6929735042278935</v>
      </c>
      <c r="AF85" s="2">
        <f t="shared" si="216"/>
        <v>0.23306712331870996</v>
      </c>
      <c r="AG85" s="2">
        <f t="shared" si="217"/>
        <v>99.999999999999986</v>
      </c>
      <c r="AH85" s="2"/>
      <c r="AI85" s="10">
        <f t="shared" si="218"/>
        <v>60.287014275801518</v>
      </c>
      <c r="AJ85" s="2">
        <f t="shared" si="219"/>
        <v>1.1479435510151379</v>
      </c>
      <c r="AK85" s="2">
        <f t="shared" si="220"/>
        <v>18.097920590793148</v>
      </c>
      <c r="AL85" s="2">
        <f t="shared" si="221"/>
        <v>1.04066305546896</v>
      </c>
      <c r="AM85" s="2">
        <f t="shared" si="222"/>
        <v>2.508972593531821</v>
      </c>
      <c r="AN85" s="2">
        <f t="shared" si="223"/>
        <v>0.27419661566907488</v>
      </c>
      <c r="AO85" s="2">
        <f t="shared" si="224"/>
        <v>0.76511401245518462</v>
      </c>
      <c r="AP85" s="2">
        <f t="shared" si="225"/>
        <v>1.9071222302993787</v>
      </c>
      <c r="AQ85" s="2">
        <f t="shared" si="226"/>
        <v>7.0450124474191851</v>
      </c>
      <c r="AR85" s="2">
        <f t="shared" si="227"/>
        <v>6.6929735042278944</v>
      </c>
      <c r="AS85" s="2">
        <f t="shared" si="228"/>
        <v>0.23306712331871002</v>
      </c>
      <c r="AT85" s="2">
        <f t="shared" si="229"/>
        <v>100</v>
      </c>
      <c r="AU85" s="2"/>
      <c r="AV85" s="2">
        <f>AR85*'E. Diagram lines'!$G$42</f>
        <v>5.5558785152505772</v>
      </c>
      <c r="AW85" s="2">
        <f>AK85*'E. Diagram lines'!$G$43</f>
        <v>9.5786208980145293</v>
      </c>
      <c r="AX85" s="2">
        <f>AQ85*'E. Diagram lines'!$G$41</f>
        <v>5.2263580563461467</v>
      </c>
      <c r="AY85" s="2">
        <f>AP85*'E. Diagram lines'!$G$44</f>
        <v>1.3629394569532545</v>
      </c>
      <c r="AZ85" s="2">
        <f>AS85*'E. Diagram lines'!$G$50</f>
        <v>0.10171718334364814</v>
      </c>
      <c r="BA85" s="2">
        <f>AJ85*'E. Diagram lines'!$G$47</f>
        <v>0.68797563486217106</v>
      </c>
      <c r="BB85" s="2">
        <f t="shared" si="230"/>
        <v>13.737985951647079</v>
      </c>
      <c r="BC85" s="2">
        <f t="shared" si="231"/>
        <v>0.78867699204176356</v>
      </c>
      <c r="BD85" s="2">
        <f t="shared" si="232"/>
        <v>0.88837050035121312</v>
      </c>
      <c r="BE85" s="15">
        <f t="shared" si="233"/>
        <v>1.1256564683368648</v>
      </c>
    </row>
    <row r="86" spans="1:57">
      <c r="A86" s="1" t="str">
        <f t="shared" si="234"/>
        <v>Phonolite AFC</v>
      </c>
      <c r="B86" s="1" t="str">
        <f t="shared" si="235"/>
        <v xml:space="preserve"> r 0.15, TI 450°C and GWRV 85%</v>
      </c>
      <c r="C86" s="1" t="str">
        <f t="shared" si="235"/>
        <v>paragneiss wall-rock</v>
      </c>
      <c r="D86" s="1">
        <v>1059.453125</v>
      </c>
      <c r="E86" s="17"/>
      <c r="F86" s="2">
        <v>60.965329262343481</v>
      </c>
      <c r="G86" s="2">
        <v>1.3498509550399129</v>
      </c>
      <c r="H86" s="2">
        <v>16.666633515206808</v>
      </c>
      <c r="I86" s="2">
        <v>0.71419339345160682</v>
      </c>
      <c r="J86" s="2">
        <v>2.8203110439708228</v>
      </c>
      <c r="K86" s="2">
        <v>0.38072013727348597</v>
      </c>
      <c r="L86" s="2">
        <v>0.97016229088752981</v>
      </c>
      <c r="M86" s="2">
        <v>1.7116808214096877</v>
      </c>
      <c r="N86" s="2">
        <v>7.494783312128896</v>
      </c>
      <c r="O86" s="2">
        <v>6.6027231516052982</v>
      </c>
      <c r="P86" s="2">
        <v>0.32361211668245937</v>
      </c>
      <c r="Q86" s="2">
        <v>0</v>
      </c>
      <c r="R86" s="2">
        <f t="shared" si="174"/>
        <v>99.999999999999986</v>
      </c>
      <c r="T86" s="2"/>
      <c r="U86" s="2"/>
      <c r="V86" s="10">
        <f t="shared" si="206"/>
        <v>60.965329262343481</v>
      </c>
      <c r="W86" s="2">
        <f t="shared" si="207"/>
        <v>1.3498509550399127</v>
      </c>
      <c r="X86" s="2">
        <f t="shared" si="208"/>
        <v>16.666633515206808</v>
      </c>
      <c r="Y86" s="2">
        <f t="shared" si="209"/>
        <v>0.71419339345160671</v>
      </c>
      <c r="Z86" s="2">
        <f t="shared" si="210"/>
        <v>2.8203110439708228</v>
      </c>
      <c r="AA86" s="2">
        <f t="shared" si="211"/>
        <v>0.38072013727348597</v>
      </c>
      <c r="AB86" s="2">
        <f t="shared" si="212"/>
        <v>0.97016229088752981</v>
      </c>
      <c r="AC86" s="2">
        <f t="shared" si="213"/>
        <v>1.7116808214096877</v>
      </c>
      <c r="AD86" s="2">
        <f t="shared" si="214"/>
        <v>7.4947833121288969</v>
      </c>
      <c r="AE86" s="2">
        <f t="shared" si="215"/>
        <v>6.6027231516052982</v>
      </c>
      <c r="AF86" s="2">
        <f t="shared" si="216"/>
        <v>0.32361211668245943</v>
      </c>
      <c r="AG86" s="2">
        <f t="shared" si="217"/>
        <v>99.999999999999986</v>
      </c>
      <c r="AH86" s="2"/>
      <c r="AI86" s="10">
        <f t="shared" si="218"/>
        <v>60.965329262343495</v>
      </c>
      <c r="AJ86" s="2">
        <f t="shared" si="219"/>
        <v>1.3498509550399127</v>
      </c>
      <c r="AK86" s="2">
        <f t="shared" si="220"/>
        <v>16.666633515206811</v>
      </c>
      <c r="AL86" s="2">
        <f t="shared" si="221"/>
        <v>0.71419339345160671</v>
      </c>
      <c r="AM86" s="2">
        <f t="shared" si="222"/>
        <v>2.8203110439708232</v>
      </c>
      <c r="AN86" s="2">
        <f t="shared" si="223"/>
        <v>0.38072013727348603</v>
      </c>
      <c r="AO86" s="2">
        <f t="shared" si="224"/>
        <v>0.97016229088752992</v>
      </c>
      <c r="AP86" s="2">
        <f t="shared" si="225"/>
        <v>1.7116808214096879</v>
      </c>
      <c r="AQ86" s="2">
        <f t="shared" si="226"/>
        <v>7.4947833121288978</v>
      </c>
      <c r="AR86" s="2">
        <f t="shared" si="227"/>
        <v>6.6027231516052991</v>
      </c>
      <c r="AS86" s="2">
        <f t="shared" si="228"/>
        <v>0.32361211668245948</v>
      </c>
      <c r="AT86" s="2">
        <f t="shared" si="229"/>
        <v>100</v>
      </c>
      <c r="AU86" s="2"/>
      <c r="AV86" s="2">
        <f>AR86*'E. Diagram lines'!$G$42</f>
        <v>5.4809611418569846</v>
      </c>
      <c r="AW86" s="2">
        <f>AK86*'E. Diagram lines'!$G$43</f>
        <v>8.8210887702493164</v>
      </c>
      <c r="AX86" s="2">
        <f>AQ86*'E. Diagram lines'!$G$41</f>
        <v>5.5600215665002697</v>
      </c>
      <c r="AY86" s="2">
        <f>AP86*'E. Diagram lines'!$G$44</f>
        <v>1.223265762490326</v>
      </c>
      <c r="AZ86" s="2">
        <f>AS86*'E. Diagram lines'!$G$50</f>
        <v>0.14123361774969528</v>
      </c>
      <c r="BA86" s="2">
        <f>AJ86*'E. Diagram lines'!$G$47</f>
        <v>0.80898104000119564</v>
      </c>
      <c r="BB86" s="2">
        <f t="shared" si="230"/>
        <v>14.097506463734197</v>
      </c>
      <c r="BC86" s="2">
        <f t="shared" si="231"/>
        <v>0.71925228775470929</v>
      </c>
      <c r="BD86" s="2">
        <f t="shared" si="232"/>
        <v>0.79894054752683985</v>
      </c>
      <c r="BE86" s="15">
        <f t="shared" si="233"/>
        <v>1.2516575896611453</v>
      </c>
    </row>
    <row r="87" spans="1:57">
      <c r="A87" s="1" t="str">
        <f t="shared" si="234"/>
        <v>Phonolite AFC</v>
      </c>
      <c r="B87" s="1" t="str">
        <f t="shared" si="235"/>
        <v xml:space="preserve"> r 0.15, TI 450°C and GWRV 85%</v>
      </c>
      <c r="C87" s="1" t="str">
        <f t="shared" si="235"/>
        <v>paragneiss wall-rock</v>
      </c>
      <c r="D87" s="1">
        <v>1039.4527031005</v>
      </c>
      <c r="E87" s="17"/>
      <c r="F87" s="2">
        <v>61.612749861588334</v>
      </c>
      <c r="G87" s="2">
        <v>1.3400975992081283</v>
      </c>
      <c r="H87" s="2">
        <v>15.562096120723732</v>
      </c>
      <c r="I87" s="2">
        <v>0.4771004814208688</v>
      </c>
      <c r="J87" s="2">
        <v>2.8477943773749308</v>
      </c>
      <c r="K87" s="2">
        <v>0.46849081963215072</v>
      </c>
      <c r="L87" s="2">
        <v>0.99936678261737522</v>
      </c>
      <c r="M87" s="2">
        <v>1.7406403825946584</v>
      </c>
      <c r="N87" s="2">
        <v>7.6205454334393492</v>
      </c>
      <c r="O87" s="2">
        <v>6.7426342268556496</v>
      </c>
      <c r="P87" s="2">
        <v>0.47579911590344304</v>
      </c>
      <c r="Q87" s="2">
        <v>0.11268479864138811</v>
      </c>
      <c r="R87" s="2">
        <f t="shared" si="174"/>
        <v>99.999999999999986</v>
      </c>
      <c r="T87" s="2"/>
      <c r="U87" s="2"/>
      <c r="V87" s="10">
        <f t="shared" si="206"/>
        <v>61.543321658469388</v>
      </c>
      <c r="W87" s="2">
        <f t="shared" si="207"/>
        <v>1.3385875129268625</v>
      </c>
      <c r="X87" s="2">
        <f t="shared" si="208"/>
        <v>15.544560004045715</v>
      </c>
      <c r="Y87" s="2">
        <f t="shared" si="209"/>
        <v>0.47656286170406259</v>
      </c>
      <c r="Z87" s="2">
        <f t="shared" si="210"/>
        <v>2.844585346015065</v>
      </c>
      <c r="AA87" s="2">
        <f t="shared" si="211"/>
        <v>0.4679629016953949</v>
      </c>
      <c r="AB87" s="2">
        <f t="shared" si="212"/>
        <v>0.99824064817069402</v>
      </c>
      <c r="AC87" s="2">
        <f t="shared" si="213"/>
        <v>1.7386789454844611</v>
      </c>
      <c r="AD87" s="2">
        <f t="shared" si="214"/>
        <v>7.6119582371623027</v>
      </c>
      <c r="AE87" s="2">
        <f t="shared" si="215"/>
        <v>6.7350363030539926</v>
      </c>
      <c r="AF87" s="2">
        <f t="shared" si="216"/>
        <v>0.47526296262774975</v>
      </c>
      <c r="AG87" s="2">
        <f t="shared" si="217"/>
        <v>99.774757381355698</v>
      </c>
      <c r="AH87" s="2"/>
      <c r="AI87" s="10">
        <f t="shared" si="218"/>
        <v>61.682256387996603</v>
      </c>
      <c r="AJ87" s="2">
        <f t="shared" si="219"/>
        <v>1.3416093890467293</v>
      </c>
      <c r="AK87" s="2">
        <f t="shared" si="220"/>
        <v>15.579652020231755</v>
      </c>
      <c r="AL87" s="2">
        <f t="shared" si="221"/>
        <v>0.47763870763680255</v>
      </c>
      <c r="AM87" s="2">
        <f t="shared" si="222"/>
        <v>2.8510070289047027</v>
      </c>
      <c r="AN87" s="2">
        <f t="shared" si="223"/>
        <v>0.46901933312326977</v>
      </c>
      <c r="AO87" s="2">
        <f t="shared" si="224"/>
        <v>1.0004941874779534</v>
      </c>
      <c r="AP87" s="2">
        <f t="shared" si="225"/>
        <v>1.7426040324397296</v>
      </c>
      <c r="AQ87" s="2">
        <f t="shared" si="226"/>
        <v>7.6291423170974335</v>
      </c>
      <c r="AR87" s="2">
        <f t="shared" si="227"/>
        <v>6.7502407220210667</v>
      </c>
      <c r="AS87" s="2">
        <f t="shared" si="228"/>
        <v>0.47633587402394351</v>
      </c>
      <c r="AT87" s="2">
        <f t="shared" si="229"/>
        <v>99.999999999999986</v>
      </c>
      <c r="AU87" s="2"/>
      <c r="AV87" s="2">
        <f>AR87*'E. Diagram lines'!$G$42</f>
        <v>5.6034163853413936</v>
      </c>
      <c r="AW87" s="2">
        <f>AK87*'E. Diagram lines'!$G$43</f>
        <v>8.2457860103941378</v>
      </c>
      <c r="AX87" s="2">
        <f>AQ87*'E. Diagram lines'!$G$41</f>
        <v>5.65969609132204</v>
      </c>
      <c r="AY87" s="2">
        <f>AP87*'E. Diagram lines'!$G$44</f>
        <v>1.2453652712574803</v>
      </c>
      <c r="AZ87" s="2">
        <f>AS87*'E. Diagram lines'!$G$50</f>
        <v>0.20788664973993259</v>
      </c>
      <c r="BA87" s="2">
        <f>AJ87*'E. Diagram lines'!$G$47</f>
        <v>0.80404177570426683</v>
      </c>
      <c r="BB87" s="2">
        <f t="shared" si="230"/>
        <v>14.379383039118501</v>
      </c>
      <c r="BC87" s="2">
        <f t="shared" si="231"/>
        <v>0.65921578760970367</v>
      </c>
      <c r="BD87" s="2">
        <f t="shared" si="232"/>
        <v>0.73210544842546543</v>
      </c>
      <c r="BE87" s="15">
        <f t="shared" si="233"/>
        <v>1.3659234501678599</v>
      </c>
    </row>
    <row r="88" spans="1:57">
      <c r="A88" s="1" t="str">
        <f t="shared" si="234"/>
        <v>Phonolite AFC</v>
      </c>
      <c r="B88" s="1" t="str">
        <f t="shared" si="235"/>
        <v xml:space="preserve"> r 0.15, TI 450°C and GWRV 85%</v>
      </c>
      <c r="C88" s="1" t="str">
        <f t="shared" si="235"/>
        <v>paragneiss wall-rock</v>
      </c>
      <c r="D88" s="1">
        <v>1018.3974071178601</v>
      </c>
      <c r="E88" s="17"/>
      <c r="F88" s="2">
        <v>62.366912933500643</v>
      </c>
      <c r="G88" s="2">
        <v>1.1573064998344471</v>
      </c>
      <c r="H88" s="2">
        <v>14.870107520269935</v>
      </c>
      <c r="I88" s="2">
        <v>0.38185144641676377</v>
      </c>
      <c r="J88" s="2">
        <v>2.6883417276467312</v>
      </c>
      <c r="K88" s="2">
        <v>0.49312856294983065</v>
      </c>
      <c r="L88" s="2">
        <v>0.86101788313060323</v>
      </c>
      <c r="M88" s="2">
        <v>1.9009802846642352</v>
      </c>
      <c r="N88" s="2">
        <v>7.2037391495606808</v>
      </c>
      <c r="O88" s="2">
        <v>6.9722260752122924</v>
      </c>
      <c r="P88" s="2">
        <v>0.68277355594649969</v>
      </c>
      <c r="Q88" s="2">
        <v>0.42161436086730075</v>
      </c>
      <c r="R88" s="2">
        <f t="shared" si="174"/>
        <v>99.999999999999943</v>
      </c>
      <c r="T88" s="2"/>
      <c r="U88" s="2"/>
      <c r="V88" s="10">
        <f t="shared" si="206"/>
        <v>62.103965072143403</v>
      </c>
      <c r="W88" s="2">
        <f t="shared" si="207"/>
        <v>1.1524271294318944</v>
      </c>
      <c r="X88" s="2">
        <f t="shared" si="208"/>
        <v>14.80741301148807</v>
      </c>
      <c r="Y88" s="2">
        <f t="shared" si="209"/>
        <v>0.38024150588149119</v>
      </c>
      <c r="Z88" s="2">
        <f t="shared" si="210"/>
        <v>2.6770072928537845</v>
      </c>
      <c r="AA88" s="2">
        <f t="shared" si="211"/>
        <v>0.49104946211089562</v>
      </c>
      <c r="AB88" s="2">
        <f t="shared" si="212"/>
        <v>0.85738770808568909</v>
      </c>
      <c r="AC88" s="2">
        <f t="shared" si="213"/>
        <v>1.8929654787868349</v>
      </c>
      <c r="AD88" s="2">
        <f t="shared" si="214"/>
        <v>7.1733671507867136</v>
      </c>
      <c r="AE88" s="2">
        <f t="shared" si="215"/>
        <v>6.9428301688070624</v>
      </c>
      <c r="AF88" s="2">
        <f t="shared" si="216"/>
        <v>0.67989488458242497</v>
      </c>
      <c r="AG88" s="2">
        <f t="shared" si="217"/>
        <v>99.158548864958263</v>
      </c>
      <c r="AH88" s="2"/>
      <c r="AI88" s="10">
        <f t="shared" si="218"/>
        <v>62.6309741147194</v>
      </c>
      <c r="AJ88" s="2">
        <f t="shared" si="219"/>
        <v>1.1622065294656121</v>
      </c>
      <c r="AK88" s="2">
        <f t="shared" si="220"/>
        <v>14.933067477272125</v>
      </c>
      <c r="AL88" s="2">
        <f t="shared" si="221"/>
        <v>0.38346820343179217</v>
      </c>
      <c r="AM88" s="2">
        <f t="shared" si="222"/>
        <v>2.6997241523769562</v>
      </c>
      <c r="AN88" s="2">
        <f t="shared" si="223"/>
        <v>0.49521646669077879</v>
      </c>
      <c r="AO88" s="2">
        <f t="shared" si="224"/>
        <v>0.86466342831755805</v>
      </c>
      <c r="AP88" s="2">
        <f t="shared" si="225"/>
        <v>1.9090290251875519</v>
      </c>
      <c r="AQ88" s="2">
        <f t="shared" si="226"/>
        <v>7.2342397432176586</v>
      </c>
      <c r="AR88" s="2">
        <f t="shared" si="227"/>
        <v>7.0017464437305774</v>
      </c>
      <c r="AS88" s="2">
        <f t="shared" si="228"/>
        <v>0.68566441558998414</v>
      </c>
      <c r="AT88" s="2">
        <f t="shared" si="229"/>
        <v>99.999999999999986</v>
      </c>
      <c r="AU88" s="2"/>
      <c r="AV88" s="2">
        <f>AR88*'E. Diagram lines'!$G$42</f>
        <v>5.8121928334814879</v>
      </c>
      <c r="AW88" s="2">
        <f>AK88*'E. Diagram lines'!$G$43</f>
        <v>7.9035705506425353</v>
      </c>
      <c r="AX88" s="2">
        <f>AQ88*'E. Diagram lines'!$G$41</f>
        <v>5.366736744000451</v>
      </c>
      <c r="AY88" s="2">
        <f>AP88*'E. Diagram lines'!$G$44</f>
        <v>1.364302162472659</v>
      </c>
      <c r="AZ88" s="2">
        <f>AS88*'E. Diagram lines'!$G$50</f>
        <v>0.29924363453617531</v>
      </c>
      <c r="BA88" s="2">
        <f>AJ88*'E. Diagram lines'!$G$47</f>
        <v>0.69652360017441406</v>
      </c>
      <c r="BB88" s="2">
        <f t="shared" si="230"/>
        <v>14.235986186948235</v>
      </c>
      <c r="BC88" s="2">
        <f t="shared" si="231"/>
        <v>0.6301063963816349</v>
      </c>
      <c r="BD88" s="2">
        <f t="shared" si="232"/>
        <v>0.70700602377556265</v>
      </c>
      <c r="BE88" s="15">
        <f t="shared" si="233"/>
        <v>1.4144151059135073</v>
      </c>
    </row>
    <row r="89" spans="1:57">
      <c r="A89" s="1" t="str">
        <f t="shared" si="234"/>
        <v>Phonolite AFC</v>
      </c>
      <c r="B89" s="1" t="str">
        <f t="shared" si="235"/>
        <v xml:space="preserve"> r 0.15, TI 450°C and GWRV 85%</v>
      </c>
      <c r="C89" s="1" t="str">
        <f t="shared" si="235"/>
        <v>paragneiss wall-rock</v>
      </c>
      <c r="D89" s="1">
        <v>999.03885537635995</v>
      </c>
      <c r="E89" s="17"/>
      <c r="F89" s="2">
        <v>62.876034198252619</v>
      </c>
      <c r="G89" s="2">
        <v>0.9941272164203393</v>
      </c>
      <c r="H89" s="2">
        <v>13.97715112832757</v>
      </c>
      <c r="I89" s="2">
        <v>0.32970651764042636</v>
      </c>
      <c r="J89" s="2">
        <v>2.6162384047228713</v>
      </c>
      <c r="K89" s="2">
        <v>0.52006091112770403</v>
      </c>
      <c r="L89" s="2">
        <v>0.73637900154529978</v>
      </c>
      <c r="M89" s="2">
        <v>2.1885136944482282</v>
      </c>
      <c r="N89" s="2">
        <v>7.2052658157328002</v>
      </c>
      <c r="O89" s="2">
        <v>7.0055151137340204</v>
      </c>
      <c r="P89" s="2">
        <v>0.89697578095370067</v>
      </c>
      <c r="Q89" s="2">
        <v>0.65403221709442516</v>
      </c>
      <c r="R89" s="2">
        <f t="shared" si="174"/>
        <v>100.00000000000001</v>
      </c>
      <c r="T89" s="2"/>
      <c r="U89" s="2"/>
      <c r="V89" s="10">
        <f t="shared" si="206"/>
        <v>62.464804677764739</v>
      </c>
      <c r="W89" s="2">
        <f t="shared" si="207"/>
        <v>0.98762530414604621</v>
      </c>
      <c r="X89" s="2">
        <f t="shared" si="208"/>
        <v>13.885736056916331</v>
      </c>
      <c r="Y89" s="2">
        <f t="shared" si="209"/>
        <v>0.32755013079319784</v>
      </c>
      <c r="Z89" s="2">
        <f t="shared" si="210"/>
        <v>2.5991273626799867</v>
      </c>
      <c r="AA89" s="2">
        <f t="shared" si="211"/>
        <v>0.51665954522041402</v>
      </c>
      <c r="AB89" s="2">
        <f t="shared" si="212"/>
        <v>0.73156284563527529</v>
      </c>
      <c r="AC89" s="2">
        <f t="shared" si="213"/>
        <v>2.1742001098110135</v>
      </c>
      <c r="AD89" s="2">
        <f t="shared" si="214"/>
        <v>7.1581410559706162</v>
      </c>
      <c r="AE89" s="2">
        <f t="shared" si="215"/>
        <v>6.9596967879167799</v>
      </c>
      <c r="AF89" s="2">
        <f t="shared" si="216"/>
        <v>0.89110927036672916</v>
      </c>
      <c r="AG89" s="2">
        <f t="shared" si="217"/>
        <v>98.69621314722113</v>
      </c>
      <c r="AH89" s="2"/>
      <c r="AI89" s="10">
        <f t="shared" si="218"/>
        <v>63.289970998774322</v>
      </c>
      <c r="AJ89" s="2">
        <f t="shared" si="219"/>
        <v>1.0006719332512239</v>
      </c>
      <c r="AK89" s="2">
        <f t="shared" si="220"/>
        <v>14.069168019854564</v>
      </c>
      <c r="AL89" s="2">
        <f t="shared" si="221"/>
        <v>0.33187710080082261</v>
      </c>
      <c r="AM89" s="2">
        <f t="shared" si="222"/>
        <v>2.6334620952507812</v>
      </c>
      <c r="AN89" s="2">
        <f t="shared" si="223"/>
        <v>0.5234846695179014</v>
      </c>
      <c r="AO89" s="2">
        <f t="shared" si="224"/>
        <v>0.7412268640378662</v>
      </c>
      <c r="AP89" s="2">
        <f t="shared" si="225"/>
        <v>2.2029215108464673</v>
      </c>
      <c r="AQ89" s="2">
        <f t="shared" si="226"/>
        <v>7.2527008156767963</v>
      </c>
      <c r="AR89" s="2">
        <f t="shared" si="227"/>
        <v>7.0516350789824971</v>
      </c>
      <c r="AS89" s="2">
        <f t="shared" si="228"/>
        <v>0.90288091300676121</v>
      </c>
      <c r="AT89" s="2">
        <f t="shared" si="229"/>
        <v>99.999999999999986</v>
      </c>
      <c r="AU89" s="2"/>
      <c r="AV89" s="2">
        <f>AR89*'E. Diagram lines'!$G$42</f>
        <v>5.8536056967740473</v>
      </c>
      <c r="AW89" s="2">
        <f>AK89*'E. Diagram lines'!$G$43</f>
        <v>7.446337613019141</v>
      </c>
      <c r="AX89" s="2">
        <f>AQ89*'E. Diagram lines'!$G$41</f>
        <v>5.3804321314104406</v>
      </c>
      <c r="AY89" s="2">
        <f>AP89*'E. Diagram lines'!$G$44</f>
        <v>1.5743346703228376</v>
      </c>
      <c r="AZ89" s="2">
        <f>AS89*'E. Diagram lines'!$G$50</f>
        <v>0.3940431497075787</v>
      </c>
      <c r="BA89" s="2">
        <f>AJ89*'E. Diagram lines'!$G$47</f>
        <v>0.59971407823884226</v>
      </c>
      <c r="BB89" s="2">
        <f t="shared" si="230"/>
        <v>14.304335894659292</v>
      </c>
      <c r="BC89" s="2">
        <f t="shared" si="231"/>
        <v>0.58136485442525421</v>
      </c>
      <c r="BD89" s="2">
        <f t="shared" si="232"/>
        <v>0.66283714964332918</v>
      </c>
      <c r="BE89" s="15">
        <f t="shared" si="233"/>
        <v>1.5086661943104687</v>
      </c>
    </row>
    <row r="90" spans="1:57">
      <c r="A90" s="1" t="str">
        <f t="shared" si="234"/>
        <v>Phonolite AFC</v>
      </c>
      <c r="B90" s="1" t="str">
        <f t="shared" si="235"/>
        <v xml:space="preserve"> r 0.15, TI 450°C and GWRV 85%</v>
      </c>
      <c r="C90" s="1" t="str">
        <f t="shared" si="235"/>
        <v>paragneiss wall-rock</v>
      </c>
      <c r="D90" s="1">
        <v>978.79478187248299</v>
      </c>
      <c r="E90" s="17"/>
      <c r="F90" s="2">
        <v>63.711934847753795</v>
      </c>
      <c r="G90" s="2">
        <v>0.8480136792247237</v>
      </c>
      <c r="H90" s="2">
        <v>13.060922883387368</v>
      </c>
      <c r="I90" s="2">
        <v>0.29326192070708867</v>
      </c>
      <c r="J90" s="2">
        <v>2.4929479841135356</v>
      </c>
      <c r="K90" s="2">
        <v>0.53919645327485499</v>
      </c>
      <c r="L90" s="2">
        <v>0.64676424032844293</v>
      </c>
      <c r="M90" s="2">
        <v>2.4926370635546582</v>
      </c>
      <c r="N90" s="2">
        <v>6.9548237428352282</v>
      </c>
      <c r="O90" s="2">
        <v>6.8847989314064035</v>
      </c>
      <c r="P90" s="2">
        <v>1.1229835965596966</v>
      </c>
      <c r="Q90" s="2">
        <v>0.95171465685420487</v>
      </c>
      <c r="R90" s="2">
        <f t="shared" si="174"/>
        <v>100</v>
      </c>
      <c r="T90" s="2"/>
      <c r="U90" s="2"/>
      <c r="V90" s="10">
        <f t="shared" si="206"/>
        <v>63.105579025642321</v>
      </c>
      <c r="W90" s="2">
        <f t="shared" si="207"/>
        <v>0.83994300874741346</v>
      </c>
      <c r="X90" s="2">
        <f t="shared" si="208"/>
        <v>12.936620165985746</v>
      </c>
      <c r="Y90" s="2">
        <f t="shared" si="209"/>
        <v>0.29047090402474718</v>
      </c>
      <c r="Z90" s="2">
        <f t="shared" si="210"/>
        <v>2.4692222327609756</v>
      </c>
      <c r="AA90" s="2">
        <f t="shared" si="211"/>
        <v>0.53406484159980017</v>
      </c>
      <c r="AB90" s="2">
        <f t="shared" si="212"/>
        <v>0.64060889025794543</v>
      </c>
      <c r="AC90" s="2">
        <f t="shared" si="213"/>
        <v>2.4689142712786283</v>
      </c>
      <c r="AD90" s="2">
        <f t="shared" si="214"/>
        <v>6.8886336659162888</v>
      </c>
      <c r="AE90" s="2">
        <f t="shared" si="215"/>
        <v>6.8192752908812668</v>
      </c>
      <c r="AF90" s="2">
        <f t="shared" si="216"/>
        <v>1.1122959970771695</v>
      </c>
      <c r="AG90" s="2">
        <f t="shared" si="217"/>
        <v>98.105628294172305</v>
      </c>
      <c r="AH90" s="2"/>
      <c r="AI90" s="10">
        <f t="shared" si="218"/>
        <v>64.32411689614645</v>
      </c>
      <c r="AJ90" s="2">
        <f t="shared" si="219"/>
        <v>0.85616189748953264</v>
      </c>
      <c r="AK90" s="2">
        <f t="shared" si="220"/>
        <v>13.18641997500383</v>
      </c>
      <c r="AL90" s="2">
        <f t="shared" si="221"/>
        <v>0.29607975513266432</v>
      </c>
      <c r="AM90" s="2">
        <f t="shared" si="222"/>
        <v>2.5169017065534178</v>
      </c>
      <c r="AN90" s="2">
        <f t="shared" si="223"/>
        <v>0.54437737251770379</v>
      </c>
      <c r="AO90" s="2">
        <f t="shared" si="224"/>
        <v>0.65297873465226963</v>
      </c>
      <c r="AP90" s="2">
        <f t="shared" si="225"/>
        <v>2.5165877984854488</v>
      </c>
      <c r="AQ90" s="2">
        <f t="shared" si="226"/>
        <v>7.0216498132610079</v>
      </c>
      <c r="AR90" s="2">
        <f t="shared" si="227"/>
        <v>6.9509521619223422</v>
      </c>
      <c r="AS90" s="2">
        <f t="shared" si="228"/>
        <v>1.1337738888353284</v>
      </c>
      <c r="AT90" s="2">
        <f t="shared" si="229"/>
        <v>99.999999999999972</v>
      </c>
      <c r="AU90" s="2"/>
      <c r="AV90" s="2">
        <f>AR90*'E. Diagram lines'!$G$42</f>
        <v>5.7700281874063633</v>
      </c>
      <c r="AW90" s="2">
        <f>AK90*'E. Diagram lines'!$G$43</f>
        <v>6.9791287517762512</v>
      </c>
      <c r="AX90" s="2">
        <f>AQ90*'E. Diagram lines'!$G$41</f>
        <v>5.2090264345553594</v>
      </c>
      <c r="AY90" s="2">
        <f>AP90*'E. Diagram lines'!$G$44</f>
        <v>1.7984986766708244</v>
      </c>
      <c r="AZ90" s="2">
        <f>AS90*'E. Diagram lines'!$G$50</f>
        <v>0.49481147267262859</v>
      </c>
      <c r="BA90" s="2">
        <f>AJ90*'E. Diagram lines'!$G$47</f>
        <v>0.51310756913899402</v>
      </c>
      <c r="BB90" s="2">
        <f t="shared" si="230"/>
        <v>13.97260197518335</v>
      </c>
      <c r="BC90" s="2">
        <f t="shared" si="231"/>
        <v>0.54620228056674647</v>
      </c>
      <c r="BD90" s="2">
        <f t="shared" si="232"/>
        <v>0.63567665815376273</v>
      </c>
      <c r="BE90" s="15">
        <f t="shared" si="233"/>
        <v>1.5731268203308979</v>
      </c>
    </row>
    <row r="91" spans="1:57">
      <c r="A91" s="1" t="str">
        <f t="shared" si="234"/>
        <v>Phonolite AFC</v>
      </c>
      <c r="B91" s="1" t="str">
        <f t="shared" si="235"/>
        <v xml:space="preserve"> r 0.15, TI 450°C and GWRV 85%</v>
      </c>
      <c r="C91" s="1" t="str">
        <f t="shared" si="235"/>
        <v>paragneiss wall-rock</v>
      </c>
      <c r="D91" s="1">
        <v>959.59496076873313</v>
      </c>
      <c r="E91" s="17"/>
      <c r="F91" s="2">
        <v>65.044466269339722</v>
      </c>
      <c r="G91" s="2">
        <v>0.72998780779834604</v>
      </c>
      <c r="H91" s="2">
        <v>12.21687682471372</v>
      </c>
      <c r="I91" s="2">
        <v>0.26946393502318683</v>
      </c>
      <c r="J91" s="2">
        <v>2.3341882500772981</v>
      </c>
      <c r="K91" s="2">
        <v>0.5493781657330058</v>
      </c>
      <c r="L91" s="2">
        <v>0.57630498657744389</v>
      </c>
      <c r="M91" s="2">
        <v>2.5549322784676738</v>
      </c>
      <c r="N91" s="2">
        <v>6.6109584544722964</v>
      </c>
      <c r="O91" s="2">
        <v>6.720680650304919</v>
      </c>
      <c r="P91" s="2">
        <v>1.1540502457913051</v>
      </c>
      <c r="Q91" s="2">
        <v>1.2387121317010978</v>
      </c>
      <c r="R91" s="2">
        <f t="shared" si="174"/>
        <v>100.00000000000001</v>
      </c>
      <c r="T91" s="2"/>
      <c r="U91" s="2"/>
      <c r="V91" s="10">
        <f t="shared" si="206"/>
        <v>64.238752574661191</v>
      </c>
      <c r="W91" s="2">
        <f t="shared" si="207"/>
        <v>0.7209453602632091</v>
      </c>
      <c r="X91" s="2">
        <f t="shared" si="208"/>
        <v>12.065544889371013</v>
      </c>
      <c r="Y91" s="2">
        <f t="shared" si="209"/>
        <v>0.26612605256949545</v>
      </c>
      <c r="Z91" s="2">
        <f t="shared" si="210"/>
        <v>2.3052743770468491</v>
      </c>
      <c r="AA91" s="2">
        <f t="shared" si="211"/>
        <v>0.54257295174515408</v>
      </c>
      <c r="AB91" s="2">
        <f t="shared" si="212"/>
        <v>0.5691662267931108</v>
      </c>
      <c r="AC91" s="2">
        <f t="shared" si="213"/>
        <v>2.5232840223775477</v>
      </c>
      <c r="AD91" s="2">
        <f t="shared" si="214"/>
        <v>6.5290677100750294</v>
      </c>
      <c r="AE91" s="2">
        <f t="shared" si="215"/>
        <v>6.6374307637567043</v>
      </c>
      <c r="AF91" s="2">
        <f t="shared" si="216"/>
        <v>1.139754885390762</v>
      </c>
      <c r="AG91" s="2">
        <f t="shared" si="217"/>
        <v>97.537919814050056</v>
      </c>
      <c r="AH91" s="2"/>
      <c r="AI91" s="10">
        <f t="shared" si="218"/>
        <v>65.860285617253638</v>
      </c>
      <c r="AJ91" s="2">
        <f t="shared" si="219"/>
        <v>0.73914367011070803</v>
      </c>
      <c r="AK91" s="2">
        <f t="shared" si="220"/>
        <v>12.370106838830703</v>
      </c>
      <c r="AL91" s="2">
        <f t="shared" si="221"/>
        <v>0.27284368282289406</v>
      </c>
      <c r="AM91" s="2">
        <f t="shared" si="222"/>
        <v>2.3634647749733748</v>
      </c>
      <c r="AN91" s="2">
        <f t="shared" si="223"/>
        <v>0.55626873402624888</v>
      </c>
      <c r="AO91" s="2">
        <f t="shared" si="224"/>
        <v>0.58353328416085826</v>
      </c>
      <c r="AP91" s="2">
        <f t="shared" si="225"/>
        <v>2.5869774823863692</v>
      </c>
      <c r="AQ91" s="2">
        <f t="shared" si="226"/>
        <v>6.6938763124355001</v>
      </c>
      <c r="AR91" s="2">
        <f t="shared" si="227"/>
        <v>6.8049746974413141</v>
      </c>
      <c r="AS91" s="2">
        <f t="shared" si="228"/>
        <v>1.1685249055584057</v>
      </c>
      <c r="AT91" s="2">
        <f t="shared" si="229"/>
        <v>100.00000000000003</v>
      </c>
      <c r="AU91" s="2"/>
      <c r="AV91" s="2">
        <f>AR91*'E. Diagram lines'!$G$42</f>
        <v>5.6488513953409862</v>
      </c>
      <c r="AW91" s="2">
        <f>AK91*'E. Diagram lines'!$G$43</f>
        <v>6.5470816540865044</v>
      </c>
      <c r="AX91" s="2">
        <f>AQ91*'E. Diagram lines'!$G$41</f>
        <v>4.9658669384605405</v>
      </c>
      <c r="AY91" s="2">
        <f>AP91*'E. Diagram lines'!$G$44</f>
        <v>1.8488032014814715</v>
      </c>
      <c r="AZ91" s="2">
        <f>AS91*'E. Diagram lines'!$G$50</f>
        <v>0.50997781397837239</v>
      </c>
      <c r="BA91" s="2">
        <f>AJ91*'E. Diagram lines'!$G$47</f>
        <v>0.4429772136871073</v>
      </c>
      <c r="BB91" s="2">
        <f t="shared" si="230"/>
        <v>13.498851009876814</v>
      </c>
      <c r="BC91" s="2">
        <f t="shared" si="231"/>
        <v>0.52529950187451946</v>
      </c>
      <c r="BD91" s="2">
        <f t="shared" si="232"/>
        <v>0.61679278226704959</v>
      </c>
      <c r="BE91" s="15">
        <f t="shared" si="233"/>
        <v>1.6212900487007242</v>
      </c>
    </row>
    <row r="92" spans="1:57">
      <c r="A92" s="1" t="str">
        <f t="shared" si="234"/>
        <v>Phonolite AFC</v>
      </c>
      <c r="B92" s="1" t="str">
        <f t="shared" si="235"/>
        <v xml:space="preserve"> r 0.15, TI 450°C and GWRV 85%</v>
      </c>
      <c r="C92" s="1" t="str">
        <f t="shared" si="235"/>
        <v>paragneiss wall-rock</v>
      </c>
      <c r="D92" s="1">
        <v>941.88922815055105</v>
      </c>
      <c r="E92" s="17"/>
      <c r="F92" s="2">
        <v>66.792945123580722</v>
      </c>
      <c r="G92" s="2">
        <v>0.64754304517718475</v>
      </c>
      <c r="H92" s="2">
        <v>11.549390293818647</v>
      </c>
      <c r="I92" s="2">
        <v>0.25444890670807679</v>
      </c>
      <c r="J92" s="2">
        <v>2.127331891072882</v>
      </c>
      <c r="K92" s="2">
        <v>0.54129018908769799</v>
      </c>
      <c r="L92" s="2">
        <v>0.52923972105683381</v>
      </c>
      <c r="M92" s="2">
        <v>2.4685071907061271</v>
      </c>
      <c r="N92" s="2">
        <v>6.0403870871392451</v>
      </c>
      <c r="O92" s="2">
        <v>6.4958363000068253</v>
      </c>
      <c r="P92" s="2">
        <v>1.0747403499141475</v>
      </c>
      <c r="Q92" s="2">
        <v>1.4783399017316095</v>
      </c>
      <c r="R92" s="2">
        <f t="shared" si="174"/>
        <v>100.00000000000003</v>
      </c>
      <c r="T92" s="2"/>
      <c r="U92" s="2"/>
      <c r="V92" s="10">
        <f t="shared" si="206"/>
        <v>65.805518364277134</v>
      </c>
      <c r="W92" s="2">
        <f t="shared" si="207"/>
        <v>0.63797015795944245</v>
      </c>
      <c r="X92" s="2">
        <f t="shared" si="208"/>
        <v>11.378651048698408</v>
      </c>
      <c r="Y92" s="2">
        <f t="shared" si="209"/>
        <v>0.25068728699069143</v>
      </c>
      <c r="Z92" s="2">
        <f t="shared" si="210"/>
        <v>2.0958826948848897</v>
      </c>
      <c r="AA92" s="2">
        <f t="shared" si="211"/>
        <v>0.53328808023825602</v>
      </c>
      <c r="AB92" s="2">
        <f t="shared" si="212"/>
        <v>0.52141575908463755</v>
      </c>
      <c r="AC92" s="2">
        <f t="shared" si="213"/>
        <v>2.4320142639288043</v>
      </c>
      <c r="AD92" s="2">
        <f t="shared" si="214"/>
        <v>5.951089634611022</v>
      </c>
      <c r="AE92" s="2">
        <f t="shared" si="215"/>
        <v>6.399805760032657</v>
      </c>
      <c r="AF92" s="2">
        <f t="shared" si="216"/>
        <v>1.0588520344813568</v>
      </c>
      <c r="AG92" s="2">
        <f t="shared" si="217"/>
        <v>97.065175085187306</v>
      </c>
      <c r="AH92" s="2"/>
      <c r="AI92" s="10">
        <f t="shared" si="218"/>
        <v>67.795188445829552</v>
      </c>
      <c r="AJ92" s="2">
        <f t="shared" si="219"/>
        <v>0.65725957574335059</v>
      </c>
      <c r="AK92" s="2">
        <f t="shared" si="220"/>
        <v>11.722691520117451</v>
      </c>
      <c r="AL92" s="2">
        <f t="shared" si="221"/>
        <v>0.25826697038426066</v>
      </c>
      <c r="AM92" s="2">
        <f t="shared" si="222"/>
        <v>2.1592529895974333</v>
      </c>
      <c r="AN92" s="2">
        <f t="shared" si="223"/>
        <v>0.54941237139914123</v>
      </c>
      <c r="AO92" s="2">
        <f t="shared" si="224"/>
        <v>0.53718108335664927</v>
      </c>
      <c r="AP92" s="2">
        <f t="shared" si="225"/>
        <v>2.5055477021438386</v>
      </c>
      <c r="AQ92" s="2">
        <f t="shared" si="226"/>
        <v>6.1310244682381381</v>
      </c>
      <c r="AR92" s="2">
        <f t="shared" si="227"/>
        <v>6.5933078000590797</v>
      </c>
      <c r="AS92" s="2">
        <f t="shared" si="228"/>
        <v>1.0908670731310963</v>
      </c>
      <c r="AT92" s="2">
        <f t="shared" si="229"/>
        <v>99.999999999999986</v>
      </c>
      <c r="AU92" s="2"/>
      <c r="AV92" s="2">
        <f>AR92*'E. Diagram lines'!$G$42</f>
        <v>5.4731454005670885</v>
      </c>
      <c r="AW92" s="2">
        <f>AK92*'E. Diagram lines'!$G$43</f>
        <v>6.2044264926600441</v>
      </c>
      <c r="AX92" s="2">
        <f>AQ92*'E. Diagram lines'!$G$41</f>
        <v>4.5483140537203877</v>
      </c>
      <c r="AY92" s="2">
        <f>AP92*'E. Diagram lines'!$G$44</f>
        <v>1.7906087875627814</v>
      </c>
      <c r="AZ92" s="2">
        <f>AS92*'E. Diagram lines'!$G$50</f>
        <v>0.47608570656055704</v>
      </c>
      <c r="BA92" s="2">
        <f>AJ92*'E. Diagram lines'!$G$47</f>
        <v>0.39390314401035381</v>
      </c>
      <c r="BB92" s="2">
        <f t="shared" si="230"/>
        <v>12.724332268297218</v>
      </c>
      <c r="BC92" s="2">
        <f t="shared" si="231"/>
        <v>0.52526165321985763</v>
      </c>
      <c r="BD92" s="2">
        <f t="shared" si="232"/>
        <v>0.619114064269911</v>
      </c>
      <c r="BE92" s="15">
        <f t="shared" si="233"/>
        <v>1.6152112473478502</v>
      </c>
    </row>
    <row r="93" spans="1:57">
      <c r="A93" s="1" t="str">
        <f t="shared" si="234"/>
        <v>Phonolite AFC</v>
      </c>
      <c r="B93" s="1" t="str">
        <f t="shared" si="235"/>
        <v xml:space="preserve"> r 0.15, TI 450°C and GWRV 85%</v>
      </c>
      <c r="C93" s="1" t="str">
        <f t="shared" si="235"/>
        <v>paragneiss wall-rock</v>
      </c>
      <c r="D93" s="1">
        <v>922.46445281193394</v>
      </c>
      <c r="E93" s="17"/>
      <c r="F93" s="2">
        <v>68.43031479764754</v>
      </c>
      <c r="G93" s="2">
        <v>0.56942611950150523</v>
      </c>
      <c r="H93" s="2">
        <v>10.855772926924741</v>
      </c>
      <c r="I93" s="2">
        <v>0.238577418432105</v>
      </c>
      <c r="J93" s="2">
        <v>1.914515885619452</v>
      </c>
      <c r="K93" s="2">
        <v>0.52867141803017492</v>
      </c>
      <c r="L93" s="2">
        <v>0.49079361978015118</v>
      </c>
      <c r="M93" s="2">
        <v>2.4583466310740278</v>
      </c>
      <c r="N93" s="2">
        <v>5.5487661617428401</v>
      </c>
      <c r="O93" s="2">
        <v>6.2586137337485681</v>
      </c>
      <c r="P93" s="2">
        <v>1.0405758884574359</v>
      </c>
      <c r="Q93" s="2">
        <v>1.6656253990414367</v>
      </c>
      <c r="R93" s="2">
        <f t="shared" si="174"/>
        <v>99.999999999999957</v>
      </c>
      <c r="T93" s="2"/>
      <c r="U93" s="2"/>
      <c r="V93" s="10">
        <f t="shared" si="206"/>
        <v>67.290522093733912</v>
      </c>
      <c r="W93" s="2">
        <f t="shared" si="207"/>
        <v>0.5599416134263121</v>
      </c>
      <c r="X93" s="2">
        <f t="shared" si="208"/>
        <v>10.67495641579162</v>
      </c>
      <c r="Y93" s="2">
        <f t="shared" si="209"/>
        <v>0.2346036123543225</v>
      </c>
      <c r="Z93" s="2">
        <f t="shared" si="210"/>
        <v>1.8826272227598915</v>
      </c>
      <c r="AA93" s="2">
        <f t="shared" si="211"/>
        <v>0.51986573261399183</v>
      </c>
      <c r="AB93" s="2">
        <f t="shared" si="212"/>
        <v>0.48261883659221816</v>
      </c>
      <c r="AC93" s="2">
        <f t="shared" si="213"/>
        <v>2.4173997851903795</v>
      </c>
      <c r="AD93" s="2">
        <f t="shared" si="214"/>
        <v>5.4563445032194355</v>
      </c>
      <c r="AE93" s="2">
        <f t="shared" si="215"/>
        <v>6.1543686737713568</v>
      </c>
      <c r="AF93" s="2">
        <f t="shared" si="216"/>
        <v>1.0232437921629878</v>
      </c>
      <c r="AG93" s="2">
        <f t="shared" si="217"/>
        <v>96.696492281616457</v>
      </c>
      <c r="AH93" s="2"/>
      <c r="AI93" s="10">
        <f t="shared" si="218"/>
        <v>69.589413748079579</v>
      </c>
      <c r="AJ93" s="2">
        <f t="shared" si="219"/>
        <v>0.57907127778280942</v>
      </c>
      <c r="AK93" s="2">
        <f t="shared" si="220"/>
        <v>11.039652177560011</v>
      </c>
      <c r="AL93" s="2">
        <f t="shared" si="221"/>
        <v>0.24261853436324121</v>
      </c>
      <c r="AM93" s="2">
        <f t="shared" si="222"/>
        <v>1.9469446908963097</v>
      </c>
      <c r="AN93" s="2">
        <f t="shared" si="223"/>
        <v>0.53762625752746829</v>
      </c>
      <c r="AO93" s="2">
        <f t="shared" si="224"/>
        <v>0.49910687058497538</v>
      </c>
      <c r="AP93" s="2">
        <f t="shared" si="225"/>
        <v>2.4999870503575297</v>
      </c>
      <c r="AQ93" s="2">
        <f t="shared" si="226"/>
        <v>5.6427532938097826</v>
      </c>
      <c r="AR93" s="2">
        <f t="shared" si="227"/>
        <v>6.3646245365835261</v>
      </c>
      <c r="AS93" s="2">
        <f t="shared" si="228"/>
        <v>1.0582015624547352</v>
      </c>
      <c r="AT93" s="2">
        <f t="shared" si="229"/>
        <v>99.999999999999986</v>
      </c>
      <c r="AU93" s="2"/>
      <c r="AV93" s="2">
        <f>AR93*'E. Diagram lines'!$G$42</f>
        <v>5.283314015527445</v>
      </c>
      <c r="AW93" s="2">
        <f>AK93*'E. Diagram lines'!$G$43</f>
        <v>5.8429167331291527</v>
      </c>
      <c r="AX93" s="2">
        <f>AQ93*'E. Diagram lines'!$G$41</f>
        <v>4.1860890037007712</v>
      </c>
      <c r="AY93" s="2">
        <f>AP93*'E. Diagram lines'!$G$44</f>
        <v>1.7866348253250552</v>
      </c>
      <c r="AZ93" s="2">
        <f>AS93*'E. Diagram lines'!$G$50</f>
        <v>0.46182953996284376</v>
      </c>
      <c r="BA93" s="2">
        <f>AJ93*'E. Diagram lines'!$G$47</f>
        <v>0.34704400718204254</v>
      </c>
      <c r="BB93" s="2">
        <f t="shared" si="230"/>
        <v>12.00737783039331</v>
      </c>
      <c r="BC93" s="2">
        <f t="shared" si="231"/>
        <v>0.51909178112407506</v>
      </c>
      <c r="BD93" s="2">
        <f t="shared" si="232"/>
        <v>0.61703116038727501</v>
      </c>
      <c r="BE93" s="15">
        <f t="shared" si="233"/>
        <v>1.6206636944759116</v>
      </c>
    </row>
    <row r="94" spans="1:57">
      <c r="A94" s="1" t="str">
        <f t="shared" si="234"/>
        <v>Phonolite AFC</v>
      </c>
      <c r="B94" s="1" t="str">
        <f t="shared" si="235"/>
        <v xml:space="preserve"> r 0.15, TI 450°C and GWRV 85%</v>
      </c>
      <c r="C94" s="1" t="str">
        <f t="shared" si="235"/>
        <v>paragneiss wall-rock</v>
      </c>
      <c r="D94" s="1">
        <v>918.32002914867496</v>
      </c>
      <c r="E94" s="17"/>
      <c r="F94" s="2">
        <v>68.856731368030452</v>
      </c>
      <c r="G94" s="2">
        <v>0.55843179518867792</v>
      </c>
      <c r="H94" s="2">
        <v>10.742167918575502</v>
      </c>
      <c r="I94" s="2">
        <v>0.23551628296377999</v>
      </c>
      <c r="J94" s="2">
        <v>1.8556893992321415</v>
      </c>
      <c r="K94" s="2">
        <v>0.52012399235372309</v>
      </c>
      <c r="L94" s="2">
        <v>0.48752607404926068</v>
      </c>
      <c r="M94" s="2">
        <v>2.4599910106728706</v>
      </c>
      <c r="N94" s="2">
        <v>5.3590888388512266</v>
      </c>
      <c r="O94" s="2">
        <v>6.194460631016212</v>
      </c>
      <c r="P94" s="2">
        <v>1.0409430718783463</v>
      </c>
      <c r="Q94" s="2">
        <v>1.6893296171878101</v>
      </c>
      <c r="R94" s="2">
        <f t="shared" si="174"/>
        <v>100</v>
      </c>
      <c r="T94" s="2"/>
      <c r="U94" s="2"/>
      <c r="V94" s="10">
        <f t="shared" si="206"/>
        <v>67.693514211602874</v>
      </c>
      <c r="W94" s="2">
        <f t="shared" si="207"/>
        <v>0.54899804148076203</v>
      </c>
      <c r="X94" s="2">
        <f t="shared" si="208"/>
        <v>10.560697294398958</v>
      </c>
      <c r="Y94" s="2">
        <f t="shared" si="209"/>
        <v>0.23153763664237301</v>
      </c>
      <c r="Z94" s="2">
        <f t="shared" si="210"/>
        <v>1.8243406886078983</v>
      </c>
      <c r="AA94" s="2">
        <f t="shared" si="211"/>
        <v>0.51133738370479198</v>
      </c>
      <c r="AB94" s="2">
        <f t="shared" si="212"/>
        <v>0.47929015168883354</v>
      </c>
      <c r="AC94" s="2">
        <f t="shared" si="213"/>
        <v>2.4184336539494158</v>
      </c>
      <c r="AD94" s="2">
        <f t="shared" si="214"/>
        <v>5.2685561638851057</v>
      </c>
      <c r="AE94" s="2">
        <f t="shared" si="215"/>
        <v>6.0898157729514164</v>
      </c>
      <c r="AF94" s="2">
        <f t="shared" si="216"/>
        <v>1.0233581122670408</v>
      </c>
      <c r="AG94" s="2">
        <f t="shared" si="217"/>
        <v>96.649879111179487</v>
      </c>
      <c r="AH94" s="2"/>
      <c r="AI94" s="10">
        <f t="shared" si="218"/>
        <v>70.039936763638195</v>
      </c>
      <c r="AJ94" s="2">
        <f t="shared" si="219"/>
        <v>0.56802765459150939</v>
      </c>
      <c r="AK94" s="2">
        <f t="shared" si="220"/>
        <v>10.92675685838225</v>
      </c>
      <c r="AL94" s="2">
        <f t="shared" si="221"/>
        <v>0.23956329668661847</v>
      </c>
      <c r="AM94" s="2">
        <f t="shared" si="222"/>
        <v>1.8875767930442005</v>
      </c>
      <c r="AN94" s="2">
        <f t="shared" si="223"/>
        <v>0.52906158642638756</v>
      </c>
      <c r="AO94" s="2">
        <f t="shared" si="224"/>
        <v>0.49590351906957952</v>
      </c>
      <c r="AP94" s="2">
        <f t="shared" si="225"/>
        <v>2.5022624717071951</v>
      </c>
      <c r="AQ94" s="2">
        <f t="shared" si="226"/>
        <v>5.4511771896005321</v>
      </c>
      <c r="AR94" s="2">
        <f t="shared" si="227"/>
        <v>6.3009036627413719</v>
      </c>
      <c r="AS94" s="2">
        <f t="shared" si="228"/>
        <v>1.0588302041121425</v>
      </c>
      <c r="AT94" s="2">
        <f t="shared" si="229"/>
        <v>99.999999999999986</v>
      </c>
      <c r="AU94" s="2"/>
      <c r="AV94" s="2">
        <f>AR94*'E. Diagram lines'!$G$42</f>
        <v>5.2304189258144822</v>
      </c>
      <c r="AW94" s="2">
        <f>AK94*'E. Diagram lines'!$G$43</f>
        <v>5.783165036345034</v>
      </c>
      <c r="AX94" s="2">
        <f>AQ94*'E. Diagram lines'!$G$41</f>
        <v>4.0439678473351481</v>
      </c>
      <c r="AY94" s="2">
        <f>AP94*'E. Diagram lines'!$G$44</f>
        <v>1.7882609725585055</v>
      </c>
      <c r="AZ94" s="2">
        <f>AS94*'E. Diagram lines'!$G$50</f>
        <v>0.46210389722873968</v>
      </c>
      <c r="BA94" s="2">
        <f>AJ94*'E. Diagram lines'!$G$47</f>
        <v>0.34042543811608589</v>
      </c>
      <c r="BB94" s="2">
        <f t="shared" si="230"/>
        <v>11.752080852341905</v>
      </c>
      <c r="BC94" s="2">
        <f t="shared" si="231"/>
        <v>0.522764998875488</v>
      </c>
      <c r="BD94" s="2">
        <f t="shared" si="232"/>
        <v>0.62356306436215636</v>
      </c>
      <c r="BE94" s="15">
        <f t="shared" si="233"/>
        <v>1.6036870320773435</v>
      </c>
    </row>
    <row r="95" spans="1:57">
      <c r="E95" s="17"/>
      <c r="T95" s="2"/>
      <c r="U95" s="2"/>
      <c r="V95" s="10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0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15"/>
    </row>
    <row r="96" spans="1:57">
      <c r="A96" s="1" t="s">
        <v>86</v>
      </c>
      <c r="B96" s="1" t="s">
        <v>188</v>
      </c>
      <c r="C96" s="1" t="s">
        <v>206</v>
      </c>
      <c r="D96" s="1">
        <v>1214.453125</v>
      </c>
      <c r="E96" s="17"/>
      <c r="F96" s="1">
        <v>59.490563316502701</v>
      </c>
      <c r="G96" s="1">
        <v>0.89230775044354294</v>
      </c>
      <c r="H96" s="1">
        <v>19.448253015349174</v>
      </c>
      <c r="I96" s="1">
        <v>1.0108370549561989</v>
      </c>
      <c r="J96" s="1">
        <v>2.0216741099120119</v>
      </c>
      <c r="K96" s="1">
        <v>0.20279721600989703</v>
      </c>
      <c r="L96" s="1">
        <v>0.58811192642870369</v>
      </c>
      <c r="M96" s="1">
        <v>1.997552577697512</v>
      </c>
      <c r="N96" s="1">
        <v>6.317133278708317</v>
      </c>
      <c r="O96" s="1">
        <v>7.8583921203835407</v>
      </c>
      <c r="P96" s="1">
        <v>0.17237763360841138</v>
      </c>
      <c r="Q96" s="1">
        <v>0</v>
      </c>
      <c r="R96" s="2">
        <f t="shared" ref="R96:R116" si="236">SUM(F96:Q96)</f>
        <v>100.00000000000001</v>
      </c>
      <c r="V96" s="10">
        <f t="shared" ref="V96:V116" si="237">(F96*(R96-Q96))/R96</f>
        <v>59.490563316502701</v>
      </c>
      <c r="W96" s="2">
        <f t="shared" ref="W96:W116" si="238">(G96*(R96-Q96))/R96</f>
        <v>0.89230775044354294</v>
      </c>
      <c r="X96" s="2">
        <f t="shared" ref="X96:X116" si="239">(H96*(R96-Q96))/R96</f>
        <v>19.448253015349174</v>
      </c>
      <c r="Y96" s="2">
        <f t="shared" ref="Y96:Y116" si="240">(I96*(R96-Q96))/R96</f>
        <v>1.0108370549561989</v>
      </c>
      <c r="Z96" s="2">
        <f t="shared" ref="Z96:Z116" si="241">(J96*(R96-Q96))/R96</f>
        <v>2.0216741099120119</v>
      </c>
      <c r="AA96" s="2">
        <f t="shared" ref="AA96:AA116" si="242">(K96*(R96-Q96))/R96</f>
        <v>0.20279721600989703</v>
      </c>
      <c r="AB96" s="2">
        <f t="shared" ref="AB96:AB116" si="243">(L96*(R96-Q96))/R96</f>
        <v>0.58811192642870369</v>
      </c>
      <c r="AC96" s="2">
        <f t="shared" ref="AC96:AC116" si="244">(M96*(R96-Q96))/R96</f>
        <v>1.997552577697512</v>
      </c>
      <c r="AD96" s="2">
        <f t="shared" ref="AD96:AD116" si="245">(N96*(R96-Q96))/R96</f>
        <v>6.317133278708317</v>
      </c>
      <c r="AE96" s="2">
        <f t="shared" ref="AE96:AE116" si="246">(O96*(R96-Q96))/R96</f>
        <v>7.8583921203835407</v>
      </c>
      <c r="AF96" s="2">
        <f t="shared" ref="AF96:AF116" si="247">(P96*(R96-Q96))/R96</f>
        <v>0.17237763360841138</v>
      </c>
      <c r="AG96" s="2">
        <f t="shared" ref="AG96:AG116" si="248">SUM(V96:AF96)</f>
        <v>100.00000000000001</v>
      </c>
      <c r="AH96" s="2"/>
      <c r="AI96" s="10">
        <f t="shared" ref="AI96:AI116" si="249">V96*100/AG96</f>
        <v>59.490563316502694</v>
      </c>
      <c r="AJ96" s="2">
        <f t="shared" ref="AJ96:AJ116" si="250">W96*100/AG96</f>
        <v>0.89230775044354271</v>
      </c>
      <c r="AK96" s="2">
        <f t="shared" ref="AK96:AK116" si="251">X96*100/AG96</f>
        <v>19.44825301534917</v>
      </c>
      <c r="AL96" s="2">
        <f t="shared" ref="AL96:AL116" si="252">Y96*100/AG96</f>
        <v>1.0108370549561989</v>
      </c>
      <c r="AM96" s="2">
        <f t="shared" ref="AM96:AM116" si="253">Z96*100/AG96</f>
        <v>2.0216741099120115</v>
      </c>
      <c r="AN96" s="2">
        <f t="shared" ref="AN96:AN116" si="254">AA96*100/AG96</f>
        <v>0.202797216009897</v>
      </c>
      <c r="AO96" s="2">
        <f t="shared" ref="AO96:AO116" si="255">AB96*100/AG96</f>
        <v>0.58811192642870358</v>
      </c>
      <c r="AP96" s="2">
        <f t="shared" ref="AP96:AP116" si="256">AC96*100/AG96</f>
        <v>1.9975525776975118</v>
      </c>
      <c r="AQ96" s="2">
        <f t="shared" ref="AQ96:AQ116" si="257">AD96*100/AG96</f>
        <v>6.3171332787083161</v>
      </c>
      <c r="AR96" s="2">
        <f t="shared" ref="AR96:AR116" si="258">AE96*100/AG96</f>
        <v>7.858392120383539</v>
      </c>
      <c r="AS96" s="2">
        <f t="shared" ref="AS96:AS116" si="259">AF96*100/AG96</f>
        <v>0.17237763360841138</v>
      </c>
      <c r="AT96" s="2">
        <f t="shared" ref="AT96:AT116" si="260">SUM(AI96:AS96)</f>
        <v>100</v>
      </c>
      <c r="AU96" s="2"/>
      <c r="AV96" s="2">
        <f>AR96*'E. Diagram lines'!$G$42</f>
        <v>6.5232996841349378</v>
      </c>
      <c r="AW96" s="2">
        <f>AK96*'E. Diagram lines'!$G$43</f>
        <v>10.293306450767973</v>
      </c>
      <c r="AX96" s="2">
        <f>AQ96*'E. Diagram lines'!$G$41</f>
        <v>4.6863792861408262</v>
      </c>
      <c r="AY96" s="2">
        <f>AP96*'E. Diagram lines'!$G$44</f>
        <v>1.4275661948816136</v>
      </c>
      <c r="AZ96" s="2">
        <f>AS96*'E. Diagram lines'!$G$50</f>
        <v>7.5230547802807232E-2</v>
      </c>
      <c r="BA96" s="2">
        <f>AJ96*'E. Diagram lines'!$G$47</f>
        <v>0.5347701901900721</v>
      </c>
      <c r="BB96" s="2">
        <f t="shared" ref="BB96:BB116" si="261">SUM(AQ96:AR96)</f>
        <v>14.175525399091855</v>
      </c>
      <c r="BC96" s="2">
        <f t="shared" ref="BC96:BC116" si="262">AW96/(AY96+AX96+AV96)</f>
        <v>0.81452138628662796</v>
      </c>
      <c r="BD96" s="2">
        <f t="shared" ref="BD96:BD116" si="263">AW96/(AX96+AV96)</f>
        <v>0.91825167144057407</v>
      </c>
      <c r="BE96" s="15">
        <f t="shared" ref="BE96:BE116" si="264">(AX96+AV96)/AW96</f>
        <v>1.0890260601771378</v>
      </c>
    </row>
    <row r="97" spans="1:57">
      <c r="A97" s="1" t="str">
        <f>A96</f>
        <v>Phonolite AFC</v>
      </c>
      <c r="B97" s="1" t="str">
        <f>B96</f>
        <v xml:space="preserve"> r 0.03, TI 350°C and GWRV 100%</v>
      </c>
      <c r="C97" s="1" t="str">
        <f>C96</f>
        <v>paragneiss wall-rock</v>
      </c>
      <c r="D97" s="1">
        <v>1199.453125</v>
      </c>
      <c r="E97" s="17"/>
      <c r="F97" s="1">
        <v>59.541133100691511</v>
      </c>
      <c r="G97" s="1">
        <v>0.90361273542716014</v>
      </c>
      <c r="H97" s="1">
        <v>19.396348905966349</v>
      </c>
      <c r="I97" s="1">
        <v>1.0236437326091177</v>
      </c>
      <c r="J97" s="1">
        <v>2.0472874652182194</v>
      </c>
      <c r="K97" s="1">
        <v>0.20536653077889913</v>
      </c>
      <c r="L97" s="1">
        <v>0.59556293925880788</v>
      </c>
      <c r="M97" s="1">
        <v>2.0228603281721593</v>
      </c>
      <c r="N97" s="1">
        <v>6.377728345095016</v>
      </c>
      <c r="O97" s="1">
        <v>7.7118943656206929</v>
      </c>
      <c r="P97" s="1">
        <v>0.17456155116206223</v>
      </c>
      <c r="Q97" s="1">
        <v>0</v>
      </c>
      <c r="R97" s="2">
        <f t="shared" si="236"/>
        <v>100</v>
      </c>
      <c r="V97" s="10">
        <f t="shared" si="237"/>
        <v>59.541133100691511</v>
      </c>
      <c r="W97" s="2">
        <f t="shared" si="238"/>
        <v>0.90361273542716025</v>
      </c>
      <c r="X97" s="2">
        <f t="shared" si="239"/>
        <v>19.396348905966349</v>
      </c>
      <c r="Y97" s="2">
        <f t="shared" si="240"/>
        <v>1.0236437326091177</v>
      </c>
      <c r="Z97" s="2">
        <f t="shared" si="241"/>
        <v>2.0472874652182194</v>
      </c>
      <c r="AA97" s="2">
        <f t="shared" si="242"/>
        <v>0.20536653077889913</v>
      </c>
      <c r="AB97" s="2">
        <f t="shared" si="243"/>
        <v>0.59556293925880788</v>
      </c>
      <c r="AC97" s="2">
        <f t="shared" si="244"/>
        <v>2.0228603281721593</v>
      </c>
      <c r="AD97" s="2">
        <f t="shared" si="245"/>
        <v>6.3777283450950168</v>
      </c>
      <c r="AE97" s="2">
        <f t="shared" si="246"/>
        <v>7.7118943656206929</v>
      </c>
      <c r="AF97" s="2">
        <f t="shared" si="247"/>
        <v>0.17456155116206223</v>
      </c>
      <c r="AG97" s="2">
        <f t="shared" si="248"/>
        <v>100</v>
      </c>
      <c r="AH97" s="2"/>
      <c r="AI97" s="10">
        <f t="shared" si="249"/>
        <v>59.541133100691511</v>
      </c>
      <c r="AJ97" s="2">
        <f t="shared" si="250"/>
        <v>0.90361273542716025</v>
      </c>
      <c r="AK97" s="2">
        <f t="shared" si="251"/>
        <v>19.396348905966349</v>
      </c>
      <c r="AL97" s="2">
        <f t="shared" si="252"/>
        <v>1.0236437326091177</v>
      </c>
      <c r="AM97" s="2">
        <f t="shared" si="253"/>
        <v>2.0472874652182194</v>
      </c>
      <c r="AN97" s="2">
        <f t="shared" si="254"/>
        <v>0.20536653077889913</v>
      </c>
      <c r="AO97" s="2">
        <f t="shared" si="255"/>
        <v>0.59556293925880788</v>
      </c>
      <c r="AP97" s="2">
        <f t="shared" si="256"/>
        <v>2.0228603281721593</v>
      </c>
      <c r="AQ97" s="2">
        <f t="shared" si="257"/>
        <v>6.3777283450950168</v>
      </c>
      <c r="AR97" s="2">
        <f t="shared" si="258"/>
        <v>7.7118943656206929</v>
      </c>
      <c r="AS97" s="2">
        <f t="shared" si="259"/>
        <v>0.17456155116206223</v>
      </c>
      <c r="AT97" s="2">
        <f t="shared" si="260"/>
        <v>100</v>
      </c>
      <c r="AU97" s="2"/>
      <c r="AV97" s="2">
        <f>AR97*'E. Diagram lines'!$G$42</f>
        <v>6.4016909959031381</v>
      </c>
      <c r="AW97" s="2">
        <f>AK97*'E. Diagram lines'!$G$43</f>
        <v>10.265835350741153</v>
      </c>
      <c r="AX97" s="2">
        <f>AQ97*'E. Diagram lines'!$G$41</f>
        <v>4.7313318700785558</v>
      </c>
      <c r="AY97" s="2">
        <f>AP97*'E. Diagram lines'!$G$44</f>
        <v>1.4456525719059168</v>
      </c>
      <c r="AZ97" s="2">
        <f>AS97*'E. Diagram lines'!$G$50</f>
        <v>7.6183672117592485E-2</v>
      </c>
      <c r="BA97" s="2">
        <f>AJ97*'E. Diagram lines'!$G$47</f>
        <v>0.54154539635272159</v>
      </c>
      <c r="BB97" s="2">
        <f t="shared" si="261"/>
        <v>14.089622710715709</v>
      </c>
      <c r="BC97" s="2">
        <f t="shared" si="262"/>
        <v>0.81613007676626537</v>
      </c>
      <c r="BD97" s="2">
        <f t="shared" si="263"/>
        <v>0.92210673366257623</v>
      </c>
      <c r="BE97" s="15">
        <f t="shared" si="264"/>
        <v>1.0844731564078645</v>
      </c>
    </row>
    <row r="98" spans="1:57">
      <c r="A98" s="1" t="str">
        <f t="shared" ref="A98:A116" si="265">A97</f>
        <v>Phonolite AFC</v>
      </c>
      <c r="B98" s="1" t="str">
        <f t="shared" ref="B98:C116" si="266">B97</f>
        <v xml:space="preserve"> r 0.03, TI 350°C and GWRV 100%</v>
      </c>
      <c r="C98" s="1" t="str">
        <f t="shared" si="266"/>
        <v>paragneiss wall-rock</v>
      </c>
      <c r="D98" s="1">
        <v>1179.453125</v>
      </c>
      <c r="E98" s="17"/>
      <c r="F98" s="1">
        <v>59.607055690067654</v>
      </c>
      <c r="G98" s="1">
        <v>0.91840302016718711</v>
      </c>
      <c r="H98" s="1">
        <v>19.328342025563977</v>
      </c>
      <c r="I98" s="1">
        <v>1.0403986782667569</v>
      </c>
      <c r="J98" s="1">
        <v>2.0807973565335049</v>
      </c>
      <c r="K98" s="1">
        <v>0.20872795912890368</v>
      </c>
      <c r="L98" s="1">
        <v>0.60531108147382329</v>
      </c>
      <c r="M98" s="1">
        <v>2.055970397419725</v>
      </c>
      <c r="N98" s="1">
        <v>6.4561742584508615</v>
      </c>
      <c r="O98" s="1">
        <v>7.521400767668017</v>
      </c>
      <c r="P98" s="1">
        <v>0.17741876525956754</v>
      </c>
      <c r="Q98" s="1">
        <v>0</v>
      </c>
      <c r="R98" s="2">
        <f t="shared" si="236"/>
        <v>99.999999999999986</v>
      </c>
      <c r="V98" s="10">
        <f t="shared" si="237"/>
        <v>59.607055690067654</v>
      </c>
      <c r="W98" s="2">
        <f t="shared" si="238"/>
        <v>0.91840302016718711</v>
      </c>
      <c r="X98" s="2">
        <f t="shared" si="239"/>
        <v>19.328342025563977</v>
      </c>
      <c r="Y98" s="2">
        <f t="shared" si="240"/>
        <v>1.0403986782667569</v>
      </c>
      <c r="Z98" s="2">
        <f t="shared" si="241"/>
        <v>2.0807973565335049</v>
      </c>
      <c r="AA98" s="2">
        <f t="shared" si="242"/>
        <v>0.20872795912890368</v>
      </c>
      <c r="AB98" s="2">
        <f t="shared" si="243"/>
        <v>0.60531108147382329</v>
      </c>
      <c r="AC98" s="2">
        <f t="shared" si="244"/>
        <v>2.055970397419725</v>
      </c>
      <c r="AD98" s="2">
        <f t="shared" si="245"/>
        <v>6.4561742584508615</v>
      </c>
      <c r="AE98" s="2">
        <f t="shared" si="246"/>
        <v>7.521400767668017</v>
      </c>
      <c r="AF98" s="2">
        <f t="shared" si="247"/>
        <v>0.17741876525956754</v>
      </c>
      <c r="AG98" s="2">
        <f t="shared" si="248"/>
        <v>99.999999999999986</v>
      </c>
      <c r="AH98" s="2"/>
      <c r="AI98" s="10">
        <f t="shared" si="249"/>
        <v>59.607055690067661</v>
      </c>
      <c r="AJ98" s="2">
        <f t="shared" si="250"/>
        <v>0.91840302016718722</v>
      </c>
      <c r="AK98" s="2">
        <f t="shared" si="251"/>
        <v>19.32834202556398</v>
      </c>
      <c r="AL98" s="2">
        <f t="shared" si="252"/>
        <v>1.0403986782667571</v>
      </c>
      <c r="AM98" s="2">
        <f t="shared" si="253"/>
        <v>2.0807973565335054</v>
      </c>
      <c r="AN98" s="2">
        <f t="shared" si="254"/>
        <v>0.20872795912890371</v>
      </c>
      <c r="AO98" s="2">
        <f t="shared" si="255"/>
        <v>0.6053110814738234</v>
      </c>
      <c r="AP98" s="2">
        <f t="shared" si="256"/>
        <v>2.0559703974197254</v>
      </c>
      <c r="AQ98" s="2">
        <f t="shared" si="257"/>
        <v>6.4561742584508623</v>
      </c>
      <c r="AR98" s="2">
        <f t="shared" si="258"/>
        <v>7.5214007676680179</v>
      </c>
      <c r="AS98" s="2">
        <f t="shared" si="259"/>
        <v>0.17741876525956757</v>
      </c>
      <c r="AT98" s="2">
        <f t="shared" si="260"/>
        <v>100</v>
      </c>
      <c r="AU98" s="2"/>
      <c r="AV98" s="2">
        <f>AR98*'E. Diagram lines'!$G$42</f>
        <v>6.2435610873521048</v>
      </c>
      <c r="AW98" s="2">
        <f>AK98*'E. Diagram lines'!$G$43</f>
        <v>10.2298415954054</v>
      </c>
      <c r="AX98" s="2">
        <f>AQ98*'E. Diagram lines'!$G$41</f>
        <v>4.7895271442976872</v>
      </c>
      <c r="AY98" s="2">
        <f>AP98*'E. Diagram lines'!$G$44</f>
        <v>1.4693149355882269</v>
      </c>
      <c r="AZ98" s="2">
        <f>AS98*'E. Diagram lines'!$G$50</f>
        <v>7.7430642372640357E-2</v>
      </c>
      <c r="BA98" s="2">
        <f>AJ98*'E. Diagram lines'!$G$47</f>
        <v>0.55040938232556336</v>
      </c>
      <c r="BB98" s="2">
        <f t="shared" si="261"/>
        <v>13.977575026118881</v>
      </c>
      <c r="BC98" s="2">
        <f t="shared" si="262"/>
        <v>0.8182300201462257</v>
      </c>
      <c r="BD98" s="2">
        <f t="shared" si="263"/>
        <v>0.92719657276553102</v>
      </c>
      <c r="BE98" s="15">
        <f t="shared" si="264"/>
        <v>1.0785199485987309</v>
      </c>
    </row>
    <row r="99" spans="1:57">
      <c r="A99" s="1" t="str">
        <f t="shared" si="265"/>
        <v>Phonolite AFC</v>
      </c>
      <c r="B99" s="1" t="str">
        <f t="shared" si="266"/>
        <v xml:space="preserve"> r 0.03, TI 350°C and GWRV 100%</v>
      </c>
      <c r="C99" s="1" t="str">
        <f t="shared" si="266"/>
        <v>paragneiss wall-rock</v>
      </c>
      <c r="D99" s="1">
        <v>1159.453125</v>
      </c>
      <c r="E99" s="17"/>
      <c r="F99" s="1">
        <v>59.670359102298995</v>
      </c>
      <c r="G99" s="1">
        <v>0.93266674482944811</v>
      </c>
      <c r="H99" s="1">
        <v>19.262640823189152</v>
      </c>
      <c r="I99" s="1">
        <v>1.0565571184720994</v>
      </c>
      <c r="J99" s="1">
        <v>2.1131142369441904</v>
      </c>
      <c r="K99" s="1">
        <v>0.2119697147339655</v>
      </c>
      <c r="L99" s="1">
        <v>0.61471217272850009</v>
      </c>
      <c r="M99" s="1">
        <v>2.0879016901295557</v>
      </c>
      <c r="N99" s="1">
        <v>6.530876449728293</v>
      </c>
      <c r="O99" s="1">
        <v>7.3390276894219468</v>
      </c>
      <c r="P99" s="1">
        <v>0.18017425752386793</v>
      </c>
      <c r="Q99" s="1">
        <v>0</v>
      </c>
      <c r="R99" s="2">
        <f t="shared" si="236"/>
        <v>100.00000000000003</v>
      </c>
      <c r="V99" s="10">
        <f t="shared" si="237"/>
        <v>59.670359102299003</v>
      </c>
      <c r="W99" s="2">
        <f t="shared" si="238"/>
        <v>0.93266674482944811</v>
      </c>
      <c r="X99" s="2">
        <f t="shared" si="239"/>
        <v>19.262640823189152</v>
      </c>
      <c r="Y99" s="2">
        <f t="shared" si="240"/>
        <v>1.0565571184720994</v>
      </c>
      <c r="Z99" s="2">
        <f t="shared" si="241"/>
        <v>2.1131142369441904</v>
      </c>
      <c r="AA99" s="2">
        <f t="shared" si="242"/>
        <v>0.2119697147339655</v>
      </c>
      <c r="AB99" s="2">
        <f t="shared" si="243"/>
        <v>0.61471217272850009</v>
      </c>
      <c r="AC99" s="2">
        <f t="shared" si="244"/>
        <v>2.0879016901295557</v>
      </c>
      <c r="AD99" s="2">
        <f t="shared" si="245"/>
        <v>6.530876449728293</v>
      </c>
      <c r="AE99" s="2">
        <f t="shared" si="246"/>
        <v>7.3390276894219477</v>
      </c>
      <c r="AF99" s="2">
        <f t="shared" si="247"/>
        <v>0.18017425752386795</v>
      </c>
      <c r="AG99" s="2">
        <f t="shared" si="248"/>
        <v>100.00000000000004</v>
      </c>
      <c r="AH99" s="2"/>
      <c r="AI99" s="10">
        <f t="shared" si="249"/>
        <v>59.670359102298974</v>
      </c>
      <c r="AJ99" s="2">
        <f t="shared" si="250"/>
        <v>0.93266674482944767</v>
      </c>
      <c r="AK99" s="2">
        <f t="shared" si="251"/>
        <v>19.262640823189145</v>
      </c>
      <c r="AL99" s="2">
        <f t="shared" si="252"/>
        <v>1.056557118472099</v>
      </c>
      <c r="AM99" s="2">
        <f t="shared" si="253"/>
        <v>2.1131142369441895</v>
      </c>
      <c r="AN99" s="2">
        <f t="shared" si="254"/>
        <v>0.21196971473396542</v>
      </c>
      <c r="AO99" s="2">
        <f t="shared" si="255"/>
        <v>0.61471217272849987</v>
      </c>
      <c r="AP99" s="2">
        <f t="shared" si="256"/>
        <v>2.0879016901295548</v>
      </c>
      <c r="AQ99" s="2">
        <f t="shared" si="257"/>
        <v>6.5308764497282894</v>
      </c>
      <c r="AR99" s="2">
        <f t="shared" si="258"/>
        <v>7.3390276894219451</v>
      </c>
      <c r="AS99" s="2">
        <f t="shared" si="259"/>
        <v>0.18017425752386787</v>
      </c>
      <c r="AT99" s="2">
        <f t="shared" si="260"/>
        <v>99.999999999999986</v>
      </c>
      <c r="AU99" s="2"/>
      <c r="AV99" s="2">
        <f>AR99*'E. Diagram lines'!$G$42</f>
        <v>6.0921720722084753</v>
      </c>
      <c r="AW99" s="2">
        <f>AK99*'E. Diagram lines'!$G$43</f>
        <v>10.195068157930354</v>
      </c>
      <c r="AX99" s="2">
        <f>AQ99*'E. Diagram lines'!$G$41</f>
        <v>4.844945130017857</v>
      </c>
      <c r="AY99" s="2">
        <f>AP99*'E. Diagram lines'!$G$44</f>
        <v>1.4921348776214749</v>
      </c>
      <c r="AZ99" s="2">
        <f>AS99*'E. Diagram lines'!$G$50</f>
        <v>7.8633218299518581E-2</v>
      </c>
      <c r="BA99" s="2">
        <f>AJ99*'E. Diagram lines'!$G$47</f>
        <v>0.55895779485102248</v>
      </c>
      <c r="BB99" s="2">
        <f t="shared" si="261"/>
        <v>13.869904139150234</v>
      </c>
      <c r="BC99" s="2">
        <f t="shared" si="262"/>
        <v>0.82024791937884567</v>
      </c>
      <c r="BD99" s="2">
        <f t="shared" si="263"/>
        <v>0.93215314140138061</v>
      </c>
      <c r="BE99" s="15">
        <f t="shared" si="264"/>
        <v>1.0727850989126313</v>
      </c>
    </row>
    <row r="100" spans="1:57">
      <c r="A100" s="1" t="str">
        <f t="shared" si="265"/>
        <v>Phonolite AFC</v>
      </c>
      <c r="B100" s="1" t="str">
        <f t="shared" si="266"/>
        <v xml:space="preserve"> r 0.03, TI 350°C and GWRV 100%</v>
      </c>
      <c r="C100" s="1" t="str">
        <f t="shared" si="266"/>
        <v>paragneiss wall-rock</v>
      </c>
      <c r="D100" s="1">
        <v>1139.453125</v>
      </c>
      <c r="E100" s="17"/>
      <c r="F100" s="1">
        <v>59.731094398449081</v>
      </c>
      <c r="G100" s="1">
        <v>0.94641333406334183</v>
      </c>
      <c r="H100" s="1">
        <v>19.199205804638265</v>
      </c>
      <c r="I100" s="1">
        <v>1.0721297297936689</v>
      </c>
      <c r="J100" s="1">
        <v>2.1442594595873334</v>
      </c>
      <c r="K100" s="1">
        <v>0.21509393955985051</v>
      </c>
      <c r="L100" s="1">
        <v>0.62377242472356664</v>
      </c>
      <c r="M100" s="1">
        <v>2.1186753046645239</v>
      </c>
      <c r="N100" s="1">
        <v>6.6019165333899092</v>
      </c>
      <c r="O100" s="1">
        <v>7.1646092225046063</v>
      </c>
      <c r="P100" s="1">
        <v>0.1828298486258701</v>
      </c>
      <c r="Q100" s="1">
        <v>0</v>
      </c>
      <c r="R100" s="2">
        <f t="shared" si="236"/>
        <v>100.00000000000003</v>
      </c>
      <c r="V100" s="10">
        <f t="shared" si="237"/>
        <v>59.731094398449081</v>
      </c>
      <c r="W100" s="2">
        <f t="shared" si="238"/>
        <v>0.94641333406334183</v>
      </c>
      <c r="X100" s="2">
        <f t="shared" si="239"/>
        <v>19.199205804638265</v>
      </c>
      <c r="Y100" s="2">
        <f t="shared" si="240"/>
        <v>1.0721297297936689</v>
      </c>
      <c r="Z100" s="2">
        <f t="shared" si="241"/>
        <v>2.1442594595873334</v>
      </c>
      <c r="AA100" s="2">
        <f t="shared" si="242"/>
        <v>0.21509393955985051</v>
      </c>
      <c r="AB100" s="2">
        <f t="shared" si="243"/>
        <v>0.62377242472356664</v>
      </c>
      <c r="AC100" s="2">
        <f t="shared" si="244"/>
        <v>2.1186753046645239</v>
      </c>
      <c r="AD100" s="2">
        <f t="shared" si="245"/>
        <v>6.6019165333899101</v>
      </c>
      <c r="AE100" s="2">
        <f t="shared" si="246"/>
        <v>7.1646092225046063</v>
      </c>
      <c r="AF100" s="2">
        <f t="shared" si="247"/>
        <v>0.1828298486258701</v>
      </c>
      <c r="AG100" s="2">
        <f t="shared" si="248"/>
        <v>100.00000000000003</v>
      </c>
      <c r="AH100" s="2"/>
      <c r="AI100" s="10">
        <f t="shared" si="249"/>
        <v>59.731094398449059</v>
      </c>
      <c r="AJ100" s="2">
        <f t="shared" si="250"/>
        <v>0.9464133340633416</v>
      </c>
      <c r="AK100" s="2">
        <f t="shared" si="251"/>
        <v>19.199205804638257</v>
      </c>
      <c r="AL100" s="2">
        <f t="shared" si="252"/>
        <v>1.0721297297936687</v>
      </c>
      <c r="AM100" s="2">
        <f t="shared" si="253"/>
        <v>2.1442594595873326</v>
      </c>
      <c r="AN100" s="2">
        <f t="shared" si="254"/>
        <v>0.21509393955985046</v>
      </c>
      <c r="AO100" s="2">
        <f t="shared" si="255"/>
        <v>0.62377242472356642</v>
      </c>
      <c r="AP100" s="2">
        <f t="shared" si="256"/>
        <v>2.1186753046645235</v>
      </c>
      <c r="AQ100" s="2">
        <f t="shared" si="257"/>
        <v>6.6019165333899084</v>
      </c>
      <c r="AR100" s="2">
        <f t="shared" si="258"/>
        <v>7.1646092225046045</v>
      </c>
      <c r="AS100" s="2">
        <f t="shared" si="259"/>
        <v>0.18282984862587007</v>
      </c>
      <c r="AT100" s="2">
        <f t="shared" si="260"/>
        <v>100</v>
      </c>
      <c r="AU100" s="2"/>
      <c r="AV100" s="2">
        <f>AR100*'E. Diagram lines'!$G$42</f>
        <v>5.9473862289062636</v>
      </c>
      <c r="AW100" s="2">
        <f>AK100*'E. Diagram lines'!$G$43</f>
        <v>10.161494135361895</v>
      </c>
      <c r="AX100" s="2">
        <f>AQ100*'E. Diagram lines'!$G$41</f>
        <v>4.8976463731085511</v>
      </c>
      <c r="AY100" s="2">
        <f>AP100*'E. Diagram lines'!$G$44</f>
        <v>1.5141274761117116</v>
      </c>
      <c r="AZ100" s="2">
        <f>AS100*'E. Diagram lines'!$G$50</f>
        <v>7.9792194491277474E-2</v>
      </c>
      <c r="BA100" s="2">
        <f>AJ100*'E. Diagram lines'!$G$47</f>
        <v>0.5671962822287463</v>
      </c>
      <c r="BB100" s="2">
        <f t="shared" si="261"/>
        <v>13.766525755894513</v>
      </c>
      <c r="BC100" s="2">
        <f t="shared" si="262"/>
        <v>0.82218322856307202</v>
      </c>
      <c r="BD100" s="2">
        <f t="shared" si="263"/>
        <v>0.93697220730107067</v>
      </c>
      <c r="BE100" s="15">
        <f t="shared" si="264"/>
        <v>1.0672675157361173</v>
      </c>
    </row>
    <row r="101" spans="1:57">
      <c r="A101" s="1" t="str">
        <f t="shared" si="265"/>
        <v>Phonolite AFC</v>
      </c>
      <c r="B101" s="1" t="str">
        <f t="shared" si="266"/>
        <v xml:space="preserve"> r 0.03, TI 350°C and GWRV 100%</v>
      </c>
      <c r="C101" s="1" t="str">
        <f t="shared" si="266"/>
        <v>paragneiss wall-rock</v>
      </c>
      <c r="D101" s="1">
        <v>1119.453125</v>
      </c>
      <c r="E101" s="17"/>
      <c r="F101" s="1">
        <v>59.789310505132043</v>
      </c>
      <c r="G101" s="1">
        <v>0.95965188653595668</v>
      </c>
      <c r="H101" s="1">
        <v>19.13799868548011</v>
      </c>
      <c r="I101" s="1">
        <v>1.0871268195159633</v>
      </c>
      <c r="J101" s="1">
        <v>2.1742536390319138</v>
      </c>
      <c r="K101" s="1">
        <v>0.21810270148544267</v>
      </c>
      <c r="L101" s="1">
        <v>0.6324978343077946</v>
      </c>
      <c r="M101" s="1">
        <v>2.1483116096316222</v>
      </c>
      <c r="N101" s="1">
        <v>6.6693720143243453</v>
      </c>
      <c r="O101" s="1">
        <v>6.9979870082921822</v>
      </c>
      <c r="P101" s="1">
        <v>0.18538729626262518</v>
      </c>
      <c r="Q101" s="1">
        <v>0</v>
      </c>
      <c r="R101" s="2">
        <f t="shared" si="236"/>
        <v>100</v>
      </c>
      <c r="V101" s="10">
        <f t="shared" si="237"/>
        <v>59.789310505132043</v>
      </c>
      <c r="W101" s="2">
        <f t="shared" si="238"/>
        <v>0.95965188653595679</v>
      </c>
      <c r="X101" s="2">
        <f t="shared" si="239"/>
        <v>19.13799868548011</v>
      </c>
      <c r="Y101" s="2">
        <f t="shared" si="240"/>
        <v>1.0871268195159633</v>
      </c>
      <c r="Z101" s="2">
        <f t="shared" si="241"/>
        <v>2.1742536390319138</v>
      </c>
      <c r="AA101" s="2">
        <f t="shared" si="242"/>
        <v>0.21810270148544267</v>
      </c>
      <c r="AB101" s="2">
        <f t="shared" si="243"/>
        <v>0.6324978343077946</v>
      </c>
      <c r="AC101" s="2">
        <f t="shared" si="244"/>
        <v>2.1483116096316222</v>
      </c>
      <c r="AD101" s="2">
        <f t="shared" si="245"/>
        <v>6.6693720143243453</v>
      </c>
      <c r="AE101" s="2">
        <f t="shared" si="246"/>
        <v>6.9979870082921822</v>
      </c>
      <c r="AF101" s="2">
        <f t="shared" si="247"/>
        <v>0.18538729626262518</v>
      </c>
      <c r="AG101" s="2">
        <f t="shared" si="248"/>
        <v>100</v>
      </c>
      <c r="AH101" s="2"/>
      <c r="AI101" s="10">
        <f t="shared" si="249"/>
        <v>59.789310505132043</v>
      </c>
      <c r="AJ101" s="2">
        <f t="shared" si="250"/>
        <v>0.95965188653595679</v>
      </c>
      <c r="AK101" s="2">
        <f t="shared" si="251"/>
        <v>19.13799868548011</v>
      </c>
      <c r="AL101" s="2">
        <f t="shared" si="252"/>
        <v>1.0871268195159633</v>
      </c>
      <c r="AM101" s="2">
        <f t="shared" si="253"/>
        <v>2.1742536390319138</v>
      </c>
      <c r="AN101" s="2">
        <f t="shared" si="254"/>
        <v>0.21810270148544267</v>
      </c>
      <c r="AO101" s="2">
        <f t="shared" si="255"/>
        <v>0.6324978343077946</v>
      </c>
      <c r="AP101" s="2">
        <f t="shared" si="256"/>
        <v>2.1483116096316222</v>
      </c>
      <c r="AQ101" s="2">
        <f t="shared" si="257"/>
        <v>6.6693720143243453</v>
      </c>
      <c r="AR101" s="2">
        <f t="shared" si="258"/>
        <v>6.9979870082921822</v>
      </c>
      <c r="AS101" s="2">
        <f t="shared" si="259"/>
        <v>0.18538729626262518</v>
      </c>
      <c r="AT101" s="2">
        <f t="shared" si="260"/>
        <v>100</v>
      </c>
      <c r="AU101" s="2"/>
      <c r="AV101" s="2">
        <f>AR101*'E. Diagram lines'!$G$42</f>
        <v>5.8090721029768089</v>
      </c>
      <c r="AW101" s="2">
        <f>AK101*'E. Diagram lines'!$G$43</f>
        <v>10.129099265037746</v>
      </c>
      <c r="AX101" s="2">
        <f>AQ101*'E. Diagram lines'!$G$41</f>
        <v>4.9476883707427142</v>
      </c>
      <c r="AY101" s="2">
        <f>AP101*'E. Diagram lines'!$G$44</f>
        <v>1.5353072876393754</v>
      </c>
      <c r="AZ101" s="2">
        <f>AS101*'E. Diagram lines'!$G$50</f>
        <v>8.0908338057368828E-2</v>
      </c>
      <c r="BA101" s="2">
        <f>AJ101*'E. Diagram lines'!$G$47</f>
        <v>0.57513029739347243</v>
      </c>
      <c r="BB101" s="2">
        <f t="shared" si="261"/>
        <v>13.667359022616527</v>
      </c>
      <c r="BC101" s="2">
        <f t="shared" si="262"/>
        <v>0.82403542363144011</v>
      </c>
      <c r="BD101" s="2">
        <f t="shared" si="263"/>
        <v>0.94164960629036465</v>
      </c>
      <c r="BE101" s="15">
        <f t="shared" si="264"/>
        <v>1.06196614252249</v>
      </c>
    </row>
    <row r="102" spans="1:57">
      <c r="A102" s="1" t="str">
        <f t="shared" si="265"/>
        <v>Phonolite AFC</v>
      </c>
      <c r="B102" s="1" t="str">
        <f t="shared" si="266"/>
        <v xml:space="preserve"> r 0.03, TI 350°C and GWRV 100%</v>
      </c>
      <c r="C102" s="1" t="str">
        <f t="shared" si="266"/>
        <v>paragneiss wall-rock</v>
      </c>
      <c r="D102" s="1">
        <v>1099.453125</v>
      </c>
      <c r="E102" s="17"/>
      <c r="F102" s="1">
        <v>59.845054386305286</v>
      </c>
      <c r="G102" s="1">
        <v>0.97239120329831152</v>
      </c>
      <c r="H102" s="1">
        <v>19.078982279869532</v>
      </c>
      <c r="I102" s="1">
        <v>1.1015583577737129</v>
      </c>
      <c r="J102" s="1">
        <v>2.203116715547413</v>
      </c>
      <c r="K102" s="1">
        <v>0.22099800074961629</v>
      </c>
      <c r="L102" s="1">
        <v>0.64089420217388737</v>
      </c>
      <c r="M102" s="1">
        <v>2.1768303073837205</v>
      </c>
      <c r="N102" s="1">
        <v>6.733316596749896</v>
      </c>
      <c r="O102" s="1">
        <v>6.8390096495114472</v>
      </c>
      <c r="P102" s="1">
        <v>0.1878483006371752</v>
      </c>
      <c r="Q102" s="1">
        <v>0</v>
      </c>
      <c r="R102" s="2">
        <f t="shared" si="236"/>
        <v>100</v>
      </c>
      <c r="V102" s="10">
        <f t="shared" si="237"/>
        <v>59.845054386305286</v>
      </c>
      <c r="W102" s="2">
        <f t="shared" si="238"/>
        <v>0.97239120329831152</v>
      </c>
      <c r="X102" s="2">
        <f t="shared" si="239"/>
        <v>19.078982279869532</v>
      </c>
      <c r="Y102" s="2">
        <f t="shared" si="240"/>
        <v>1.1015583577737129</v>
      </c>
      <c r="Z102" s="2">
        <f t="shared" si="241"/>
        <v>2.203116715547413</v>
      </c>
      <c r="AA102" s="2">
        <f t="shared" si="242"/>
        <v>0.22099800074961629</v>
      </c>
      <c r="AB102" s="2">
        <f t="shared" si="243"/>
        <v>0.64089420217388737</v>
      </c>
      <c r="AC102" s="2">
        <f t="shared" si="244"/>
        <v>2.1768303073837205</v>
      </c>
      <c r="AD102" s="2">
        <f t="shared" si="245"/>
        <v>6.733316596749896</v>
      </c>
      <c r="AE102" s="2">
        <f t="shared" si="246"/>
        <v>6.8390096495114472</v>
      </c>
      <c r="AF102" s="2">
        <f t="shared" si="247"/>
        <v>0.18784830063717523</v>
      </c>
      <c r="AG102" s="2">
        <f t="shared" si="248"/>
        <v>100</v>
      </c>
      <c r="AH102" s="2"/>
      <c r="AI102" s="10">
        <f t="shared" si="249"/>
        <v>59.845054386305286</v>
      </c>
      <c r="AJ102" s="2">
        <f t="shared" si="250"/>
        <v>0.97239120329831152</v>
      </c>
      <c r="AK102" s="2">
        <f t="shared" si="251"/>
        <v>19.078982279869532</v>
      </c>
      <c r="AL102" s="2">
        <f t="shared" si="252"/>
        <v>1.1015583577737129</v>
      </c>
      <c r="AM102" s="2">
        <f t="shared" si="253"/>
        <v>2.203116715547413</v>
      </c>
      <c r="AN102" s="2">
        <f t="shared" si="254"/>
        <v>0.22099800074961629</v>
      </c>
      <c r="AO102" s="2">
        <f t="shared" si="255"/>
        <v>0.64089420217388737</v>
      </c>
      <c r="AP102" s="2">
        <f t="shared" si="256"/>
        <v>2.1768303073837205</v>
      </c>
      <c r="AQ102" s="2">
        <f t="shared" si="257"/>
        <v>6.733316596749896</v>
      </c>
      <c r="AR102" s="2">
        <f t="shared" si="258"/>
        <v>6.8390096495114472</v>
      </c>
      <c r="AS102" s="2">
        <f t="shared" si="259"/>
        <v>0.18784830063717523</v>
      </c>
      <c r="AT102" s="2">
        <f t="shared" si="260"/>
        <v>100</v>
      </c>
      <c r="AU102" s="2"/>
      <c r="AV102" s="2">
        <f>AR102*'E. Diagram lines'!$G$42</f>
        <v>5.6771040186114341</v>
      </c>
      <c r="AW102" s="2">
        <f>AK102*'E. Diagram lines'!$G$43</f>
        <v>10.097863865740283</v>
      </c>
      <c r="AX102" s="2">
        <f>AQ102*'E. Diagram lines'!$G$41</f>
        <v>4.9951258005576031</v>
      </c>
      <c r="AY102" s="2">
        <f>AP102*'E. Diagram lines'!$G$44</f>
        <v>1.5556883926413119</v>
      </c>
      <c r="AZ102" s="2">
        <f>AS102*'E. Diagram lines'!$G$50</f>
        <v>8.1982391015208433E-2</v>
      </c>
      <c r="BA102" s="2">
        <f>AJ102*'E. Diagram lines'!$G$47</f>
        <v>0.58276511491524075</v>
      </c>
      <c r="BB102" s="2">
        <f t="shared" si="261"/>
        <v>13.572326246261344</v>
      </c>
      <c r="BC102" s="2">
        <f t="shared" si="262"/>
        <v>0.8258040077490254</v>
      </c>
      <c r="BD102" s="2">
        <f t="shared" si="263"/>
        <v>0.94618126078983988</v>
      </c>
      <c r="BE102" s="15">
        <f t="shared" si="264"/>
        <v>1.0568799462010421</v>
      </c>
    </row>
    <row r="103" spans="1:57">
      <c r="A103" s="1" t="str">
        <f t="shared" si="265"/>
        <v>Phonolite AFC</v>
      </c>
      <c r="B103" s="1" t="str">
        <f t="shared" si="266"/>
        <v xml:space="preserve"> r 0.03, TI 350°C and GWRV 100%</v>
      </c>
      <c r="C103" s="1" t="str">
        <f t="shared" si="266"/>
        <v>paragneiss wall-rock</v>
      </c>
      <c r="D103" s="1">
        <v>1079.453125</v>
      </c>
      <c r="E103" s="17"/>
      <c r="F103" s="1">
        <v>60.287014275801511</v>
      </c>
      <c r="G103" s="1">
        <v>1.1479435510151377</v>
      </c>
      <c r="H103" s="1">
        <v>18.097920590793144</v>
      </c>
      <c r="I103" s="1">
        <v>1.0406630554689598</v>
      </c>
      <c r="J103" s="1">
        <v>2.5089725935318206</v>
      </c>
      <c r="K103" s="1">
        <v>0.27419661566907483</v>
      </c>
      <c r="L103" s="1">
        <v>0.76511401245518462</v>
      </c>
      <c r="M103" s="1">
        <v>1.9071222302993782</v>
      </c>
      <c r="N103" s="1">
        <v>7.0450124474191842</v>
      </c>
      <c r="O103" s="1">
        <v>6.6929735042278935</v>
      </c>
      <c r="P103" s="1">
        <v>0.23306712331870996</v>
      </c>
      <c r="Q103" s="1">
        <v>0</v>
      </c>
      <c r="R103" s="2">
        <f t="shared" si="236"/>
        <v>99.999999999999986</v>
      </c>
      <c r="V103" s="10">
        <f t="shared" si="237"/>
        <v>60.287014275801511</v>
      </c>
      <c r="W103" s="2">
        <f t="shared" si="238"/>
        <v>1.1479435510151377</v>
      </c>
      <c r="X103" s="2">
        <f t="shared" si="239"/>
        <v>18.097920590793144</v>
      </c>
      <c r="Y103" s="2">
        <f t="shared" si="240"/>
        <v>1.0406630554689598</v>
      </c>
      <c r="Z103" s="2">
        <f t="shared" si="241"/>
        <v>2.5089725935318206</v>
      </c>
      <c r="AA103" s="2">
        <f t="shared" si="242"/>
        <v>0.27419661566907483</v>
      </c>
      <c r="AB103" s="2">
        <f t="shared" si="243"/>
        <v>0.76511401245518462</v>
      </c>
      <c r="AC103" s="2">
        <f t="shared" si="244"/>
        <v>1.9071222302993782</v>
      </c>
      <c r="AD103" s="2">
        <f t="shared" si="245"/>
        <v>7.0450124474191842</v>
      </c>
      <c r="AE103" s="2">
        <f t="shared" si="246"/>
        <v>6.6929735042278935</v>
      </c>
      <c r="AF103" s="2">
        <f t="shared" si="247"/>
        <v>0.23306712331870996</v>
      </c>
      <c r="AG103" s="2">
        <f t="shared" si="248"/>
        <v>99.999999999999986</v>
      </c>
      <c r="AH103" s="2"/>
      <c r="AI103" s="10">
        <f t="shared" si="249"/>
        <v>60.287014275801518</v>
      </c>
      <c r="AJ103" s="2">
        <f t="shared" si="250"/>
        <v>1.1479435510151379</v>
      </c>
      <c r="AK103" s="2">
        <f t="shared" si="251"/>
        <v>18.097920590793148</v>
      </c>
      <c r="AL103" s="2">
        <f t="shared" si="252"/>
        <v>1.04066305546896</v>
      </c>
      <c r="AM103" s="2">
        <f t="shared" si="253"/>
        <v>2.508972593531821</v>
      </c>
      <c r="AN103" s="2">
        <f t="shared" si="254"/>
        <v>0.27419661566907488</v>
      </c>
      <c r="AO103" s="2">
        <f t="shared" si="255"/>
        <v>0.76511401245518462</v>
      </c>
      <c r="AP103" s="2">
        <f t="shared" si="256"/>
        <v>1.9071222302993787</v>
      </c>
      <c r="AQ103" s="2">
        <f t="shared" si="257"/>
        <v>7.0450124474191851</v>
      </c>
      <c r="AR103" s="2">
        <f t="shared" si="258"/>
        <v>6.6929735042278944</v>
      </c>
      <c r="AS103" s="2">
        <f t="shared" si="259"/>
        <v>0.23306712331871002</v>
      </c>
      <c r="AT103" s="2">
        <f t="shared" si="260"/>
        <v>100</v>
      </c>
      <c r="AU103" s="2"/>
      <c r="AV103" s="2">
        <f>AR103*'E. Diagram lines'!$G$42</f>
        <v>5.5558785152505772</v>
      </c>
      <c r="AW103" s="2">
        <f>AK103*'E. Diagram lines'!$G$43</f>
        <v>9.5786208980145293</v>
      </c>
      <c r="AX103" s="2">
        <f>AQ103*'E. Diagram lines'!$G$41</f>
        <v>5.2263580563461467</v>
      </c>
      <c r="AY103" s="2">
        <f>AP103*'E. Diagram lines'!$G$44</f>
        <v>1.3629394569532545</v>
      </c>
      <c r="AZ103" s="2">
        <f>AS103*'E. Diagram lines'!$G$50</f>
        <v>0.10171718334364814</v>
      </c>
      <c r="BA103" s="2">
        <f>AJ103*'E. Diagram lines'!$G$47</f>
        <v>0.68797563486217106</v>
      </c>
      <c r="BB103" s="2">
        <f t="shared" si="261"/>
        <v>13.737985951647079</v>
      </c>
      <c r="BC103" s="2">
        <f t="shared" si="262"/>
        <v>0.78867699204176356</v>
      </c>
      <c r="BD103" s="2">
        <f t="shared" si="263"/>
        <v>0.88837050035121312</v>
      </c>
      <c r="BE103" s="15">
        <f t="shared" si="264"/>
        <v>1.1256564683368648</v>
      </c>
    </row>
    <row r="104" spans="1:57">
      <c r="A104" s="1" t="str">
        <f t="shared" si="265"/>
        <v>Phonolite AFC</v>
      </c>
      <c r="B104" s="1" t="str">
        <f t="shared" si="266"/>
        <v xml:space="preserve"> r 0.03, TI 350°C and GWRV 100%</v>
      </c>
      <c r="C104" s="1" t="str">
        <f t="shared" si="266"/>
        <v>paragneiss wall-rock</v>
      </c>
      <c r="D104" s="1">
        <v>1059.453125</v>
      </c>
      <c r="E104" s="17"/>
      <c r="F104" s="1">
        <v>60.965329262343481</v>
      </c>
      <c r="G104" s="1">
        <v>1.3498509550399129</v>
      </c>
      <c r="H104" s="1">
        <v>16.666633515206808</v>
      </c>
      <c r="I104" s="1">
        <v>0.71419339345160682</v>
      </c>
      <c r="J104" s="1">
        <v>2.8203110439708228</v>
      </c>
      <c r="K104" s="1">
        <v>0.38072013727348597</v>
      </c>
      <c r="L104" s="1">
        <v>0.97016229088752981</v>
      </c>
      <c r="M104" s="1">
        <v>1.7116808214096877</v>
      </c>
      <c r="N104" s="1">
        <v>7.494783312128896</v>
      </c>
      <c r="O104" s="1">
        <v>6.6027231516052982</v>
      </c>
      <c r="P104" s="1">
        <v>0.32361211668245937</v>
      </c>
      <c r="Q104" s="1">
        <v>0</v>
      </c>
      <c r="R104" s="2">
        <f t="shared" si="236"/>
        <v>99.999999999999986</v>
      </c>
      <c r="V104" s="10">
        <f t="shared" si="237"/>
        <v>60.965329262343481</v>
      </c>
      <c r="W104" s="2">
        <f t="shared" si="238"/>
        <v>1.3498509550399127</v>
      </c>
      <c r="X104" s="2">
        <f t="shared" si="239"/>
        <v>16.666633515206808</v>
      </c>
      <c r="Y104" s="2">
        <f t="shared" si="240"/>
        <v>0.71419339345160671</v>
      </c>
      <c r="Z104" s="2">
        <f t="shared" si="241"/>
        <v>2.8203110439708228</v>
      </c>
      <c r="AA104" s="2">
        <f t="shared" si="242"/>
        <v>0.38072013727348597</v>
      </c>
      <c r="AB104" s="2">
        <f t="shared" si="243"/>
        <v>0.97016229088752981</v>
      </c>
      <c r="AC104" s="2">
        <f t="shared" si="244"/>
        <v>1.7116808214096877</v>
      </c>
      <c r="AD104" s="2">
        <f t="shared" si="245"/>
        <v>7.4947833121288969</v>
      </c>
      <c r="AE104" s="2">
        <f t="shared" si="246"/>
        <v>6.6027231516052982</v>
      </c>
      <c r="AF104" s="2">
        <f t="shared" si="247"/>
        <v>0.32361211668245943</v>
      </c>
      <c r="AG104" s="2">
        <f t="shared" si="248"/>
        <v>99.999999999999986</v>
      </c>
      <c r="AH104" s="2"/>
      <c r="AI104" s="10">
        <f t="shared" si="249"/>
        <v>60.965329262343495</v>
      </c>
      <c r="AJ104" s="2">
        <f t="shared" si="250"/>
        <v>1.3498509550399127</v>
      </c>
      <c r="AK104" s="2">
        <f t="shared" si="251"/>
        <v>16.666633515206811</v>
      </c>
      <c r="AL104" s="2">
        <f t="shared" si="252"/>
        <v>0.71419339345160671</v>
      </c>
      <c r="AM104" s="2">
        <f t="shared" si="253"/>
        <v>2.8203110439708232</v>
      </c>
      <c r="AN104" s="2">
        <f t="shared" si="254"/>
        <v>0.38072013727348603</v>
      </c>
      <c r="AO104" s="2">
        <f t="shared" si="255"/>
        <v>0.97016229088752992</v>
      </c>
      <c r="AP104" s="2">
        <f t="shared" si="256"/>
        <v>1.7116808214096879</v>
      </c>
      <c r="AQ104" s="2">
        <f t="shared" si="257"/>
        <v>7.4947833121288978</v>
      </c>
      <c r="AR104" s="2">
        <f t="shared" si="258"/>
        <v>6.6027231516052991</v>
      </c>
      <c r="AS104" s="2">
        <f t="shared" si="259"/>
        <v>0.32361211668245948</v>
      </c>
      <c r="AT104" s="2">
        <f t="shared" si="260"/>
        <v>100</v>
      </c>
      <c r="AU104" s="2"/>
      <c r="AV104" s="2">
        <f>AR104*'E. Diagram lines'!$G$42</f>
        <v>5.4809611418569846</v>
      </c>
      <c r="AW104" s="2">
        <f>AK104*'E. Diagram lines'!$G$43</f>
        <v>8.8210887702493164</v>
      </c>
      <c r="AX104" s="2">
        <f>AQ104*'E. Diagram lines'!$G$41</f>
        <v>5.5600215665002697</v>
      </c>
      <c r="AY104" s="2">
        <f>AP104*'E. Diagram lines'!$G$44</f>
        <v>1.223265762490326</v>
      </c>
      <c r="AZ104" s="2">
        <f>AS104*'E. Diagram lines'!$G$50</f>
        <v>0.14123361774969528</v>
      </c>
      <c r="BA104" s="2">
        <f>AJ104*'E. Diagram lines'!$G$47</f>
        <v>0.80898104000119564</v>
      </c>
      <c r="BB104" s="2">
        <f t="shared" si="261"/>
        <v>14.097506463734197</v>
      </c>
      <c r="BC104" s="2">
        <f t="shared" si="262"/>
        <v>0.71925228775470929</v>
      </c>
      <c r="BD104" s="2">
        <f t="shared" si="263"/>
        <v>0.79894054752683985</v>
      </c>
      <c r="BE104" s="15">
        <f t="shared" si="264"/>
        <v>1.2516575896611453</v>
      </c>
    </row>
    <row r="105" spans="1:57">
      <c r="A105" s="1" t="str">
        <f t="shared" si="265"/>
        <v>Phonolite AFC</v>
      </c>
      <c r="B105" s="1" t="str">
        <f t="shared" si="266"/>
        <v xml:space="preserve"> r 0.03, TI 350°C and GWRV 100%</v>
      </c>
      <c r="C105" s="1" t="str">
        <f t="shared" si="266"/>
        <v>paragneiss wall-rock</v>
      </c>
      <c r="D105" s="1">
        <v>1039.453125</v>
      </c>
      <c r="E105" s="17"/>
      <c r="F105" s="1">
        <v>61.836048863148982</v>
      </c>
      <c r="G105" s="1">
        <v>1.2677657903183728</v>
      </c>
      <c r="H105" s="1">
        <v>14.764687790709649</v>
      </c>
      <c r="I105" s="1">
        <v>0.54255638866825107</v>
      </c>
      <c r="J105" s="1">
        <v>3.0964389955892733</v>
      </c>
      <c r="K105" s="1">
        <v>0.48271556106793634</v>
      </c>
      <c r="L105" s="1">
        <v>0.97095333610636869</v>
      </c>
      <c r="M105" s="1">
        <v>1.8448338457325644</v>
      </c>
      <c r="N105" s="1">
        <v>8.3888904689574506</v>
      </c>
      <c r="O105" s="1">
        <v>6.3066597684369858</v>
      </c>
      <c r="P105" s="1">
        <v>0.49844919126414744</v>
      </c>
      <c r="Q105" s="1">
        <v>0</v>
      </c>
      <c r="R105" s="2">
        <f t="shared" si="236"/>
        <v>99.999999999999957</v>
      </c>
      <c r="V105" s="10">
        <f t="shared" si="237"/>
        <v>61.836048863148982</v>
      </c>
      <c r="W105" s="2">
        <f t="shared" si="238"/>
        <v>1.2677657903183728</v>
      </c>
      <c r="X105" s="2">
        <f t="shared" si="239"/>
        <v>14.764687790709649</v>
      </c>
      <c r="Y105" s="2">
        <f t="shared" si="240"/>
        <v>0.54255638866825107</v>
      </c>
      <c r="Z105" s="2">
        <f t="shared" si="241"/>
        <v>3.0964389955892733</v>
      </c>
      <c r="AA105" s="2">
        <f t="shared" si="242"/>
        <v>0.48271556106793634</v>
      </c>
      <c r="AB105" s="2">
        <f t="shared" si="243"/>
        <v>0.97095333610636869</v>
      </c>
      <c r="AC105" s="2">
        <f t="shared" si="244"/>
        <v>1.8448338457325644</v>
      </c>
      <c r="AD105" s="2">
        <f t="shared" si="245"/>
        <v>8.3888904689574506</v>
      </c>
      <c r="AE105" s="2">
        <f t="shared" si="246"/>
        <v>6.3066597684369858</v>
      </c>
      <c r="AF105" s="2">
        <f t="shared" si="247"/>
        <v>0.49844919126414744</v>
      </c>
      <c r="AG105" s="2">
        <f t="shared" si="248"/>
        <v>99.999999999999957</v>
      </c>
      <c r="AH105" s="2"/>
      <c r="AI105" s="10">
        <f t="shared" si="249"/>
        <v>61.83604886314901</v>
      </c>
      <c r="AJ105" s="2">
        <f t="shared" si="250"/>
        <v>1.2677657903183732</v>
      </c>
      <c r="AK105" s="2">
        <f t="shared" si="251"/>
        <v>14.764687790709656</v>
      </c>
      <c r="AL105" s="2">
        <f t="shared" si="252"/>
        <v>0.54255638866825129</v>
      </c>
      <c r="AM105" s="2">
        <f t="shared" si="253"/>
        <v>3.0964389955892746</v>
      </c>
      <c r="AN105" s="2">
        <f t="shared" si="254"/>
        <v>0.4827155610679365</v>
      </c>
      <c r="AO105" s="2">
        <f t="shared" si="255"/>
        <v>0.97095333610636914</v>
      </c>
      <c r="AP105" s="2">
        <f t="shared" si="256"/>
        <v>1.8448338457325653</v>
      </c>
      <c r="AQ105" s="2">
        <f t="shared" si="257"/>
        <v>8.3888904689574542</v>
      </c>
      <c r="AR105" s="2">
        <f t="shared" si="258"/>
        <v>6.3066597684369885</v>
      </c>
      <c r="AS105" s="2">
        <f t="shared" si="259"/>
        <v>0.49844919126414766</v>
      </c>
      <c r="AT105" s="2">
        <f t="shared" si="260"/>
        <v>100.00000000000003</v>
      </c>
      <c r="AU105" s="2"/>
      <c r="AV105" s="2">
        <f>AR105*'E. Diagram lines'!$G$42</f>
        <v>5.2351971045934045</v>
      </c>
      <c r="AW105" s="2">
        <f>AK105*'E. Diagram lines'!$G$43</f>
        <v>7.8144528436431528</v>
      </c>
      <c r="AX105" s="2">
        <f>AQ105*'E. Diagram lines'!$G$41</f>
        <v>6.2233169371194537</v>
      </c>
      <c r="AY105" s="2">
        <f>AP105*'E. Diagram lines'!$G$44</f>
        <v>1.3184245875404736</v>
      </c>
      <c r="AZ105" s="2">
        <f>AS105*'E. Diagram lines'!$G$50</f>
        <v>0.21753753619714544</v>
      </c>
      <c r="BA105" s="2">
        <f>AJ105*'E. Diagram lines'!$G$47</f>
        <v>0.75978646657280036</v>
      </c>
      <c r="BB105" s="2">
        <f t="shared" si="261"/>
        <v>14.695550237394443</v>
      </c>
      <c r="BC105" s="2">
        <f t="shared" si="262"/>
        <v>0.6116060404134398</v>
      </c>
      <c r="BD105" s="2">
        <f t="shared" si="263"/>
        <v>0.68197785639533248</v>
      </c>
      <c r="BE105" s="15">
        <f t="shared" si="264"/>
        <v>1.4663232693296051</v>
      </c>
    </row>
    <row r="106" spans="1:57">
      <c r="A106" s="1" t="str">
        <f t="shared" si="265"/>
        <v>Phonolite AFC</v>
      </c>
      <c r="B106" s="1" t="str">
        <f t="shared" si="266"/>
        <v xml:space="preserve"> r 0.03, TI 350°C and GWRV 100%</v>
      </c>
      <c r="C106" s="1" t="str">
        <f t="shared" si="266"/>
        <v>paragneiss wall-rock</v>
      </c>
      <c r="D106" s="1">
        <v>1019.4531250000001</v>
      </c>
      <c r="E106" s="17"/>
      <c r="F106" s="1">
        <v>62.570404950320615</v>
      </c>
      <c r="G106" s="1">
        <v>1.0279854478538843</v>
      </c>
      <c r="H106" s="1">
        <v>13.104753489873966</v>
      </c>
      <c r="I106" s="1">
        <v>0.54308790626941783</v>
      </c>
      <c r="J106" s="1">
        <v>3.2513805680206938</v>
      </c>
      <c r="K106" s="1">
        <v>0.50300692432254601</v>
      </c>
      <c r="L106" s="1">
        <v>0.78625670132731607</v>
      </c>
      <c r="M106" s="1">
        <v>2.1489182346567755</v>
      </c>
      <c r="N106" s="1">
        <v>9.439983396947115</v>
      </c>
      <c r="O106" s="1">
        <v>5.936745751155768</v>
      </c>
      <c r="P106" s="1">
        <v>0.68747662925191455</v>
      </c>
      <c r="Q106" s="1">
        <v>0</v>
      </c>
      <c r="R106" s="2">
        <f t="shared" si="236"/>
        <v>100.00000000000003</v>
      </c>
      <c r="V106" s="10">
        <f t="shared" si="237"/>
        <v>62.570404950320615</v>
      </c>
      <c r="W106" s="2">
        <f t="shared" si="238"/>
        <v>1.0279854478538843</v>
      </c>
      <c r="X106" s="2">
        <f t="shared" si="239"/>
        <v>13.104753489873966</v>
      </c>
      <c r="Y106" s="2">
        <f t="shared" si="240"/>
        <v>0.54308790626941783</v>
      </c>
      <c r="Z106" s="2">
        <f t="shared" si="241"/>
        <v>3.2513805680206938</v>
      </c>
      <c r="AA106" s="2">
        <f t="shared" si="242"/>
        <v>0.50300692432254601</v>
      </c>
      <c r="AB106" s="2">
        <f t="shared" si="243"/>
        <v>0.78625670132731607</v>
      </c>
      <c r="AC106" s="2">
        <f t="shared" si="244"/>
        <v>2.1489182346567755</v>
      </c>
      <c r="AD106" s="2">
        <f t="shared" si="245"/>
        <v>9.439983396947115</v>
      </c>
      <c r="AE106" s="2">
        <f t="shared" si="246"/>
        <v>5.936745751155768</v>
      </c>
      <c r="AF106" s="2">
        <f t="shared" si="247"/>
        <v>0.68747662925191455</v>
      </c>
      <c r="AG106" s="2">
        <f t="shared" si="248"/>
        <v>100.00000000000003</v>
      </c>
      <c r="AH106" s="2"/>
      <c r="AI106" s="10">
        <f t="shared" si="249"/>
        <v>62.570404950320601</v>
      </c>
      <c r="AJ106" s="2">
        <f t="shared" si="250"/>
        <v>1.0279854478538839</v>
      </c>
      <c r="AK106" s="2">
        <f t="shared" si="251"/>
        <v>13.104753489873961</v>
      </c>
      <c r="AL106" s="2">
        <f t="shared" si="252"/>
        <v>0.54308790626941772</v>
      </c>
      <c r="AM106" s="2">
        <f t="shared" si="253"/>
        <v>3.2513805680206929</v>
      </c>
      <c r="AN106" s="2">
        <f t="shared" si="254"/>
        <v>0.5030069243225459</v>
      </c>
      <c r="AO106" s="2">
        <f t="shared" si="255"/>
        <v>0.78625670132731595</v>
      </c>
      <c r="AP106" s="2">
        <f t="shared" si="256"/>
        <v>2.1489182346567746</v>
      </c>
      <c r="AQ106" s="2">
        <f t="shared" si="257"/>
        <v>9.4399833969471114</v>
      </c>
      <c r="AR106" s="2">
        <f t="shared" si="258"/>
        <v>5.9367457511557662</v>
      </c>
      <c r="AS106" s="2">
        <f t="shared" si="259"/>
        <v>0.68747662925191433</v>
      </c>
      <c r="AT106" s="2">
        <f t="shared" si="260"/>
        <v>100</v>
      </c>
      <c r="AU106" s="2"/>
      <c r="AV106" s="2">
        <f>AR106*'E. Diagram lines'!$G$42</f>
        <v>4.9281292012460325</v>
      </c>
      <c r="AW106" s="2">
        <f>AK106*'E. Diagram lines'!$G$43</f>
        <v>6.9359054269081835</v>
      </c>
      <c r="AX106" s="2">
        <f>AQ106*'E. Diagram lines'!$G$41</f>
        <v>7.00307254907435</v>
      </c>
      <c r="AY106" s="2">
        <f>AP106*'E. Diagram lines'!$G$44</f>
        <v>1.5357408168433351</v>
      </c>
      <c r="AZ106" s="2">
        <f>AS106*'E. Diagram lines'!$G$50</f>
        <v>0.3000345366019993</v>
      </c>
      <c r="BA106" s="2">
        <f>AJ106*'E. Diagram lines'!$G$47</f>
        <v>0.61608337839516536</v>
      </c>
      <c r="BB106" s="2">
        <f t="shared" si="261"/>
        <v>15.376729148102878</v>
      </c>
      <c r="BC106" s="2">
        <f t="shared" si="262"/>
        <v>0.51503193039672701</v>
      </c>
      <c r="BD106" s="2">
        <f t="shared" si="263"/>
        <v>0.58132496391002164</v>
      </c>
      <c r="BE106" s="15">
        <f t="shared" si="264"/>
        <v>1.7202082519800088</v>
      </c>
    </row>
    <row r="107" spans="1:57">
      <c r="A107" s="1" t="str">
        <f t="shared" si="265"/>
        <v>Phonolite AFC</v>
      </c>
      <c r="B107" s="1" t="str">
        <f t="shared" si="266"/>
        <v xml:space="preserve"> r 0.03, TI 350°C and GWRV 100%</v>
      </c>
      <c r="C107" s="1" t="str">
        <f t="shared" si="266"/>
        <v>paragneiss wall-rock</v>
      </c>
      <c r="D107" s="1">
        <v>1001.0975053609401</v>
      </c>
      <c r="E107" s="17"/>
      <c r="F107" s="1">
        <v>63.0618598619644</v>
      </c>
      <c r="G107" s="1">
        <v>0.86723968986176425</v>
      </c>
      <c r="H107" s="1">
        <v>12.130503781340916</v>
      </c>
      <c r="I107" s="1">
        <v>0.52273033131745039</v>
      </c>
      <c r="J107" s="1">
        <v>3.2263131295120981</v>
      </c>
      <c r="K107" s="1">
        <v>0.51744876038748189</v>
      </c>
      <c r="L107" s="1">
        <v>0.66537420175436646</v>
      </c>
      <c r="M107" s="1">
        <v>2.3899807219494469</v>
      </c>
      <c r="N107" s="1">
        <v>9.9517997254694102</v>
      </c>
      <c r="O107" s="1">
        <v>5.7225205216459951</v>
      </c>
      <c r="P107" s="1">
        <v>0.84284320405560076</v>
      </c>
      <c r="Q107" s="1">
        <v>0.10138607074107957</v>
      </c>
      <c r="R107" s="2">
        <f t="shared" si="236"/>
        <v>99.999999999999986</v>
      </c>
      <c r="V107" s="10">
        <f t="shared" si="237"/>
        <v>62.997923920114111</v>
      </c>
      <c r="W107" s="2">
        <f t="shared" si="238"/>
        <v>0.86636042961630622</v>
      </c>
      <c r="X107" s="2">
        <f t="shared" si="239"/>
        <v>12.118205140195917</v>
      </c>
      <c r="Y107" s="2">
        <f t="shared" si="240"/>
        <v>0.52220035557395572</v>
      </c>
      <c r="Z107" s="2">
        <f t="shared" si="241"/>
        <v>3.223042097400282</v>
      </c>
      <c r="AA107" s="2">
        <f t="shared" si="242"/>
        <v>0.51692413942122661</v>
      </c>
      <c r="AB107" s="2">
        <f t="shared" si="243"/>
        <v>0.66469960499548286</v>
      </c>
      <c r="AC107" s="2">
        <f t="shared" si="244"/>
        <v>2.3875576144039927</v>
      </c>
      <c r="AD107" s="2">
        <f t="shared" si="245"/>
        <v>9.9417099867597347</v>
      </c>
      <c r="AE107" s="2">
        <f t="shared" si="246"/>
        <v>5.716718682941746</v>
      </c>
      <c r="AF107" s="2">
        <f t="shared" si="247"/>
        <v>0.84198867844850056</v>
      </c>
      <c r="AG107" s="2">
        <f t="shared" si="248"/>
        <v>99.797330649871242</v>
      </c>
      <c r="AH107" s="2"/>
      <c r="AI107" s="10">
        <f t="shared" si="249"/>
        <v>63.125860691741245</v>
      </c>
      <c r="AJ107" s="2">
        <f t="shared" si="250"/>
        <v>0.86811984245935736</v>
      </c>
      <c r="AK107" s="2">
        <f t="shared" si="251"/>
        <v>12.142814904249697</v>
      </c>
      <c r="AL107" s="2">
        <f t="shared" si="252"/>
        <v>0.52326084492784919</v>
      </c>
      <c r="AM107" s="2">
        <f t="shared" si="253"/>
        <v>3.2295874813605954</v>
      </c>
      <c r="AN107" s="2">
        <f t="shared" si="254"/>
        <v>0.51797391378613344</v>
      </c>
      <c r="AO107" s="2">
        <f t="shared" si="255"/>
        <v>0.66604948315452817</v>
      </c>
      <c r="AP107" s="2">
        <f t="shared" si="256"/>
        <v>2.3924062886817037</v>
      </c>
      <c r="AQ107" s="2">
        <f t="shared" si="257"/>
        <v>9.9618997041506159</v>
      </c>
      <c r="AR107" s="2">
        <f t="shared" si="258"/>
        <v>5.7283282485763776</v>
      </c>
      <c r="AS107" s="2">
        <f t="shared" si="259"/>
        <v>0.84369859691190741</v>
      </c>
      <c r="AT107" s="2">
        <f t="shared" si="260"/>
        <v>99.999999999999986</v>
      </c>
      <c r="AU107" s="2"/>
      <c r="AV107" s="2">
        <f>AR107*'E. Diagram lines'!$G$42</f>
        <v>4.7551205491048663</v>
      </c>
      <c r="AW107" s="2">
        <f>AK107*'E. Diagram lines'!$G$43</f>
        <v>6.4267836749012419</v>
      </c>
      <c r="AX107" s="2">
        <f>AQ107*'E. Diagram lines'!$G$41</f>
        <v>7.3902573152120903</v>
      </c>
      <c r="AY107" s="2">
        <f>AP107*'E. Diagram lines'!$G$44</f>
        <v>1.709751412941964</v>
      </c>
      <c r="AZ107" s="2">
        <f>AS107*'E. Diagram lines'!$G$50</f>
        <v>0.36821428799940004</v>
      </c>
      <c r="BA107" s="2">
        <f>AJ107*'E. Diagram lines'!$G$47</f>
        <v>0.52027410165271137</v>
      </c>
      <c r="BB107" s="2">
        <f t="shared" si="261"/>
        <v>15.690227952726993</v>
      </c>
      <c r="BC107" s="2">
        <f t="shared" si="262"/>
        <v>0.46385591547311117</v>
      </c>
      <c r="BD107" s="2">
        <f t="shared" si="263"/>
        <v>0.52915469133184334</v>
      </c>
      <c r="BE107" s="15">
        <f t="shared" si="264"/>
        <v>1.8898065468966621</v>
      </c>
    </row>
    <row r="108" spans="1:57">
      <c r="A108" s="1" t="str">
        <f t="shared" si="265"/>
        <v>Phonolite AFC</v>
      </c>
      <c r="B108" s="1" t="str">
        <f t="shared" si="266"/>
        <v xml:space="preserve"> r 0.03, TI 350°C and GWRV 100%</v>
      </c>
      <c r="C108" s="1" t="str">
        <f t="shared" si="266"/>
        <v>paragneiss wall-rock</v>
      </c>
      <c r="D108" s="1">
        <v>979.80025472941099</v>
      </c>
      <c r="E108" s="17"/>
      <c r="F108" s="1">
        <v>63.928575104419075</v>
      </c>
      <c r="G108" s="1">
        <v>0.72427950819794251</v>
      </c>
      <c r="H108" s="1">
        <v>11.661114604123872</v>
      </c>
      <c r="I108" s="1">
        <v>0.43833272962285275</v>
      </c>
      <c r="J108" s="1">
        <v>2.983750930293219</v>
      </c>
      <c r="K108" s="1">
        <v>0.56557244021932496</v>
      </c>
      <c r="L108" s="1">
        <v>0.59072064679052749</v>
      </c>
      <c r="M108" s="1">
        <v>2.4792303859209635</v>
      </c>
      <c r="N108" s="1">
        <v>9.3339747271604487</v>
      </c>
      <c r="O108" s="1">
        <v>5.701917245492516</v>
      </c>
      <c r="P108" s="1">
        <v>0.98521937625889633</v>
      </c>
      <c r="Q108" s="1">
        <v>0.60731230150036508</v>
      </c>
      <c r="R108" s="2">
        <f t="shared" si="236"/>
        <v>100.00000000000001</v>
      </c>
      <c r="V108" s="10">
        <f t="shared" si="237"/>
        <v>63.540329003636032</v>
      </c>
      <c r="W108" s="2">
        <f t="shared" si="238"/>
        <v>0.71988086964741005</v>
      </c>
      <c r="X108" s="2">
        <f t="shared" si="239"/>
        <v>11.590295220640972</v>
      </c>
      <c r="Y108" s="2">
        <f t="shared" si="240"/>
        <v>0.43567068103435075</v>
      </c>
      <c r="Z108" s="2">
        <f t="shared" si="241"/>
        <v>2.9656302438474165</v>
      </c>
      <c r="AA108" s="2">
        <f t="shared" si="242"/>
        <v>0.56213764921597709</v>
      </c>
      <c r="AB108" s="2">
        <f t="shared" si="243"/>
        <v>0.58713312763506609</v>
      </c>
      <c r="AC108" s="2">
        <f t="shared" si="244"/>
        <v>2.4641737148047302</v>
      </c>
      <c r="AD108" s="2">
        <f t="shared" si="245"/>
        <v>9.2772883504234667</v>
      </c>
      <c r="AE108" s="2">
        <f t="shared" si="246"/>
        <v>5.6672888006392679</v>
      </c>
      <c r="AF108" s="2">
        <f t="shared" si="247"/>
        <v>0.97923601779011082</v>
      </c>
      <c r="AG108" s="2">
        <f t="shared" si="248"/>
        <v>98.789063679314808</v>
      </c>
      <c r="AH108" s="2"/>
      <c r="AI108" s="10">
        <f t="shared" si="249"/>
        <v>64.31919347864067</v>
      </c>
      <c r="AJ108" s="2">
        <f t="shared" si="250"/>
        <v>0.72870502344698718</v>
      </c>
      <c r="AK108" s="2">
        <f t="shared" si="251"/>
        <v>11.732366710413345</v>
      </c>
      <c r="AL108" s="2">
        <f t="shared" si="252"/>
        <v>0.44101104394369794</v>
      </c>
      <c r="AM108" s="2">
        <f t="shared" si="253"/>
        <v>3.0019823383227209</v>
      </c>
      <c r="AN108" s="2">
        <f t="shared" si="254"/>
        <v>0.56902821858982922</v>
      </c>
      <c r="AO108" s="2">
        <f t="shared" si="255"/>
        <v>0.59433008651746577</v>
      </c>
      <c r="AP108" s="2">
        <f t="shared" si="256"/>
        <v>2.49437905677883</v>
      </c>
      <c r="AQ108" s="2">
        <f t="shared" si="257"/>
        <v>9.3910074707652225</v>
      </c>
      <c r="AR108" s="2">
        <f t="shared" si="258"/>
        <v>5.7367572781499367</v>
      </c>
      <c r="AS108" s="2">
        <f t="shared" si="259"/>
        <v>0.99123929443128278</v>
      </c>
      <c r="AT108" s="2">
        <f t="shared" si="260"/>
        <v>99.999999999999986</v>
      </c>
      <c r="AU108" s="2"/>
      <c r="AV108" s="2">
        <f>AR108*'E. Diagram lines'!$G$42</f>
        <v>4.7621175384523609</v>
      </c>
      <c r="AW108" s="2">
        <f>AK108*'E. Diagram lines'!$G$43</f>
        <v>6.2095472455938179</v>
      </c>
      <c r="AX108" s="2">
        <f>AQ108*'E. Diagram lines'!$G$41</f>
        <v>6.9667396499803962</v>
      </c>
      <c r="AY108" s="2">
        <f>AP108*'E. Diagram lines'!$G$44</f>
        <v>1.7826270299140865</v>
      </c>
      <c r="AZ108" s="2">
        <f>AS108*'E. Diagram lines'!$G$50</f>
        <v>0.43260528389162622</v>
      </c>
      <c r="BA108" s="2">
        <f>AJ108*'E. Diagram lines'!$G$47</f>
        <v>0.43672121393936314</v>
      </c>
      <c r="BB108" s="2">
        <f t="shared" si="261"/>
        <v>15.127764748915158</v>
      </c>
      <c r="BC108" s="2">
        <f t="shared" si="262"/>
        <v>0.45957550963661398</v>
      </c>
      <c r="BD108" s="2">
        <f t="shared" si="263"/>
        <v>0.52942474665970041</v>
      </c>
      <c r="BE108" s="15">
        <f t="shared" si="264"/>
        <v>1.8888425716956001</v>
      </c>
    </row>
    <row r="109" spans="1:57">
      <c r="A109" s="1" t="str">
        <f t="shared" si="265"/>
        <v>Phonolite AFC</v>
      </c>
      <c r="B109" s="1" t="str">
        <f t="shared" si="266"/>
        <v xml:space="preserve"> r 0.03, TI 350°C and GWRV 100%</v>
      </c>
      <c r="C109" s="1" t="str">
        <f t="shared" si="266"/>
        <v>paragneiss wall-rock</v>
      </c>
      <c r="D109" s="1">
        <v>961.28110927160617</v>
      </c>
      <c r="E109" s="17"/>
      <c r="F109" s="1">
        <v>64.519041053144164</v>
      </c>
      <c r="G109" s="1">
        <v>0.61628122342034697</v>
      </c>
      <c r="H109" s="1">
        <v>10.91525580796187</v>
      </c>
      <c r="I109" s="1">
        <v>0.40571061853842683</v>
      </c>
      <c r="J109" s="1">
        <v>2.8452758521428505</v>
      </c>
      <c r="K109" s="1">
        <v>0.56857338871408447</v>
      </c>
      <c r="L109" s="1">
        <v>0.49870006956565377</v>
      </c>
      <c r="M109" s="1">
        <v>2.5937841224283424</v>
      </c>
      <c r="N109" s="1">
        <v>9.5605933065546171</v>
      </c>
      <c r="O109" s="1">
        <v>5.6270987307574467</v>
      </c>
      <c r="P109" s="1">
        <v>1.0476768485434569</v>
      </c>
      <c r="Q109" s="1">
        <v>0.80200897822877559</v>
      </c>
      <c r="R109" s="2">
        <f t="shared" si="236"/>
        <v>100.00000000000004</v>
      </c>
      <c r="V109" s="10">
        <f t="shared" si="237"/>
        <v>64.001592551230843</v>
      </c>
      <c r="W109" s="2">
        <f t="shared" si="238"/>
        <v>0.61133859267737767</v>
      </c>
      <c r="X109" s="2">
        <f t="shared" si="239"/>
        <v>10.827714476385379</v>
      </c>
      <c r="Y109" s="2">
        <f t="shared" si="240"/>
        <v>0.40245678295212123</v>
      </c>
      <c r="Z109" s="2">
        <f t="shared" si="241"/>
        <v>2.8224564843532898</v>
      </c>
      <c r="AA109" s="2">
        <f t="shared" si="242"/>
        <v>0.56401337908877802</v>
      </c>
      <c r="AB109" s="2">
        <f t="shared" si="243"/>
        <v>0.49470045023330417</v>
      </c>
      <c r="AC109" s="2">
        <f t="shared" si="244"/>
        <v>2.5729817408905951</v>
      </c>
      <c r="AD109" s="2">
        <f t="shared" si="245"/>
        <v>9.4839164898641091</v>
      </c>
      <c r="AE109" s="2">
        <f t="shared" si="246"/>
        <v>5.5819688937229746</v>
      </c>
      <c r="AF109" s="2">
        <f t="shared" si="247"/>
        <v>1.0392743861553142</v>
      </c>
      <c r="AG109" s="2">
        <f t="shared" si="248"/>
        <v>98.402414227554104</v>
      </c>
      <c r="AH109" s="2"/>
      <c r="AI109" s="10">
        <f t="shared" si="249"/>
        <v>65.040673090833039</v>
      </c>
      <c r="AJ109" s="2">
        <f t="shared" si="250"/>
        <v>0.62126381499509387</v>
      </c>
      <c r="AK109" s="2">
        <f t="shared" si="251"/>
        <v>11.003504905221586</v>
      </c>
      <c r="AL109" s="2">
        <f t="shared" si="252"/>
        <v>0.40899076116308081</v>
      </c>
      <c r="AM109" s="2">
        <f t="shared" si="253"/>
        <v>2.868279712961515</v>
      </c>
      <c r="AN109" s="2">
        <f t="shared" si="254"/>
        <v>0.57317026570558072</v>
      </c>
      <c r="AO109" s="2">
        <f t="shared" si="255"/>
        <v>0.50273202554697161</v>
      </c>
      <c r="AP109" s="2">
        <f t="shared" si="256"/>
        <v>2.6147546897991885</v>
      </c>
      <c r="AQ109" s="2">
        <f t="shared" si="257"/>
        <v>9.6378900500679734</v>
      </c>
      <c r="AR109" s="2">
        <f t="shared" si="258"/>
        <v>5.6725934394401705</v>
      </c>
      <c r="AS109" s="2">
        <f t="shared" si="259"/>
        <v>1.0561472442657838</v>
      </c>
      <c r="AT109" s="2">
        <f t="shared" si="260"/>
        <v>99.999999999999972</v>
      </c>
      <c r="AU109" s="2"/>
      <c r="AV109" s="2">
        <f>AR109*'E. Diagram lines'!$G$42</f>
        <v>4.7088547408754087</v>
      </c>
      <c r="AW109" s="2">
        <f>AK109*'E. Diagram lines'!$G$43</f>
        <v>5.8237851971888741</v>
      </c>
      <c r="AX109" s="2">
        <f>AQ109*'E. Diagram lines'!$G$41</f>
        <v>7.1498900371430372</v>
      </c>
      <c r="AY109" s="2">
        <f>AP109*'E. Diagram lines'!$G$44</f>
        <v>1.8686543947534218</v>
      </c>
      <c r="AZ109" s="2">
        <f>AS109*'E. Diagram lines'!$G$50</f>
        <v>0.46093297653126092</v>
      </c>
      <c r="BA109" s="2">
        <f>AJ109*'E. Diagram lines'!$G$47</f>
        <v>0.37233047492638233</v>
      </c>
      <c r="BB109" s="2">
        <f t="shared" si="261"/>
        <v>15.310483489508144</v>
      </c>
      <c r="BC109" s="2">
        <f t="shared" si="262"/>
        <v>0.42424534494052468</v>
      </c>
      <c r="BD109" s="2">
        <f t="shared" si="263"/>
        <v>0.49109625902261872</v>
      </c>
      <c r="BE109" s="15">
        <f t="shared" si="264"/>
        <v>2.0362606752293391</v>
      </c>
    </row>
    <row r="110" spans="1:57">
      <c r="A110" s="1" t="str">
        <f t="shared" si="265"/>
        <v>Phonolite AFC</v>
      </c>
      <c r="B110" s="1" t="str">
        <f t="shared" si="266"/>
        <v xml:space="preserve"> r 0.03, TI 350°C and GWRV 100%</v>
      </c>
      <c r="C110" s="1" t="str">
        <f t="shared" si="266"/>
        <v>paragneiss wall-rock</v>
      </c>
      <c r="D110" s="1">
        <v>943.04381315892408</v>
      </c>
      <c r="E110" s="17"/>
      <c r="F110" s="1">
        <v>65.939379080344565</v>
      </c>
      <c r="G110" s="1">
        <v>0.52679672728846516</v>
      </c>
      <c r="H110" s="1">
        <v>10.676062687464567</v>
      </c>
      <c r="I110" s="1">
        <v>0.3428815070726241</v>
      </c>
      <c r="J110" s="1">
        <v>2.6148219044969703</v>
      </c>
      <c r="K110" s="1">
        <v>0.59813749558728702</v>
      </c>
      <c r="L110" s="1">
        <v>0.4604780500259758</v>
      </c>
      <c r="M110" s="1">
        <v>2.2925329785108817</v>
      </c>
      <c r="N110" s="1">
        <v>8.7011328721379559</v>
      </c>
      <c r="O110" s="1">
        <v>5.5819317102768791</v>
      </c>
      <c r="P110" s="1">
        <v>0.91698754237871438</v>
      </c>
      <c r="Q110" s="1">
        <v>1.3488574444151118</v>
      </c>
      <c r="R110" s="2">
        <f t="shared" si="236"/>
        <v>99.999999999999986</v>
      </c>
      <c r="V110" s="10">
        <f t="shared" si="237"/>
        <v>65.049950856818228</v>
      </c>
      <c r="W110" s="2">
        <f t="shared" si="238"/>
        <v>0.51969099041549949</v>
      </c>
      <c r="X110" s="2">
        <f t="shared" si="239"/>
        <v>10.532057821134275</v>
      </c>
      <c r="Y110" s="2">
        <f t="shared" si="240"/>
        <v>0.33825652433895226</v>
      </c>
      <c r="Z110" s="2">
        <f t="shared" si="241"/>
        <v>2.5795516845799655</v>
      </c>
      <c r="AA110" s="2">
        <f t="shared" si="242"/>
        <v>0.59006947345021976</v>
      </c>
      <c r="AB110" s="2">
        <f t="shared" si="243"/>
        <v>0.45426685756830287</v>
      </c>
      <c r="AC110" s="2">
        <f t="shared" si="244"/>
        <v>2.2616099767645661</v>
      </c>
      <c r="AD110" s="2">
        <f t="shared" si="245"/>
        <v>8.5837669936436729</v>
      </c>
      <c r="AE110" s="2">
        <f t="shared" si="246"/>
        <v>5.5066394088606421</v>
      </c>
      <c r="AF110" s="2">
        <f t="shared" si="247"/>
        <v>0.90461868764897979</v>
      </c>
      <c r="AG110" s="2">
        <f t="shared" si="248"/>
        <v>97.320479275223292</v>
      </c>
      <c r="AH110" s="2"/>
      <c r="AI110" s="10">
        <f t="shared" si="249"/>
        <v>66.840968459327371</v>
      </c>
      <c r="AJ110" s="2">
        <f t="shared" si="250"/>
        <v>0.53399962092850783</v>
      </c>
      <c r="AK110" s="2">
        <f t="shared" si="251"/>
        <v>10.822036532875584</v>
      </c>
      <c r="AL110" s="2">
        <f t="shared" si="252"/>
        <v>0.34756972721266555</v>
      </c>
      <c r="AM110" s="2">
        <f t="shared" si="253"/>
        <v>2.6505743742639893</v>
      </c>
      <c r="AN110" s="2">
        <f t="shared" si="254"/>
        <v>0.60631583182147863</v>
      </c>
      <c r="AO110" s="2">
        <f t="shared" si="255"/>
        <v>0.46677416814156009</v>
      </c>
      <c r="AP110" s="2">
        <f t="shared" si="256"/>
        <v>2.3238787905767606</v>
      </c>
      <c r="AQ110" s="2">
        <f t="shared" si="257"/>
        <v>8.8201034947317645</v>
      </c>
      <c r="AR110" s="2">
        <f t="shared" si="258"/>
        <v>5.6582534836144927</v>
      </c>
      <c r="AS110" s="2">
        <f t="shared" si="259"/>
        <v>0.92952551650584159</v>
      </c>
      <c r="AT110" s="2">
        <f t="shared" si="260"/>
        <v>100.00000000000003</v>
      </c>
      <c r="AU110" s="2"/>
      <c r="AV110" s="2">
        <f>AR110*'E. Diagram lines'!$G$42</f>
        <v>4.6969510552517919</v>
      </c>
      <c r="AW110" s="2">
        <f>AK110*'E. Diagram lines'!$G$43</f>
        <v>5.7277400888593366</v>
      </c>
      <c r="AX110" s="2">
        <f>AQ110*'E. Diagram lines'!$G$41</f>
        <v>6.5432132734392798</v>
      </c>
      <c r="AY110" s="2">
        <f>AP110*'E. Diagram lines'!$G$44</f>
        <v>1.660777713422529</v>
      </c>
      <c r="AZ110" s="2">
        <f>AS110*'E. Diagram lines'!$G$50</f>
        <v>0.4056716195691501</v>
      </c>
      <c r="BA110" s="2">
        <f>AJ110*'E. Diagram lines'!$G$47</f>
        <v>0.32003205026899817</v>
      </c>
      <c r="BB110" s="2">
        <f t="shared" si="261"/>
        <v>14.478356978346257</v>
      </c>
      <c r="BC110" s="2">
        <f t="shared" si="262"/>
        <v>0.44397843740106774</v>
      </c>
      <c r="BD110" s="2">
        <f t="shared" si="263"/>
        <v>0.50957796713336279</v>
      </c>
      <c r="BE110" s="15">
        <f t="shared" si="264"/>
        <v>1.9624082368111644</v>
      </c>
    </row>
    <row r="111" spans="1:57">
      <c r="A111" s="1" t="str">
        <f t="shared" si="265"/>
        <v>Phonolite AFC</v>
      </c>
      <c r="B111" s="1" t="str">
        <f t="shared" si="266"/>
        <v xml:space="preserve"> r 0.03, TI 350°C and GWRV 100%</v>
      </c>
      <c r="C111" s="1" t="str">
        <f t="shared" si="266"/>
        <v>paragneiss wall-rock</v>
      </c>
      <c r="D111" s="1">
        <v>919.58986546560698</v>
      </c>
      <c r="E111" s="17"/>
      <c r="F111" s="1">
        <v>67.202108617071303</v>
      </c>
      <c r="G111" s="1">
        <v>0.43511036159923344</v>
      </c>
      <c r="H111" s="1">
        <v>10.129598974551959</v>
      </c>
      <c r="I111" s="1">
        <v>0.29408285814416946</v>
      </c>
      <c r="J111" s="1">
        <v>2.3504016025663739</v>
      </c>
      <c r="K111" s="1">
        <v>0.59921628500486601</v>
      </c>
      <c r="L111" s="1">
        <v>0.39369263085661521</v>
      </c>
      <c r="M111" s="1">
        <v>2.1623436591073029</v>
      </c>
      <c r="N111" s="1">
        <v>8.2449039630581336</v>
      </c>
      <c r="O111" s="1">
        <v>5.5357543495303849</v>
      </c>
      <c r="P111" s="1">
        <v>0.85454200127742208</v>
      </c>
      <c r="Q111" s="1">
        <v>1.7982446972322133</v>
      </c>
      <c r="R111" s="2">
        <f t="shared" si="236"/>
        <v>99.999999999999972</v>
      </c>
      <c r="V111" s="10">
        <f t="shared" si="237"/>
        <v>65.993650262436589</v>
      </c>
      <c r="W111" s="2">
        <f t="shared" si="238"/>
        <v>0.42728601259466731</v>
      </c>
      <c r="X111" s="2">
        <f t="shared" si="239"/>
        <v>9.9474439981411908</v>
      </c>
      <c r="Y111" s="2">
        <f t="shared" si="240"/>
        <v>0.28879452874212302</v>
      </c>
      <c r="Z111" s="2">
        <f t="shared" si="241"/>
        <v>2.3081356303845633</v>
      </c>
      <c r="AA111" s="2">
        <f t="shared" si="242"/>
        <v>0.58844090993481424</v>
      </c>
      <c r="AB111" s="2">
        <f t="shared" si="243"/>
        <v>0.3866130739988422</v>
      </c>
      <c r="AC111" s="2">
        <f t="shared" si="244"/>
        <v>2.123459428921469</v>
      </c>
      <c r="AD111" s="2">
        <f t="shared" si="245"/>
        <v>8.0966404147505528</v>
      </c>
      <c r="AE111" s="2">
        <f t="shared" si="246"/>
        <v>5.4362079404881536</v>
      </c>
      <c r="AF111" s="2">
        <f t="shared" si="247"/>
        <v>0.83917524505382879</v>
      </c>
      <c r="AG111" s="2">
        <f t="shared" si="248"/>
        <v>96.435847445446797</v>
      </c>
      <c r="AH111" s="2"/>
      <c r="AI111" s="10">
        <f t="shared" si="249"/>
        <v>68.432695943040073</v>
      </c>
      <c r="AJ111" s="2">
        <f t="shared" si="250"/>
        <v>0.44307798802346871</v>
      </c>
      <c r="AK111" s="2">
        <f t="shared" si="251"/>
        <v>10.315089524949116</v>
      </c>
      <c r="AL111" s="2">
        <f t="shared" si="252"/>
        <v>0.29946802604238265</v>
      </c>
      <c r="AM111" s="2">
        <f t="shared" si="253"/>
        <v>2.3934415381067318</v>
      </c>
      <c r="AN111" s="2">
        <f t="shared" si="254"/>
        <v>0.61018897590721322</v>
      </c>
      <c r="AO111" s="2">
        <f t="shared" si="255"/>
        <v>0.40090182669628843</v>
      </c>
      <c r="AP111" s="2">
        <f t="shared" si="256"/>
        <v>2.2019399270822997</v>
      </c>
      <c r="AQ111" s="2">
        <f t="shared" si="257"/>
        <v>8.3958824744406115</v>
      </c>
      <c r="AR111" s="2">
        <f t="shared" si="258"/>
        <v>5.6371236262152253</v>
      </c>
      <c r="AS111" s="2">
        <f t="shared" si="259"/>
        <v>0.87019014949658158</v>
      </c>
      <c r="AT111" s="2">
        <f t="shared" si="260"/>
        <v>99.999999999999972</v>
      </c>
      <c r="AU111" s="2"/>
      <c r="AV111" s="2">
        <f>AR111*'E. Diagram lines'!$G$42</f>
        <v>4.6794110305257508</v>
      </c>
      <c r="AW111" s="2">
        <f>AK111*'E. Diagram lines'!$G$43</f>
        <v>5.4594300816433314</v>
      </c>
      <c r="AX111" s="2">
        <f>AQ111*'E. Diagram lines'!$G$41</f>
        <v>6.2285039718421968</v>
      </c>
      <c r="AY111" s="2">
        <f>AP111*'E. Diagram lines'!$G$44</f>
        <v>1.5736331739943727</v>
      </c>
      <c r="AZ111" s="2">
        <f>AS111*'E. Diagram lines'!$G$50</f>
        <v>0.37977596204824637</v>
      </c>
      <c r="BA111" s="2">
        <f>AJ111*'E. Diagram lines'!$G$47</f>
        <v>0.26554168089043917</v>
      </c>
      <c r="BB111" s="2">
        <f t="shared" si="261"/>
        <v>14.033006100655836</v>
      </c>
      <c r="BC111" s="2">
        <f t="shared" si="262"/>
        <v>0.43740007285173599</v>
      </c>
      <c r="BD111" s="2">
        <f t="shared" si="263"/>
        <v>0.50050170728853038</v>
      </c>
      <c r="BE111" s="15">
        <f t="shared" si="264"/>
        <v>1.9979951825089732</v>
      </c>
    </row>
    <row r="112" spans="1:57">
      <c r="A112" s="1" t="str">
        <f t="shared" si="265"/>
        <v>Phonolite AFC</v>
      </c>
      <c r="B112" s="1" t="str">
        <f t="shared" si="266"/>
        <v xml:space="preserve"> r 0.03, TI 350°C and GWRV 100%</v>
      </c>
      <c r="C112" s="1" t="str">
        <f t="shared" si="266"/>
        <v>paragneiss wall-rock</v>
      </c>
      <c r="D112" s="1">
        <v>900.25408890315805</v>
      </c>
      <c r="E112" s="17"/>
      <c r="F112" s="1">
        <v>68.16445330897001</v>
      </c>
      <c r="G112" s="1">
        <v>0.38272428721581381</v>
      </c>
      <c r="H112" s="1">
        <v>10.030135719814101</v>
      </c>
      <c r="I112" s="1">
        <v>0.24651763179746028</v>
      </c>
      <c r="J112" s="1">
        <v>2.0884073170180715</v>
      </c>
      <c r="K112" s="1">
        <v>0.59064794004194221</v>
      </c>
      <c r="L112" s="1">
        <v>0.36455898529352965</v>
      </c>
      <c r="M112" s="1">
        <v>2.0981241018803467</v>
      </c>
      <c r="N112" s="1">
        <v>7.3559662361146891</v>
      </c>
      <c r="O112" s="1">
        <v>5.57538227929341</v>
      </c>
      <c r="P112" s="1">
        <v>0.87875043543017739</v>
      </c>
      <c r="Q112" s="1">
        <v>2.2243317571304582</v>
      </c>
      <c r="R112" s="2">
        <f t="shared" si="236"/>
        <v>99.999999999999986</v>
      </c>
      <c r="V112" s="10">
        <f t="shared" si="237"/>
        <v>66.648249726944229</v>
      </c>
      <c r="W112" s="2">
        <f t="shared" si="238"/>
        <v>0.37421122935302126</v>
      </c>
      <c r="X112" s="2">
        <f t="shared" si="239"/>
        <v>9.8070322257149911</v>
      </c>
      <c r="Y112" s="2">
        <f t="shared" si="240"/>
        <v>0.24103426182646345</v>
      </c>
      <c r="Z112" s="2">
        <f t="shared" si="241"/>
        <v>2.0419542098474022</v>
      </c>
      <c r="AA112" s="2">
        <f t="shared" si="242"/>
        <v>0.5775099703387524</v>
      </c>
      <c r="AB112" s="2">
        <f t="shared" si="243"/>
        <v>0.35644998401017308</v>
      </c>
      <c r="AC112" s="2">
        <f t="shared" si="244"/>
        <v>2.0514548611782142</v>
      </c>
      <c r="AD112" s="2">
        <f t="shared" si="245"/>
        <v>7.1923451430809964</v>
      </c>
      <c r="AE112" s="2">
        <f t="shared" si="246"/>
        <v>5.4513672806736633</v>
      </c>
      <c r="AF112" s="2">
        <f t="shared" si="247"/>
        <v>0.85920411042898182</v>
      </c>
      <c r="AG112" s="2">
        <f t="shared" si="248"/>
        <v>95.60081300339688</v>
      </c>
      <c r="AH112" s="2"/>
      <c r="AI112" s="10">
        <f t="shared" si="249"/>
        <v>69.715149519257849</v>
      </c>
      <c r="AJ112" s="2">
        <f t="shared" si="250"/>
        <v>0.39143101151213516</v>
      </c>
      <c r="AK112" s="2">
        <f t="shared" si="251"/>
        <v>10.258314670782694</v>
      </c>
      <c r="AL112" s="2">
        <f t="shared" si="252"/>
        <v>0.25212574480710642</v>
      </c>
      <c r="AM112" s="2">
        <f t="shared" si="253"/>
        <v>2.1359172016401655</v>
      </c>
      <c r="AN112" s="2">
        <f t="shared" si="254"/>
        <v>0.60408478986285641</v>
      </c>
      <c r="AO112" s="2">
        <f t="shared" si="255"/>
        <v>0.37285246099058567</v>
      </c>
      <c r="AP112" s="2">
        <f t="shared" si="256"/>
        <v>2.1458550369287361</v>
      </c>
      <c r="AQ112" s="2">
        <f t="shared" si="257"/>
        <v>7.5233096007514479</v>
      </c>
      <c r="AR112" s="2">
        <f t="shared" si="258"/>
        <v>5.7022185370745389</v>
      </c>
      <c r="AS112" s="2">
        <f t="shared" si="259"/>
        <v>0.89874142639189969</v>
      </c>
      <c r="AT112" s="2">
        <f t="shared" si="260"/>
        <v>100.00000000000001</v>
      </c>
      <c r="AU112" s="2"/>
      <c r="AV112" s="2">
        <f>AR112*'E. Diagram lines'!$G$42</f>
        <v>4.7334467168267578</v>
      </c>
      <c r="AW112" s="2">
        <f>AK112*'E. Diagram lines'!$G$43</f>
        <v>5.4293810601619974</v>
      </c>
      <c r="AX112" s="2">
        <f>AQ112*'E. Diagram lines'!$G$41</f>
        <v>5.5811838567691447</v>
      </c>
      <c r="AY112" s="2">
        <f>AP112*'E. Diagram lines'!$G$44</f>
        <v>1.5335516792088071</v>
      </c>
      <c r="AZ112" s="2">
        <f>AS112*'E. Diagram lines'!$G$50</f>
        <v>0.39223655891537729</v>
      </c>
      <c r="BA112" s="2">
        <f>AJ112*'E. Diagram lines'!$G$47</f>
        <v>0.23458906007326122</v>
      </c>
      <c r="BB112" s="2">
        <f t="shared" si="261"/>
        <v>13.225528137825986</v>
      </c>
      <c r="BC112" s="2">
        <f t="shared" si="262"/>
        <v>0.45824591015864491</v>
      </c>
      <c r="BD112" s="2">
        <f t="shared" si="263"/>
        <v>0.52637668614719935</v>
      </c>
      <c r="BE112" s="15">
        <f t="shared" si="264"/>
        <v>1.8997801884416163</v>
      </c>
    </row>
    <row r="113" spans="1:57">
      <c r="A113" s="1" t="str">
        <f t="shared" si="265"/>
        <v>Phonolite AFC</v>
      </c>
      <c r="B113" s="1" t="str">
        <f t="shared" si="266"/>
        <v xml:space="preserve"> r 0.03, TI 350°C and GWRV 100%</v>
      </c>
      <c r="C113" s="1" t="str">
        <f t="shared" si="266"/>
        <v>paragneiss wall-rock</v>
      </c>
      <c r="D113" s="1">
        <v>879.59937980218513</v>
      </c>
      <c r="E113" s="17"/>
      <c r="F113" s="1">
        <v>69.085734774407669</v>
      </c>
      <c r="G113" s="1">
        <v>0.34277723726655096</v>
      </c>
      <c r="H113" s="1">
        <v>10.222567628154975</v>
      </c>
      <c r="I113" s="1">
        <v>0.19962779464008279</v>
      </c>
      <c r="J113" s="1">
        <v>1.7884057542072558</v>
      </c>
      <c r="K113" s="1">
        <v>0.56477504607151374</v>
      </c>
      <c r="L113" s="1">
        <v>0.34730186878319086</v>
      </c>
      <c r="M113" s="1">
        <v>2.0154184983742942</v>
      </c>
      <c r="N113" s="1">
        <v>6.1693546785785616</v>
      </c>
      <c r="O113" s="1">
        <v>5.7131161054382966</v>
      </c>
      <c r="P113" s="1">
        <v>0.91443674922571538</v>
      </c>
      <c r="Q113" s="1">
        <v>2.6364838648518902</v>
      </c>
      <c r="R113" s="2">
        <f t="shared" si="236"/>
        <v>100</v>
      </c>
      <c r="V113" s="10">
        <f t="shared" si="237"/>
        <v>67.264300524166032</v>
      </c>
      <c r="W113" s="2">
        <f t="shared" si="238"/>
        <v>0.33373997071363326</v>
      </c>
      <c r="X113" s="2">
        <f t="shared" si="239"/>
        <v>9.9530512820650969</v>
      </c>
      <c r="Y113" s="2">
        <f t="shared" si="240"/>
        <v>0.19436464004463733</v>
      </c>
      <c r="Z113" s="2">
        <f t="shared" si="241"/>
        <v>1.7412547250594985</v>
      </c>
      <c r="AA113" s="2">
        <f t="shared" si="242"/>
        <v>0.54988484310912833</v>
      </c>
      <c r="AB113" s="2">
        <f t="shared" si="243"/>
        <v>0.33814531105039292</v>
      </c>
      <c r="AC113" s="2">
        <f t="shared" si="244"/>
        <v>1.9622823148554156</v>
      </c>
      <c r="AD113" s="2">
        <f t="shared" si="245"/>
        <v>6.0067006379123518</v>
      </c>
      <c r="AE113" s="2">
        <f t="shared" si="246"/>
        <v>5.5624907211381602</v>
      </c>
      <c r="AF113" s="2">
        <f t="shared" si="247"/>
        <v>0.8903277718781033</v>
      </c>
      <c r="AG113" s="2">
        <f t="shared" si="248"/>
        <v>94.796542741992454</v>
      </c>
      <c r="AH113" s="2"/>
      <c r="AI113" s="10">
        <f t="shared" si="249"/>
        <v>70.956491216392919</v>
      </c>
      <c r="AJ113" s="2">
        <f t="shared" si="250"/>
        <v>0.35205922184522342</v>
      </c>
      <c r="AK113" s="2">
        <f t="shared" si="251"/>
        <v>10.499382144298549</v>
      </c>
      <c r="AL113" s="2">
        <f t="shared" si="252"/>
        <v>0.20503346896694236</v>
      </c>
      <c r="AM113" s="2">
        <f t="shared" si="253"/>
        <v>1.8368335750372962</v>
      </c>
      <c r="AN113" s="2">
        <f t="shared" si="254"/>
        <v>0.58006845735476731</v>
      </c>
      <c r="AO113" s="2">
        <f t="shared" si="255"/>
        <v>0.35670637479968265</v>
      </c>
      <c r="AP113" s="2">
        <f t="shared" si="256"/>
        <v>2.0699935441698072</v>
      </c>
      <c r="AQ113" s="2">
        <f t="shared" si="257"/>
        <v>6.3364131899417222</v>
      </c>
      <c r="AR113" s="2">
        <f t="shared" si="258"/>
        <v>5.8678202392650327</v>
      </c>
      <c r="AS113" s="2">
        <f t="shared" si="259"/>
        <v>0.93919856792805878</v>
      </c>
      <c r="AT113" s="2">
        <f t="shared" si="260"/>
        <v>100</v>
      </c>
      <c r="AU113" s="2"/>
      <c r="AV113" s="2">
        <f>AR113*'E. Diagram lines'!$G$42</f>
        <v>4.8709137094434016</v>
      </c>
      <c r="AW113" s="2">
        <f>AK113*'E. Diagram lines'!$G$43</f>
        <v>5.5569699689576977</v>
      </c>
      <c r="AX113" s="2">
        <f>AQ113*'E. Diagram lines'!$G$41</f>
        <v>4.7006821309054603</v>
      </c>
      <c r="AY113" s="2">
        <f>AP113*'E. Diagram lines'!$G$44</f>
        <v>1.4793366844371887</v>
      </c>
      <c r="AZ113" s="2">
        <f>AS113*'E. Diagram lines'!$G$50</f>
        <v>0.40989321689697544</v>
      </c>
      <c r="BA113" s="2">
        <f>AJ113*'E. Diagram lines'!$G$47</f>
        <v>0.21099309843577449</v>
      </c>
      <c r="BB113" s="2">
        <f t="shared" si="261"/>
        <v>12.204233429206756</v>
      </c>
      <c r="BC113" s="2">
        <f t="shared" si="262"/>
        <v>0.50285077358802188</v>
      </c>
      <c r="BD113" s="2">
        <f t="shared" si="263"/>
        <v>0.5805688060430223</v>
      </c>
      <c r="BE113" s="15">
        <f t="shared" si="264"/>
        <v>1.7224487254416772</v>
      </c>
    </row>
    <row r="114" spans="1:57">
      <c r="A114" s="1" t="str">
        <f t="shared" si="265"/>
        <v>Phonolite AFC</v>
      </c>
      <c r="B114" s="1" t="str">
        <f t="shared" si="266"/>
        <v xml:space="preserve"> r 0.03, TI 350°C and GWRV 100%</v>
      </c>
      <c r="C114" s="1" t="str">
        <f t="shared" si="266"/>
        <v>paragneiss wall-rock</v>
      </c>
      <c r="D114" s="1">
        <v>858.69437236884016</v>
      </c>
      <c r="E114" s="17"/>
      <c r="F114" s="1">
        <v>69.853943589920391</v>
      </c>
      <c r="G114" s="1">
        <v>0.29027878427793857</v>
      </c>
      <c r="H114" s="1">
        <v>9.5982023003676478</v>
      </c>
      <c r="I114" s="1">
        <v>0.18443509282606485</v>
      </c>
      <c r="J114" s="1">
        <v>1.5598332108395589</v>
      </c>
      <c r="K114" s="1">
        <v>0.56056216830566385</v>
      </c>
      <c r="L114" s="1">
        <v>0.29984623801741217</v>
      </c>
      <c r="M114" s="1">
        <v>2.0704961439749816</v>
      </c>
      <c r="N114" s="1">
        <v>6.0341698597721578</v>
      </c>
      <c r="O114" s="1">
        <v>5.6853704787871866</v>
      </c>
      <c r="P114" s="1">
        <v>0.95002025700774606</v>
      </c>
      <c r="Q114" s="1">
        <v>2.9128418759032515</v>
      </c>
      <c r="R114" s="2">
        <f t="shared" si="236"/>
        <v>100.00000000000001</v>
      </c>
      <c r="V114" s="10">
        <f t="shared" si="237"/>
        <v>67.819208669063357</v>
      </c>
      <c r="W114" s="2">
        <f t="shared" si="238"/>
        <v>0.28182342229262791</v>
      </c>
      <c r="X114" s="2">
        <f t="shared" si="239"/>
        <v>9.3186218444286286</v>
      </c>
      <c r="Y114" s="2">
        <f t="shared" si="240"/>
        <v>0.17906279020836618</v>
      </c>
      <c r="Z114" s="2">
        <f t="shared" si="241"/>
        <v>1.5143977358799781</v>
      </c>
      <c r="AA114" s="2">
        <f t="shared" si="242"/>
        <v>0.54423387872678519</v>
      </c>
      <c r="AB114" s="2">
        <f t="shared" si="243"/>
        <v>0.29111219123312043</v>
      </c>
      <c r="AC114" s="2">
        <f t="shared" si="244"/>
        <v>2.0101858652543161</v>
      </c>
      <c r="AD114" s="2">
        <f t="shared" si="245"/>
        <v>5.8584040332335814</v>
      </c>
      <c r="AE114" s="2">
        <f t="shared" si="246"/>
        <v>5.519764626680832</v>
      </c>
      <c r="AF114" s="2">
        <f t="shared" si="247"/>
        <v>0.92234766913206079</v>
      </c>
      <c r="AG114" s="2">
        <f t="shared" si="248"/>
        <v>94.259162726133681</v>
      </c>
      <c r="AH114" s="2"/>
      <c r="AI114" s="10">
        <f t="shared" si="249"/>
        <v>71.949725318597856</v>
      </c>
      <c r="AJ114" s="2">
        <f t="shared" si="250"/>
        <v>0.29898782690384684</v>
      </c>
      <c r="AK114" s="2">
        <f t="shared" si="251"/>
        <v>9.8861708240540178</v>
      </c>
      <c r="AL114" s="2">
        <f t="shared" si="252"/>
        <v>0.18996857709061785</v>
      </c>
      <c r="AM114" s="2">
        <f t="shared" si="253"/>
        <v>1.6066318563427109</v>
      </c>
      <c r="AN114" s="2">
        <f t="shared" si="254"/>
        <v>0.57738034477139955</v>
      </c>
      <c r="AO114" s="2">
        <f t="shared" si="255"/>
        <v>0.30884232663824474</v>
      </c>
      <c r="AP114" s="2">
        <f t="shared" si="256"/>
        <v>2.1326158721511592</v>
      </c>
      <c r="AQ114" s="2">
        <f t="shared" si="257"/>
        <v>6.2152090723051998</v>
      </c>
      <c r="AR114" s="2">
        <f t="shared" si="258"/>
        <v>5.8559448938861172</v>
      </c>
      <c r="AS114" s="2">
        <f t="shared" si="259"/>
        <v>0.97852308725880144</v>
      </c>
      <c r="AT114" s="2">
        <f t="shared" si="260"/>
        <v>99.999999999999986</v>
      </c>
      <c r="AU114" s="2"/>
      <c r="AV114" s="2">
        <f>AR114*'E. Diagram lines'!$G$42</f>
        <v>4.8610559121265258</v>
      </c>
      <c r="AW114" s="2">
        <f>AK114*'E. Diagram lines'!$G$43</f>
        <v>5.2324178339471459</v>
      </c>
      <c r="AX114" s="2">
        <f>AQ114*'E. Diagram lines'!$G$41</f>
        <v>4.6107665883283815</v>
      </c>
      <c r="AY114" s="2">
        <f>AP114*'E. Diagram lines'!$G$44</f>
        <v>1.5240902090598105</v>
      </c>
      <c r="AZ114" s="2">
        <f>AS114*'E. Diagram lines'!$G$50</f>
        <v>0.42705556603360662</v>
      </c>
      <c r="BA114" s="2">
        <f>AJ114*'E. Diagram lines'!$G$47</f>
        <v>0.179186807442174</v>
      </c>
      <c r="BB114" s="2">
        <f t="shared" si="261"/>
        <v>12.071153966191318</v>
      </c>
      <c r="BC114" s="2">
        <f t="shared" si="262"/>
        <v>0.47585116144288381</v>
      </c>
      <c r="BD114" s="2">
        <f t="shared" si="263"/>
        <v>0.55241932940528038</v>
      </c>
      <c r="BE114" s="15">
        <f t="shared" si="264"/>
        <v>1.8102190614448137</v>
      </c>
    </row>
    <row r="115" spans="1:57">
      <c r="A115" s="1" t="str">
        <f t="shared" si="265"/>
        <v>Phonolite AFC</v>
      </c>
      <c r="B115" s="1" t="str">
        <f t="shared" si="266"/>
        <v xml:space="preserve"> r 0.03, TI 350°C and GWRV 100%</v>
      </c>
      <c r="C115" s="1" t="str">
        <f t="shared" si="266"/>
        <v>paragneiss wall-rock</v>
      </c>
      <c r="D115" s="1">
        <v>838.43300187502393</v>
      </c>
      <c r="E115" s="17"/>
      <c r="F115" s="1">
        <v>70.680130878849724</v>
      </c>
      <c r="G115" s="1">
        <v>0.24640243810637916</v>
      </c>
      <c r="H115" s="1">
        <v>9.0368918334675641</v>
      </c>
      <c r="I115" s="1">
        <v>0.17380431166042412</v>
      </c>
      <c r="J115" s="1">
        <v>1.3545780893745905</v>
      </c>
      <c r="K115" s="1">
        <v>0.55735742738535665</v>
      </c>
      <c r="L115" s="1">
        <v>0.26804259669796393</v>
      </c>
      <c r="M115" s="1">
        <v>2.0975990149674453</v>
      </c>
      <c r="N115" s="1">
        <v>5.8696987434755208</v>
      </c>
      <c r="O115" s="1">
        <v>5.5718130103479275</v>
      </c>
      <c r="P115" s="1">
        <v>0.95564614054370911</v>
      </c>
      <c r="Q115" s="1">
        <v>3.1880355151234023</v>
      </c>
      <c r="R115" s="2">
        <f t="shared" si="236"/>
        <v>99.999999999999986</v>
      </c>
      <c r="V115" s="10">
        <f t="shared" si="237"/>
        <v>68.426823204296284</v>
      </c>
      <c r="W115" s="2">
        <f t="shared" si="238"/>
        <v>0.23854704086941783</v>
      </c>
      <c r="X115" s="2">
        <f t="shared" si="239"/>
        <v>8.7487925123533312</v>
      </c>
      <c r="Y115" s="2">
        <f t="shared" si="240"/>
        <v>0.16826336847787404</v>
      </c>
      <c r="Z115" s="2">
        <f t="shared" si="241"/>
        <v>1.3113936588052484</v>
      </c>
      <c r="AA115" s="2">
        <f t="shared" si="242"/>
        <v>0.53958867465413329</v>
      </c>
      <c r="AB115" s="2">
        <f t="shared" si="243"/>
        <v>0.25949730351957384</v>
      </c>
      <c r="AC115" s="2">
        <f t="shared" si="244"/>
        <v>2.0307268134054044</v>
      </c>
      <c r="AD115" s="2">
        <f t="shared" si="245"/>
        <v>5.6825706629027692</v>
      </c>
      <c r="AE115" s="2">
        <f t="shared" si="246"/>
        <v>5.3941816327417698</v>
      </c>
      <c r="AF115" s="2">
        <f t="shared" si="247"/>
        <v>0.92517980218426954</v>
      </c>
      <c r="AG115" s="2">
        <f t="shared" si="248"/>
        <v>93.725564674210105</v>
      </c>
      <c r="AH115" s="2"/>
      <c r="AI115" s="10">
        <f t="shared" si="249"/>
        <v>73.007640383013751</v>
      </c>
      <c r="AJ115" s="2">
        <f t="shared" si="250"/>
        <v>0.254516514996316</v>
      </c>
      <c r="AK115" s="2">
        <f t="shared" si="251"/>
        <v>9.3344783173770338</v>
      </c>
      <c r="AL115" s="2">
        <f t="shared" si="252"/>
        <v>0.17952771910498186</v>
      </c>
      <c r="AM115" s="2">
        <f t="shared" si="253"/>
        <v>1.3991845910597076</v>
      </c>
      <c r="AN115" s="2">
        <f t="shared" si="254"/>
        <v>0.5757113083604698</v>
      </c>
      <c r="AO115" s="2">
        <f t="shared" si="255"/>
        <v>0.27686928792756388</v>
      </c>
      <c r="AP115" s="2">
        <f t="shared" si="256"/>
        <v>2.1666733302319461</v>
      </c>
      <c r="AQ115" s="2">
        <f t="shared" si="257"/>
        <v>6.0629889856149441</v>
      </c>
      <c r="AR115" s="2">
        <f t="shared" si="258"/>
        <v>5.7552938213730007</v>
      </c>
      <c r="AS115" s="2">
        <f t="shared" si="259"/>
        <v>0.98711574094025778</v>
      </c>
      <c r="AT115" s="2">
        <f t="shared" si="260"/>
        <v>99.999999999999972</v>
      </c>
      <c r="AU115" s="2"/>
      <c r="AV115" s="2">
        <f>AR115*'E. Diagram lines'!$G$42</f>
        <v>4.7775048371134092</v>
      </c>
      <c r="AW115" s="2">
        <f>AK115*'E. Diagram lines'!$G$43</f>
        <v>4.9404255386321516</v>
      </c>
      <c r="AX115" s="2">
        <f>AQ115*'E. Diagram lines'!$G$41</f>
        <v>4.4978417805513899</v>
      </c>
      <c r="AY115" s="2">
        <f>AP115*'E. Diagram lines'!$G$44</f>
        <v>1.5484296314022103</v>
      </c>
      <c r="AZ115" s="2">
        <f>AS115*'E. Diagram lines'!$G$50</f>
        <v>0.43080564677206401</v>
      </c>
      <c r="BA115" s="2">
        <f>AJ115*'E. Diagram lines'!$G$47</f>
        <v>0.15253464408825163</v>
      </c>
      <c r="BB115" s="2">
        <f t="shared" si="261"/>
        <v>11.818282806987945</v>
      </c>
      <c r="BC115" s="2">
        <f t="shared" si="262"/>
        <v>0.4564419501057228</v>
      </c>
      <c r="BD115" s="2">
        <f t="shared" si="263"/>
        <v>0.53264053002862066</v>
      </c>
      <c r="BE115" s="15">
        <f t="shared" si="264"/>
        <v>1.8774388046404702</v>
      </c>
    </row>
    <row r="116" spans="1:57">
      <c r="A116" s="1" t="str">
        <f t="shared" si="265"/>
        <v>Phonolite AFC</v>
      </c>
      <c r="B116" s="1" t="str">
        <f t="shared" si="266"/>
        <v xml:space="preserve"> r 0.03, TI 350°C and GWRV 100%</v>
      </c>
      <c r="C116" s="1" t="str">
        <f t="shared" si="266"/>
        <v>paragneiss wall-rock</v>
      </c>
      <c r="D116" s="1">
        <v>819.4571242533799</v>
      </c>
      <c r="E116" s="17"/>
      <c r="F116" s="1">
        <v>71.452269700413126</v>
      </c>
      <c r="G116" s="1">
        <v>0.21161032031579027</v>
      </c>
      <c r="H116" s="1">
        <v>8.5369014033037569</v>
      </c>
      <c r="I116" s="1">
        <v>0.16591239074917424</v>
      </c>
      <c r="J116" s="1">
        <v>1.1735535915602822</v>
      </c>
      <c r="K116" s="1">
        <v>0.55397075503781823</v>
      </c>
      <c r="L116" s="1">
        <v>0.24702224611465895</v>
      </c>
      <c r="M116" s="1">
        <v>2.1425479502019682</v>
      </c>
      <c r="N116" s="1">
        <v>5.6875309635857034</v>
      </c>
      <c r="O116" s="1">
        <v>5.4231733372605717</v>
      </c>
      <c r="P116" s="1">
        <v>0.97198496121476341</v>
      </c>
      <c r="Q116" s="1">
        <v>3.4335223802423847</v>
      </c>
      <c r="R116" s="2">
        <f t="shared" si="236"/>
        <v>99.999999999999972</v>
      </c>
      <c r="V116" s="10">
        <f t="shared" si="237"/>
        <v>68.998940029058289</v>
      </c>
      <c r="W116" s="2">
        <f t="shared" si="238"/>
        <v>0.204344632608845</v>
      </c>
      <c r="X116" s="2">
        <f t="shared" si="239"/>
        <v>8.2437849830420973</v>
      </c>
      <c r="Y116" s="2">
        <f t="shared" si="240"/>
        <v>0.16021575168120614</v>
      </c>
      <c r="Z116" s="2">
        <f t="shared" si="241"/>
        <v>1.1332593663499217</v>
      </c>
      <c r="AA116" s="2">
        <f t="shared" si="242"/>
        <v>0.53495004518359712</v>
      </c>
      <c r="AB116" s="2">
        <f t="shared" si="243"/>
        <v>0.23854068201013473</v>
      </c>
      <c r="AC116" s="2">
        <f t="shared" si="244"/>
        <v>2.0689830868243591</v>
      </c>
      <c r="AD116" s="2">
        <f t="shared" si="245"/>
        <v>5.4922483150677728</v>
      </c>
      <c r="AE116" s="2">
        <f t="shared" si="246"/>
        <v>5.2369674670063926</v>
      </c>
      <c r="AF116" s="2">
        <f t="shared" si="247"/>
        <v>0.93861164003886433</v>
      </c>
      <c r="AG116" s="2">
        <f t="shared" si="248"/>
        <v>93.250845998871483</v>
      </c>
      <c r="AH116" s="2"/>
      <c r="AI116" s="10">
        <f t="shared" si="249"/>
        <v>73.992830081019648</v>
      </c>
      <c r="AJ116" s="2">
        <f t="shared" si="250"/>
        <v>0.21913434716862296</v>
      </c>
      <c r="AK116" s="2">
        <f t="shared" si="251"/>
        <v>8.840439885276604</v>
      </c>
      <c r="AL116" s="2">
        <f t="shared" si="252"/>
        <v>0.17181157979322251</v>
      </c>
      <c r="AM116" s="2">
        <f t="shared" si="253"/>
        <v>1.2152805202042203</v>
      </c>
      <c r="AN116" s="2">
        <f t="shared" si="254"/>
        <v>0.5736677661777686</v>
      </c>
      <c r="AO116" s="2">
        <f t="shared" si="255"/>
        <v>0.25580538112546619</v>
      </c>
      <c r="AP116" s="2">
        <f t="shared" si="256"/>
        <v>2.2187284894438357</v>
      </c>
      <c r="AQ116" s="2">
        <f t="shared" si="257"/>
        <v>5.8897570914629984</v>
      </c>
      <c r="AR116" s="2">
        <f t="shared" si="258"/>
        <v>5.6159999525042057</v>
      </c>
      <c r="AS116" s="2">
        <f t="shared" si="259"/>
        <v>1.0065449058233995</v>
      </c>
      <c r="AT116" s="2">
        <f t="shared" si="260"/>
        <v>100</v>
      </c>
      <c r="AU116" s="2"/>
      <c r="AV116" s="2">
        <f>AR116*'E. Diagram lines'!$G$42</f>
        <v>4.661876138917397</v>
      </c>
      <c r="AW116" s="2">
        <f>AK116*'E. Diagram lines'!$G$43</f>
        <v>4.6789476066012812</v>
      </c>
      <c r="AX116" s="2">
        <f>AQ116*'E. Diagram lines'!$G$41</f>
        <v>4.3693293169646443</v>
      </c>
      <c r="AY116" s="2">
        <f>AP116*'E. Diagram lines'!$G$44</f>
        <v>1.5856312482155861</v>
      </c>
      <c r="AZ116" s="2">
        <f>AS116*'E. Diagram lines'!$G$50</f>
        <v>0.43928509208589328</v>
      </c>
      <c r="BA116" s="2">
        <f>AJ116*'E. Diagram lines'!$G$47</f>
        <v>0.13132970822487133</v>
      </c>
      <c r="BB116" s="2">
        <f t="shared" si="261"/>
        <v>11.505757043967204</v>
      </c>
      <c r="BC116" s="2">
        <f t="shared" si="262"/>
        <v>0.44071014154295274</v>
      </c>
      <c r="BD116" s="2">
        <f t="shared" si="263"/>
        <v>0.518086719370765</v>
      </c>
      <c r="BE116" s="15">
        <f t="shared" si="264"/>
        <v>1.9301787955779603</v>
      </c>
    </row>
    <row r="117" spans="1:57">
      <c r="E117" s="17"/>
      <c r="R117" s="2"/>
      <c r="V117" s="10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10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15"/>
    </row>
    <row r="118" spans="1:57">
      <c r="F118" s="17"/>
      <c r="P118" s="2"/>
      <c r="R118" s="2"/>
      <c r="V118" s="10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10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15"/>
    </row>
    <row r="119" spans="1:57">
      <c r="A119" s="1" t="s">
        <v>86</v>
      </c>
      <c r="B119" s="1" t="s">
        <v>189</v>
      </c>
      <c r="C119" s="1" t="s">
        <v>87</v>
      </c>
      <c r="D119" s="34">
        <v>1237.109375</v>
      </c>
      <c r="E119" s="17"/>
      <c r="F119" s="17">
        <v>59.370162280257773</v>
      </c>
      <c r="G119" s="1">
        <v>0.89050183750855849</v>
      </c>
      <c r="H119" s="1">
        <v>19.408892322061664</v>
      </c>
      <c r="I119" s="1">
        <v>1.0087912543769681</v>
      </c>
      <c r="J119" s="1">
        <v>2.0175825087535615</v>
      </c>
      <c r="K119" s="1">
        <v>0.20238678125194692</v>
      </c>
      <c r="L119" s="1">
        <v>0.5869216656306453</v>
      </c>
      <c r="M119" s="1">
        <v>1.9935097953316903</v>
      </c>
      <c r="N119" s="1">
        <v>6.3043482359981331</v>
      </c>
      <c r="O119" s="1">
        <v>7.8424877735129366</v>
      </c>
      <c r="P119" s="2">
        <v>0.17202876406415332</v>
      </c>
      <c r="Q119" s="1">
        <v>0.20238678125194709</v>
      </c>
      <c r="R119" s="2">
        <f t="shared" ref="R119:R136" si="267">SUM(F119:Q119)</f>
        <v>99.999999999999986</v>
      </c>
      <c r="V119" s="10">
        <f t="shared" ref="V119:V136" si="268">(F119*(R119-Q119))/R119</f>
        <v>59.250004919794698</v>
      </c>
      <c r="W119" s="2">
        <f t="shared" ref="W119:W136" si="269">(G119*(R119-Q119))/R119</f>
        <v>0.88869957950263556</v>
      </c>
      <c r="X119" s="2">
        <f t="shared" ref="X119:X136" si="270">(H119*(R119-Q119))/R119</f>
        <v>19.36961128961439</v>
      </c>
      <c r="Y119" s="2">
        <f t="shared" ref="Y119:Y136" si="271">(I119*(R119-Q119))/R119</f>
        <v>1.0067495942276836</v>
      </c>
      <c r="Z119" s="2">
        <f t="shared" ref="Z119:Z136" si="272">(J119*(R119-Q119))/R119</f>
        <v>2.0134991884549929</v>
      </c>
      <c r="AA119" s="2">
        <f t="shared" ref="AA119:AA136" si="273">(K119*(R119-Q119))/R119</f>
        <v>0.20197717715969168</v>
      </c>
      <c r="AB119" s="2">
        <f t="shared" ref="AB119:AB136" si="274">(L119*(R119-Q119))/R119</f>
        <v>0.58573381376310518</v>
      </c>
      <c r="AC119" s="2">
        <f t="shared" ref="AC119:AC136" si="275">(M119*(R119-Q119))/R119</f>
        <v>1.9894751950229761</v>
      </c>
      <c r="AD119" s="2">
        <f t="shared" ref="AD119:AD136" si="276">(N119*(R119-Q119))/R119</f>
        <v>6.2915890685243818</v>
      </c>
      <c r="AE119" s="2">
        <f t="shared" ref="AE119:AE136" si="277">(O119*(R119-Q119))/R119</f>
        <v>7.8266156149380457</v>
      </c>
      <c r="AF119" s="2">
        <f t="shared" ref="AF119:AF136" si="278">(P119*(R119-Q119))/R119</f>
        <v>0.17168060058573639</v>
      </c>
      <c r="AG119" s="2">
        <f t="shared" ref="AG119:AG136" si="279">SUM(V119:AF119)</f>
        <v>99.595636041588321</v>
      </c>
      <c r="AH119" s="2"/>
      <c r="AI119" s="10">
        <f t="shared" ref="AI119:AI136" si="280">V119*100/AG119</f>
        <v>59.490563316502715</v>
      </c>
      <c r="AJ119" s="2">
        <f t="shared" ref="AJ119:AJ136" si="281">W119*100/AG119</f>
        <v>0.89230775044354327</v>
      </c>
      <c r="AK119" s="2">
        <f t="shared" ref="AK119:AK136" si="282">X119*100/AG119</f>
        <v>19.448253015349174</v>
      </c>
      <c r="AL119" s="2">
        <f t="shared" ref="AL119:AL136" si="283">Y119*100/AG119</f>
        <v>1.0108370549561967</v>
      </c>
      <c r="AM119" s="2">
        <f t="shared" ref="AM119:AM136" si="284">Z119*100/AG119</f>
        <v>2.0216741099120172</v>
      </c>
      <c r="AN119" s="2">
        <f t="shared" ref="AN119:AN136" si="285">AA119*100/AG119</f>
        <v>0.202797216009898</v>
      </c>
      <c r="AO119" s="2">
        <f t="shared" ref="AO119:AO136" si="286">AB119*100/AG119</f>
        <v>0.58811192642870347</v>
      </c>
      <c r="AP119" s="2">
        <f t="shared" ref="AP119:AP136" si="287">AC119*100/AG119</f>
        <v>1.9975525776975083</v>
      </c>
      <c r="AQ119" s="2">
        <f t="shared" ref="AQ119:AQ136" si="288">AD119*100/AG119</f>
        <v>6.317133278708309</v>
      </c>
      <c r="AR119" s="2">
        <f t="shared" ref="AR119:AR136" si="289">AE119*100/AG119</f>
        <v>7.8583921203835398</v>
      </c>
      <c r="AS119" s="2">
        <f t="shared" ref="AS119:AS136" si="290">AF119*100/AG119</f>
        <v>0.17237763360841177</v>
      </c>
      <c r="AT119" s="2">
        <f t="shared" ref="AT119:AT136" si="291">SUM(AI119:AS119)</f>
        <v>100.00000000000001</v>
      </c>
      <c r="AU119" s="2"/>
      <c r="AV119" s="2">
        <f>AR119*'E. Diagram lines'!$G$42</f>
        <v>6.5232996841349387</v>
      </c>
      <c r="AW119" s="2">
        <f>AK119*'E. Diagram lines'!$G$43</f>
        <v>10.293306450767975</v>
      </c>
      <c r="AX119" s="2">
        <f>AQ119*'E. Diagram lines'!$G$41</f>
        <v>4.6863792861408209</v>
      </c>
      <c r="AY119" s="2">
        <f>AP119*'E. Diagram lines'!$G$44</f>
        <v>1.4275661948816112</v>
      </c>
      <c r="AZ119" s="2">
        <f>AS119*'E. Diagram lines'!$G$50</f>
        <v>7.5230547802807399E-2</v>
      </c>
      <c r="BA119" s="2">
        <f>AJ119*'E. Diagram lines'!$G$47</f>
        <v>0.53477019019007244</v>
      </c>
      <c r="BB119" s="2">
        <f t="shared" ref="BB119:BB136" si="292">SUM(AQ119:AR119)</f>
        <v>14.17552539909185</v>
      </c>
      <c r="BC119" s="2">
        <f t="shared" ref="BC119:BC136" si="293">AW119/(AY119+AX119+AV119)</f>
        <v>0.81452138628662851</v>
      </c>
      <c r="BD119" s="2">
        <f t="shared" ref="BD119:BD136" si="294">AW119/(AX119+AV119)</f>
        <v>0.91825167144057451</v>
      </c>
      <c r="BE119" s="15">
        <f t="shared" ref="BE119:BE136" si="295">(AX119+AV119)/AW119</f>
        <v>1.0890260601771373</v>
      </c>
    </row>
    <row r="120" spans="1:57">
      <c r="A120" s="1" t="str">
        <f>A119</f>
        <v>Phonolite AFC</v>
      </c>
      <c r="B120" s="1" t="str">
        <f>B119</f>
        <v xml:space="preserve"> r 0.06, TI 350°C and AXV 100%</v>
      </c>
      <c r="C120" s="1" t="str">
        <f>C119</f>
        <v>amphibolite xenolith</v>
      </c>
      <c r="D120" s="34">
        <v>1222.109375</v>
      </c>
      <c r="E120" s="17"/>
      <c r="F120" s="17">
        <v>59.413360849796604</v>
      </c>
      <c r="G120" s="1">
        <v>0.90015229083176362</v>
      </c>
      <c r="H120" s="1">
        <v>19.364597273434558</v>
      </c>
      <c r="I120" s="1">
        <v>1.0197236213897389</v>
      </c>
      <c r="J120" s="1">
        <v>2.0394472427794663</v>
      </c>
      <c r="K120" s="1">
        <v>0.20458006609812762</v>
      </c>
      <c r="L120" s="1">
        <v>0.59328219168456953</v>
      </c>
      <c r="M120" s="1">
        <v>2.0151136510665553</v>
      </c>
      <c r="N120" s="1">
        <v>6.3588577530239414</v>
      </c>
      <c r="O120" s="1">
        <v>7.7132126526028273</v>
      </c>
      <c r="P120" s="2">
        <v>0.17389305618340622</v>
      </c>
      <c r="Q120" s="1">
        <v>0.20377935110843839</v>
      </c>
      <c r="R120" s="2">
        <f t="shared" si="267"/>
        <v>100</v>
      </c>
      <c r="V120" s="10">
        <f t="shared" si="268"/>
        <v>59.292288688585174</v>
      </c>
      <c r="W120" s="2">
        <f t="shared" si="269"/>
        <v>0.89831796633451888</v>
      </c>
      <c r="X120" s="2">
        <f t="shared" si="270"/>
        <v>19.325136222765991</v>
      </c>
      <c r="Y120" s="2">
        <f t="shared" si="271"/>
        <v>1.0176456352109715</v>
      </c>
      <c r="Z120" s="2">
        <f t="shared" si="272"/>
        <v>2.0352912704219315</v>
      </c>
      <c r="AA120" s="2">
        <f t="shared" si="273"/>
        <v>0.20416317416693566</v>
      </c>
      <c r="AB120" s="2">
        <f t="shared" si="274"/>
        <v>0.59207320508411276</v>
      </c>
      <c r="AC120" s="2">
        <f t="shared" si="275"/>
        <v>2.0110072655443143</v>
      </c>
      <c r="AD120" s="2">
        <f t="shared" si="276"/>
        <v>6.3458997139569204</v>
      </c>
      <c r="AE120" s="2">
        <f t="shared" si="277"/>
        <v>7.6974947179097395</v>
      </c>
      <c r="AF120" s="2">
        <f t="shared" si="278"/>
        <v>0.17353869804189304</v>
      </c>
      <c r="AG120" s="2">
        <f t="shared" si="279"/>
        <v>99.592856558022504</v>
      </c>
      <c r="AH120" s="2"/>
      <c r="AI120" s="10">
        <f t="shared" si="280"/>
        <v>59.5346802348637</v>
      </c>
      <c r="AJ120" s="2">
        <f t="shared" si="281"/>
        <v>0.90199036093634033</v>
      </c>
      <c r="AK120" s="2">
        <f t="shared" si="282"/>
        <v>19.404138901776779</v>
      </c>
      <c r="AL120" s="2">
        <f t="shared" si="283"/>
        <v>1.0218058507219281</v>
      </c>
      <c r="AM120" s="2">
        <f t="shared" si="284"/>
        <v>2.0436117014438451</v>
      </c>
      <c r="AN120" s="2">
        <f t="shared" si="285"/>
        <v>0.20499780930371325</v>
      </c>
      <c r="AO120" s="2">
        <f t="shared" si="286"/>
        <v>0.59449364698076779</v>
      </c>
      <c r="AP120" s="2">
        <f t="shared" si="287"/>
        <v>2.0192284216415737</v>
      </c>
      <c r="AQ120" s="2">
        <f t="shared" si="288"/>
        <v>6.3718422518183502</v>
      </c>
      <c r="AR120" s="2">
        <f t="shared" si="289"/>
        <v>7.7289626826048536</v>
      </c>
      <c r="AS120" s="2">
        <f t="shared" si="290"/>
        <v>0.17424813790815399</v>
      </c>
      <c r="AT120" s="2">
        <f t="shared" si="291"/>
        <v>100.00000000000001</v>
      </c>
      <c r="AU120" s="2"/>
      <c r="AV120" s="2">
        <f>AR120*'E. Diagram lines'!$G$42</f>
        <v>6.4158595109232381</v>
      </c>
      <c r="AW120" s="2">
        <f>AK120*'E. Diagram lines'!$G$43</f>
        <v>10.269958333615948</v>
      </c>
      <c r="AX120" s="2">
        <f>AQ120*'E. Diagram lines'!$G$41</f>
        <v>4.7269652587706963</v>
      </c>
      <c r="AY120" s="2">
        <f>AP120*'E. Diagram lines'!$G$44</f>
        <v>1.4430570021852889</v>
      </c>
      <c r="AZ120" s="2">
        <f>AS120*'E. Diagram lines'!$G$50</f>
        <v>7.604688957633926E-2</v>
      </c>
      <c r="BA120" s="2">
        <f>AJ120*'E. Diagram lines'!$G$47</f>
        <v>0.54057308885613875</v>
      </c>
      <c r="BB120" s="2">
        <f t="shared" si="292"/>
        <v>14.100804934423204</v>
      </c>
      <c r="BC120" s="2">
        <f t="shared" si="293"/>
        <v>0.8159903707789653</v>
      </c>
      <c r="BD120" s="2">
        <f t="shared" si="294"/>
        <v>0.92166560507601325</v>
      </c>
      <c r="BE120" s="15">
        <f t="shared" si="295"/>
        <v>1.0849922081203478</v>
      </c>
    </row>
    <row r="121" spans="1:57">
      <c r="A121" s="1" t="str">
        <f t="shared" ref="A121:A140" si="296">A120</f>
        <v>Phonolite AFC</v>
      </c>
      <c r="B121" s="1" t="str">
        <f t="shared" ref="B121:B140" si="297">B120</f>
        <v xml:space="preserve"> r 0.06, TI 350°C and AXV 100%</v>
      </c>
      <c r="C121" s="1" t="str">
        <f t="shared" ref="C121:C140" si="298">C120</f>
        <v>amphibolite xenolith</v>
      </c>
      <c r="D121" s="34">
        <v>1202.109375</v>
      </c>
      <c r="E121" s="17"/>
      <c r="F121" s="17">
        <v>59.468759723398847</v>
      </c>
      <c r="G121" s="1">
        <v>0.91255810719456409</v>
      </c>
      <c r="H121" s="1">
        <v>19.307598582611579</v>
      </c>
      <c r="I121" s="1">
        <v>1.0337773588701842</v>
      </c>
      <c r="J121" s="1">
        <v>2.0675547177403648</v>
      </c>
      <c r="K121" s="1">
        <v>0.20739956981694693</v>
      </c>
      <c r="L121" s="1">
        <v>0.60145875246914482</v>
      </c>
      <c r="M121" s="1">
        <v>2.0428857626969199</v>
      </c>
      <c r="N121" s="1">
        <v>6.4284522038720944</v>
      </c>
      <c r="O121" s="1">
        <v>7.5477021715152457</v>
      </c>
      <c r="P121" s="2">
        <v>0.17628963434440376</v>
      </c>
      <c r="Q121" s="1">
        <v>0.2055634154696922</v>
      </c>
      <c r="R121" s="2">
        <f t="shared" si="267"/>
        <v>99.999999999999986</v>
      </c>
      <c r="V121" s="10">
        <f t="shared" si="268"/>
        <v>59.346513709773959</v>
      </c>
      <c r="W121" s="2">
        <f t="shared" si="269"/>
        <v>0.91068222158126932</v>
      </c>
      <c r="X121" s="2">
        <f t="shared" si="270"/>
        <v>19.267909223519982</v>
      </c>
      <c r="Y121" s="2">
        <f t="shared" si="271"/>
        <v>1.0316522908229382</v>
      </c>
      <c r="Z121" s="2">
        <f t="shared" si="272"/>
        <v>2.0633045816458728</v>
      </c>
      <c r="AA121" s="2">
        <f t="shared" si="273"/>
        <v>0.20697323217756175</v>
      </c>
      <c r="AB121" s="2">
        <f t="shared" si="274"/>
        <v>0.60022237331492778</v>
      </c>
      <c r="AC121" s="2">
        <f t="shared" si="275"/>
        <v>2.0386863369489761</v>
      </c>
      <c r="AD121" s="2">
        <f t="shared" si="276"/>
        <v>6.4152376579599784</v>
      </c>
      <c r="AE121" s="2">
        <f t="shared" si="277"/>
        <v>7.5321868571419985</v>
      </c>
      <c r="AF121" s="2">
        <f t="shared" si="278"/>
        <v>0.17592724735092638</v>
      </c>
      <c r="AG121" s="2">
        <f t="shared" si="279"/>
        <v>99.589295732238355</v>
      </c>
      <c r="AH121" s="2"/>
      <c r="AI121" s="10">
        <f t="shared" si="280"/>
        <v>59.591257547735346</v>
      </c>
      <c r="AJ121" s="2">
        <f t="shared" si="281"/>
        <v>0.91443785688552626</v>
      </c>
      <c r="AK121" s="2">
        <f t="shared" si="282"/>
        <v>19.347369696563391</v>
      </c>
      <c r="AL121" s="2">
        <f t="shared" si="283"/>
        <v>1.0359068042781419</v>
      </c>
      <c r="AM121" s="2">
        <f t="shared" si="284"/>
        <v>2.0718136085562797</v>
      </c>
      <c r="AN121" s="2">
        <f t="shared" si="285"/>
        <v>0.20782678565580198</v>
      </c>
      <c r="AO121" s="2">
        <f t="shared" si="286"/>
        <v>0.60269767840182442</v>
      </c>
      <c r="AP121" s="2">
        <f t="shared" si="287"/>
        <v>2.047093838709642</v>
      </c>
      <c r="AQ121" s="2">
        <f t="shared" si="288"/>
        <v>6.4416939700109586</v>
      </c>
      <c r="AR121" s="2">
        <f t="shared" si="289"/>
        <v>7.563249445395698</v>
      </c>
      <c r="AS121" s="2">
        <f t="shared" si="290"/>
        <v>0.17665276780743056</v>
      </c>
      <c r="AT121" s="2">
        <f t="shared" si="291"/>
        <v>100.00000000000003</v>
      </c>
      <c r="AU121" s="2"/>
      <c r="AV121" s="2">
        <f>AR121*'E. Diagram lines'!$G$42</f>
        <v>6.2782999324008699</v>
      </c>
      <c r="AW121" s="2">
        <f>AK121*'E. Diagram lines'!$G$43</f>
        <v>10.239912301935531</v>
      </c>
      <c r="AX121" s="2">
        <f>AQ121*'E. Diagram lines'!$G$41</f>
        <v>4.7787849103114537</v>
      </c>
      <c r="AY121" s="2">
        <f>AP121*'E. Diagram lines'!$G$44</f>
        <v>1.462971235160575</v>
      </c>
      <c r="AZ121" s="2">
        <f>AS121*'E. Diagram lines'!$G$50</f>
        <v>7.7096339094810645E-2</v>
      </c>
      <c r="BA121" s="2">
        <f>AJ121*'E. Diagram lines'!$G$47</f>
        <v>0.54803301484336397</v>
      </c>
      <c r="BB121" s="2">
        <f t="shared" si="292"/>
        <v>14.004943415406657</v>
      </c>
      <c r="BC121" s="2">
        <f t="shared" si="293"/>
        <v>0.81788070582470163</v>
      </c>
      <c r="BD121" s="2">
        <f t="shared" si="294"/>
        <v>0.92609511888521068</v>
      </c>
      <c r="BE121" s="15">
        <f t="shared" si="295"/>
        <v>1.0798026893865422</v>
      </c>
    </row>
    <row r="122" spans="1:57" ht="13.2" customHeight="1">
      <c r="A122" s="1" t="str">
        <f t="shared" si="296"/>
        <v>Phonolite AFC</v>
      </c>
      <c r="B122" s="1" t="str">
        <f t="shared" si="297"/>
        <v xml:space="preserve"> r 0.06, TI 350°C and AXV 100%</v>
      </c>
      <c r="C122" s="1" t="str">
        <f t="shared" si="298"/>
        <v>amphibolite xenolith</v>
      </c>
      <c r="D122" s="34">
        <v>1182.109375</v>
      </c>
      <c r="E122" s="17"/>
      <c r="F122" s="17">
        <v>59.521541540205412</v>
      </c>
      <c r="G122" s="1">
        <v>0.92441142137076204</v>
      </c>
      <c r="H122" s="1">
        <v>19.253074807516604</v>
      </c>
      <c r="I122" s="1">
        <v>1.0472052027809675</v>
      </c>
      <c r="J122" s="1">
        <v>2.0944104055619266</v>
      </c>
      <c r="K122" s="1">
        <v>0.21009350485699194</v>
      </c>
      <c r="L122" s="1">
        <v>0.60927116408527537</v>
      </c>
      <c r="M122" s="1">
        <v>2.0694210228413601</v>
      </c>
      <c r="N122" s="1">
        <v>6.4944105630231865</v>
      </c>
      <c r="O122" s="1">
        <v>7.3903197656055371</v>
      </c>
      <c r="P122" s="2">
        <v>0.17857947912844396</v>
      </c>
      <c r="Q122" s="1">
        <v>0.20726112302353197</v>
      </c>
      <c r="R122" s="2">
        <f t="shared" si="267"/>
        <v>99.999999999999986</v>
      </c>
      <c r="V122" s="10">
        <f t="shared" si="268"/>
        <v>59.398176524768267</v>
      </c>
      <c r="W122" s="2">
        <f t="shared" si="269"/>
        <v>0.92249547587747127</v>
      </c>
      <c r="X122" s="2">
        <f t="shared" si="270"/>
        <v>19.213170668453987</v>
      </c>
      <c r="Y122" s="2">
        <f t="shared" si="271"/>
        <v>1.045034753517323</v>
      </c>
      <c r="Z122" s="2">
        <f t="shared" si="272"/>
        <v>2.0900695070346371</v>
      </c>
      <c r="AA122" s="2">
        <f t="shared" si="273"/>
        <v>0.20965806269942586</v>
      </c>
      <c r="AB122" s="2">
        <f t="shared" si="274"/>
        <v>0.60800838182833372</v>
      </c>
      <c r="AC122" s="2">
        <f t="shared" si="275"/>
        <v>2.0651319175893339</v>
      </c>
      <c r="AD122" s="2">
        <f t="shared" si="276"/>
        <v>6.4809501747565061</v>
      </c>
      <c r="AE122" s="2">
        <f t="shared" si="277"/>
        <v>7.3750025058643134</v>
      </c>
      <c r="AF122" s="2">
        <f t="shared" si="278"/>
        <v>0.17820935329451279</v>
      </c>
      <c r="AG122" s="2">
        <f t="shared" si="279"/>
        <v>99.585907325684133</v>
      </c>
      <c r="AH122" s="2"/>
      <c r="AI122" s="10">
        <f t="shared" si="280"/>
        <v>59.645162774400838</v>
      </c>
      <c r="AJ122" s="2">
        <f t="shared" si="281"/>
        <v>0.92633134612165258</v>
      </c>
      <c r="AK122" s="2">
        <f t="shared" si="282"/>
        <v>19.293061824118897</v>
      </c>
      <c r="AL122" s="2">
        <f t="shared" si="283"/>
        <v>1.0493801598851316</v>
      </c>
      <c r="AM122" s="2">
        <f t="shared" si="284"/>
        <v>2.0987603197702538</v>
      </c>
      <c r="AN122" s="2">
        <f t="shared" si="285"/>
        <v>0.21052985139128524</v>
      </c>
      <c r="AO122" s="2">
        <f t="shared" si="286"/>
        <v>0.61053656903472597</v>
      </c>
      <c r="AP122" s="2">
        <f t="shared" si="287"/>
        <v>2.0737190362041491</v>
      </c>
      <c r="AQ122" s="2">
        <f t="shared" si="288"/>
        <v>6.5078989073838649</v>
      </c>
      <c r="AR122" s="2">
        <f t="shared" si="289"/>
        <v>7.4056688380065916</v>
      </c>
      <c r="AS122" s="2">
        <f t="shared" si="290"/>
        <v>0.17895037368259326</v>
      </c>
      <c r="AT122" s="2">
        <f t="shared" si="291"/>
        <v>99.999999999999972</v>
      </c>
      <c r="AU122" s="2"/>
      <c r="AV122" s="2">
        <f>AR122*'E. Diagram lines'!$G$42</f>
        <v>6.1474912999656413</v>
      </c>
      <c r="AW122" s="2">
        <f>AK122*'E. Diagram lines'!$G$43</f>
        <v>10.211168970937154</v>
      </c>
      <c r="AX122" s="2">
        <f>AQ122*'E. Diagram lines'!$G$41</f>
        <v>4.8278991894403056</v>
      </c>
      <c r="AY122" s="2">
        <f>AP122*'E. Diagram lines'!$G$44</f>
        <v>1.4819991357523163</v>
      </c>
      <c r="AZ122" s="2">
        <f>AS122*'E. Diagram lines'!$G$50</f>
        <v>7.8099080256788189E-2</v>
      </c>
      <c r="BA122" s="2">
        <f>AJ122*'E. Diagram lines'!$G$47</f>
        <v>0.55516091830230552</v>
      </c>
      <c r="BB122" s="2">
        <f t="shared" si="292"/>
        <v>13.913567745390456</v>
      </c>
      <c r="BC122" s="2">
        <f t="shared" si="293"/>
        <v>0.81968769366539151</v>
      </c>
      <c r="BD122" s="2">
        <f t="shared" si="294"/>
        <v>0.93036953726553406</v>
      </c>
      <c r="BE122" s="15">
        <f t="shared" si="295"/>
        <v>1.0748417268036505</v>
      </c>
    </row>
    <row r="123" spans="1:57">
      <c r="A123" s="1" t="str">
        <f t="shared" si="296"/>
        <v>Phonolite AFC</v>
      </c>
      <c r="B123" s="1" t="str">
        <f t="shared" si="297"/>
        <v xml:space="preserve"> r 0.06, TI 350°C and AXV 100%</v>
      </c>
      <c r="C123" s="1" t="str">
        <f t="shared" si="298"/>
        <v>amphibolite xenolith</v>
      </c>
      <c r="D123" s="34">
        <v>1162.109375</v>
      </c>
      <c r="E123" s="17"/>
      <c r="F123" s="17">
        <v>59.571900057721564</v>
      </c>
      <c r="G123" s="1">
        <v>0.93575377904990131</v>
      </c>
      <c r="H123" s="1">
        <v>19.200838558657352</v>
      </c>
      <c r="I123" s="1">
        <v>1.0600542175148879</v>
      </c>
      <c r="J123" s="1">
        <v>2.1201084350297683</v>
      </c>
      <c r="K123" s="1">
        <v>0.2126713134204305</v>
      </c>
      <c r="L123" s="1">
        <v>0.61674680891924827</v>
      </c>
      <c r="M123" s="1">
        <v>2.0948124371912455</v>
      </c>
      <c r="N123" s="1">
        <v>6.556995125947064</v>
      </c>
      <c r="O123" s="1">
        <v>7.2404699561611938</v>
      </c>
      <c r="P123" s="2">
        <v>0.18077061640736206</v>
      </c>
      <c r="Q123" s="1">
        <v>0.20887869397996761</v>
      </c>
      <c r="R123" s="2">
        <f t="shared" si="267"/>
        <v>99.999999999999986</v>
      </c>
      <c r="V123" s="10">
        <f t="shared" si="268"/>
        <v>59.447467050901942</v>
      </c>
      <c r="W123" s="2">
        <f t="shared" si="269"/>
        <v>0.93379918877735357</v>
      </c>
      <c r="X123" s="2">
        <f t="shared" si="270"/>
        <v>19.160732097842828</v>
      </c>
      <c r="Y123" s="2">
        <f t="shared" si="271"/>
        <v>1.0578399901098632</v>
      </c>
      <c r="Z123" s="2">
        <f t="shared" si="272"/>
        <v>2.1156799802197193</v>
      </c>
      <c r="AA123" s="2">
        <f t="shared" si="273"/>
        <v>0.21222708835848783</v>
      </c>
      <c r="AB123" s="2">
        <f t="shared" si="274"/>
        <v>0.61545855623961465</v>
      </c>
      <c r="AC123" s="2">
        <f t="shared" si="275"/>
        <v>2.0904368203311106</v>
      </c>
      <c r="AD123" s="2">
        <f t="shared" si="276"/>
        <v>6.5432989601636553</v>
      </c>
      <c r="AE123" s="2">
        <f t="shared" si="277"/>
        <v>7.2253461570787518</v>
      </c>
      <c r="AF123" s="2">
        <f t="shared" si="278"/>
        <v>0.18039302510471081</v>
      </c>
      <c r="AG123" s="2">
        <f t="shared" si="279"/>
        <v>99.582678915128042</v>
      </c>
      <c r="AH123" s="2"/>
      <c r="AI123" s="10">
        <f t="shared" si="280"/>
        <v>59.696593522622152</v>
      </c>
      <c r="AJ123" s="2">
        <f t="shared" si="281"/>
        <v>0.93771246059087099</v>
      </c>
      <c r="AK123" s="2">
        <f t="shared" si="282"/>
        <v>19.241028968675433</v>
      </c>
      <c r="AL123" s="2">
        <f t="shared" si="283"/>
        <v>1.062273079650162</v>
      </c>
      <c r="AM123" s="2">
        <f t="shared" si="284"/>
        <v>2.124546159300317</v>
      </c>
      <c r="AN123" s="2">
        <f t="shared" si="285"/>
        <v>0.21311646831610542</v>
      </c>
      <c r="AO123" s="2">
        <f t="shared" si="286"/>
        <v>0.61803775811670558</v>
      </c>
      <c r="AP123" s="2">
        <f t="shared" si="287"/>
        <v>2.0991972129136438</v>
      </c>
      <c r="AQ123" s="2">
        <f t="shared" si="288"/>
        <v>6.5707199599845607</v>
      </c>
      <c r="AR123" s="2">
        <f t="shared" si="289"/>
        <v>7.2556254117613603</v>
      </c>
      <c r="AS123" s="2">
        <f t="shared" si="290"/>
        <v>0.18114899806868573</v>
      </c>
      <c r="AT123" s="2">
        <f t="shared" si="291"/>
        <v>99.999999999999986</v>
      </c>
      <c r="AU123" s="2"/>
      <c r="AV123" s="2">
        <f>AR123*'E. Diagram lines'!$G$42</f>
        <v>6.022939328005215</v>
      </c>
      <c r="AW123" s="2">
        <f>AK123*'E. Diagram lines'!$G$43</f>
        <v>10.18362972994901</v>
      </c>
      <c r="AX123" s="2">
        <f>AQ123*'E. Diagram lines'!$G$41</f>
        <v>4.8745031261711862</v>
      </c>
      <c r="AY123" s="2">
        <f>AP123*'E. Diagram lines'!$G$44</f>
        <v>1.5002073091860384</v>
      </c>
      <c r="AZ123" s="2">
        <f>AS123*'E. Diagram lines'!$G$50</f>
        <v>7.9058623055444394E-2</v>
      </c>
      <c r="BA123" s="2">
        <f>AJ123*'E. Diagram lines'!$G$47</f>
        <v>0.56198174973210491</v>
      </c>
      <c r="BB123" s="2">
        <f t="shared" si="292"/>
        <v>13.826345371745921</v>
      </c>
      <c r="BC123" s="2">
        <f t="shared" si="293"/>
        <v>0.82141614937725482</v>
      </c>
      <c r="BD123" s="2">
        <f t="shared" si="294"/>
        <v>0.93449722471772945</v>
      </c>
      <c r="BE123" s="15">
        <f t="shared" si="295"/>
        <v>1.0700941357017471</v>
      </c>
    </row>
    <row r="124" spans="1:57">
      <c r="A124" s="1" t="str">
        <f t="shared" si="296"/>
        <v>Phonolite AFC</v>
      </c>
      <c r="B124" s="1" t="str">
        <f t="shared" si="297"/>
        <v xml:space="preserve"> r 0.06, TI 350°C and AXV 100%</v>
      </c>
      <c r="C124" s="1" t="str">
        <f t="shared" si="298"/>
        <v>amphibolite xenolith</v>
      </c>
      <c r="D124" s="34">
        <v>1142.109375</v>
      </c>
      <c r="E124" s="17"/>
      <c r="F124" s="17">
        <v>59.619841405140129</v>
      </c>
      <c r="G124" s="1">
        <v>0.94658472707248287</v>
      </c>
      <c r="H124" s="1">
        <v>19.150895376847277</v>
      </c>
      <c r="I124" s="1">
        <v>1.0723238897172056</v>
      </c>
      <c r="J124" s="1">
        <v>2.1446477794344134</v>
      </c>
      <c r="K124" s="1">
        <v>0.21513289251647735</v>
      </c>
      <c r="L124" s="1">
        <v>0.62388538829777684</v>
      </c>
      <c r="M124" s="1">
        <v>2.1190589912872566</v>
      </c>
      <c r="N124" s="1">
        <v>6.616232239665444</v>
      </c>
      <c r="O124" s="1">
        <v>7.0981180751526329</v>
      </c>
      <c r="P124" s="2">
        <v>0.18286295863900118</v>
      </c>
      <c r="Q124" s="1">
        <v>0.21041627622991949</v>
      </c>
      <c r="R124" s="2">
        <f t="shared" si="267"/>
        <v>100.00000000000003</v>
      </c>
      <c r="V124" s="10">
        <f t="shared" si="268"/>
        <v>59.494391554961247</v>
      </c>
      <c r="W124" s="2">
        <f t="shared" si="269"/>
        <v>0.94459295873841587</v>
      </c>
      <c r="X124" s="2">
        <f t="shared" si="270"/>
        <v>19.110598775930626</v>
      </c>
      <c r="Y124" s="2">
        <f t="shared" si="271"/>
        <v>1.0700675457193387</v>
      </c>
      <c r="Z124" s="2">
        <f t="shared" si="272"/>
        <v>2.1401350914386801</v>
      </c>
      <c r="AA124" s="2">
        <f t="shared" si="273"/>
        <v>0.21468021789509845</v>
      </c>
      <c r="AB124" s="2">
        <f t="shared" si="274"/>
        <v>0.62257263189577805</v>
      </c>
      <c r="AC124" s="2">
        <f t="shared" si="275"/>
        <v>2.1146001462666746</v>
      </c>
      <c r="AD124" s="2">
        <f t="shared" si="276"/>
        <v>6.6023106101600169</v>
      </c>
      <c r="AE124" s="2">
        <f t="shared" si="277"/>
        <v>7.0831824794164939</v>
      </c>
      <c r="AF124" s="2">
        <f t="shared" si="278"/>
        <v>0.18247818521082915</v>
      </c>
      <c r="AG124" s="2">
        <f t="shared" si="279"/>
        <v>99.579610197633187</v>
      </c>
      <c r="AH124" s="2"/>
      <c r="AI124" s="10">
        <f t="shared" si="280"/>
        <v>59.745555778822798</v>
      </c>
      <c r="AJ124" s="2">
        <f t="shared" si="281"/>
        <v>0.94858069524846056</v>
      </c>
      <c r="AK124" s="2">
        <f t="shared" si="282"/>
        <v>19.191276947160461</v>
      </c>
      <c r="AL124" s="2">
        <f t="shared" si="283"/>
        <v>1.0745849914411214</v>
      </c>
      <c r="AM124" s="2">
        <f t="shared" si="284"/>
        <v>2.1491699828822459</v>
      </c>
      <c r="AN124" s="2">
        <f t="shared" si="285"/>
        <v>0.21558652164738135</v>
      </c>
      <c r="AO124" s="2">
        <f t="shared" si="286"/>
        <v>0.62520091277739842</v>
      </c>
      <c r="AP124" s="2">
        <f t="shared" si="287"/>
        <v>2.1235272382266612</v>
      </c>
      <c r="AQ124" s="2">
        <f t="shared" si="288"/>
        <v>6.6301832243132655</v>
      </c>
      <c r="AR124" s="2">
        <f t="shared" si="289"/>
        <v>7.1130851640799522</v>
      </c>
      <c r="AS124" s="2">
        <f t="shared" si="290"/>
        <v>0.18324854340026961</v>
      </c>
      <c r="AT124" s="2">
        <f t="shared" si="291"/>
        <v>100.00000000000001</v>
      </c>
      <c r="AU124" s="2"/>
      <c r="AV124" s="2">
        <f>AR124*'E. Diagram lines'!$G$42</f>
        <v>5.9046157907685339</v>
      </c>
      <c r="AW124" s="2">
        <f>AK124*'E. Diagram lines'!$G$43</f>
        <v>10.157297657675235</v>
      </c>
      <c r="AX124" s="2">
        <f>AQ124*'E. Diagram lines'!$G$41</f>
        <v>4.9186160802504677</v>
      </c>
      <c r="AY124" s="2">
        <f>AP124*'E. Diagram lines'!$G$44</f>
        <v>1.5175949474616288</v>
      </c>
      <c r="AZ124" s="2">
        <f>AS124*'E. Diagram lines'!$G$50</f>
        <v>7.9974924910421089E-2</v>
      </c>
      <c r="BA124" s="2">
        <f>AJ124*'E. Diagram lines'!$G$47</f>
        <v>0.56849520645371299</v>
      </c>
      <c r="BB124" s="2">
        <f t="shared" si="292"/>
        <v>13.743268388393219</v>
      </c>
      <c r="BC124" s="2">
        <f t="shared" si="293"/>
        <v>0.82306459745991101</v>
      </c>
      <c r="BD124" s="2">
        <f t="shared" si="294"/>
        <v>0.9384717779975762</v>
      </c>
      <c r="BE124" s="15">
        <f t="shared" si="295"/>
        <v>1.0655621441634686</v>
      </c>
    </row>
    <row r="125" spans="1:57">
      <c r="A125" s="1" t="str">
        <f t="shared" si="296"/>
        <v>Phonolite AFC</v>
      </c>
      <c r="B125" s="1" t="str">
        <f t="shared" si="297"/>
        <v xml:space="preserve"> r 0.06, TI 350°C and AXV 100%</v>
      </c>
      <c r="C125" s="1" t="str">
        <f t="shared" si="298"/>
        <v>amphibolite xenolith</v>
      </c>
      <c r="D125" s="34">
        <v>1122.109375</v>
      </c>
      <c r="E125" s="17"/>
      <c r="F125" s="17">
        <v>59.665366284686719</v>
      </c>
      <c r="G125" s="1">
        <v>0.95690254356830995</v>
      </c>
      <c r="H125" s="1">
        <v>19.103256733203775</v>
      </c>
      <c r="I125" s="1">
        <v>1.0840122687938589</v>
      </c>
      <c r="J125" s="1">
        <v>2.1680245375877187</v>
      </c>
      <c r="K125" s="1">
        <v>0.21747785081098031</v>
      </c>
      <c r="L125" s="1">
        <v>0.63068576735184123</v>
      </c>
      <c r="M125" s="1">
        <v>2.1421568304881489</v>
      </c>
      <c r="N125" s="1">
        <v>6.6721419492404728</v>
      </c>
      <c r="O125" s="1">
        <v>6.9632452352019936</v>
      </c>
      <c r="P125" s="2">
        <v>0.18485617318933423</v>
      </c>
      <c r="Q125" s="1">
        <v>0.21187382587685011</v>
      </c>
      <c r="R125" s="2">
        <f t="shared" si="267"/>
        <v>99.999999999999986</v>
      </c>
      <c r="V125" s="10">
        <f t="shared" si="268"/>
        <v>59.538950990415913</v>
      </c>
      <c r="W125" s="2">
        <f t="shared" si="269"/>
        <v>0.95487511753933885</v>
      </c>
      <c r="X125" s="2">
        <f t="shared" si="270"/>
        <v>19.062781932296058</v>
      </c>
      <c r="Y125" s="2">
        <f t="shared" si="271"/>
        <v>1.081715530526991</v>
      </c>
      <c r="Z125" s="2">
        <f t="shared" si="272"/>
        <v>2.1634310610539829</v>
      </c>
      <c r="AA125" s="2">
        <f t="shared" si="273"/>
        <v>0.21701707216803234</v>
      </c>
      <c r="AB125" s="2">
        <f t="shared" si="274"/>
        <v>0.62934950928729205</v>
      </c>
      <c r="AC125" s="2">
        <f t="shared" si="275"/>
        <v>2.1376181608551112</v>
      </c>
      <c r="AD125" s="2">
        <f t="shared" si="276"/>
        <v>6.6580054268246824</v>
      </c>
      <c r="AE125" s="2">
        <f t="shared" si="277"/>
        <v>6.9484919411169832</v>
      </c>
      <c r="AF125" s="2">
        <f t="shared" si="278"/>
        <v>0.18446451134282846</v>
      </c>
      <c r="AG125" s="2">
        <f t="shared" si="279"/>
        <v>99.576701253427217</v>
      </c>
      <c r="AH125" s="2"/>
      <c r="AI125" s="10">
        <f t="shared" si="280"/>
        <v>59.79204998856769</v>
      </c>
      <c r="AJ125" s="2">
        <f t="shared" si="281"/>
        <v>0.95893427430292</v>
      </c>
      <c r="AK125" s="2">
        <f t="shared" si="282"/>
        <v>19.143817471699947</v>
      </c>
      <c r="AL125" s="2">
        <f t="shared" si="283"/>
        <v>1.0863138835800314</v>
      </c>
      <c r="AM125" s="2">
        <f t="shared" si="284"/>
        <v>2.1726277671600638</v>
      </c>
      <c r="AN125" s="2">
        <f t="shared" si="285"/>
        <v>0.21793960779611896</v>
      </c>
      <c r="AO125" s="2">
        <f t="shared" si="286"/>
        <v>0.63202486260874324</v>
      </c>
      <c r="AP125" s="2">
        <f t="shared" si="287"/>
        <v>2.1467051367917644</v>
      </c>
      <c r="AQ125" s="2">
        <f t="shared" si="288"/>
        <v>6.6863084868414724</v>
      </c>
      <c r="AR125" s="2">
        <f t="shared" si="289"/>
        <v>6.9780298540245438</v>
      </c>
      <c r="AS125" s="2">
        <f t="shared" si="290"/>
        <v>0.18524866662670209</v>
      </c>
      <c r="AT125" s="2">
        <f t="shared" si="291"/>
        <v>100.00000000000001</v>
      </c>
      <c r="AU125" s="2"/>
      <c r="AV125" s="2">
        <f>AR125*'E. Diagram lines'!$G$42</f>
        <v>5.7925055463407977</v>
      </c>
      <c r="AW125" s="2">
        <f>AK125*'E. Diagram lines'!$G$43</f>
        <v>10.132178952950332</v>
      </c>
      <c r="AX125" s="2">
        <f>AQ125*'E. Diagram lines'!$G$41</f>
        <v>4.9602527303157622</v>
      </c>
      <c r="AY125" s="2">
        <f>AP125*'E. Diagram lines'!$G$44</f>
        <v>1.5341592095638437</v>
      </c>
      <c r="AZ125" s="2">
        <f>AS125*'E. Diagram lines'!$G$50</f>
        <v>8.084783610456972E-2</v>
      </c>
      <c r="BA125" s="2">
        <f>AJ125*'E. Diagram lines'!$G$47</f>
        <v>0.57470022421507283</v>
      </c>
      <c r="BB125" s="2">
        <f t="shared" si="292"/>
        <v>13.664338340866017</v>
      </c>
      <c r="BC125" s="2">
        <f t="shared" si="293"/>
        <v>0.82463148013433152</v>
      </c>
      <c r="BD125" s="2">
        <f t="shared" si="294"/>
        <v>0.94228649917170926</v>
      </c>
      <c r="BE125" s="15">
        <f t="shared" si="295"/>
        <v>1.0612483579877481</v>
      </c>
    </row>
    <row r="126" spans="1:57">
      <c r="A126" s="1" t="str">
        <f t="shared" si="296"/>
        <v>Phonolite AFC</v>
      </c>
      <c r="B126" s="1" t="str">
        <f t="shared" si="297"/>
        <v xml:space="preserve"> r 0.06, TI 350°C and AXV 100%</v>
      </c>
      <c r="C126" s="1" t="str">
        <f t="shared" si="298"/>
        <v>amphibolite xenolith</v>
      </c>
      <c r="D126" s="34">
        <v>1102.109375</v>
      </c>
      <c r="E126" s="17"/>
      <c r="F126" s="17">
        <v>59.731263865847396</v>
      </c>
      <c r="G126" s="1">
        <v>1.0605237276757917</v>
      </c>
      <c r="H126" s="1">
        <v>18.61682459546363</v>
      </c>
      <c r="I126" s="1">
        <v>1.1408600526525696</v>
      </c>
      <c r="J126" s="1">
        <v>2.37904421639954</v>
      </c>
      <c r="K126" s="1">
        <v>0.24300533383456394</v>
      </c>
      <c r="L126" s="1">
        <v>0.69899376858026863</v>
      </c>
      <c r="M126" s="1">
        <v>2.0301909356344772</v>
      </c>
      <c r="N126" s="1">
        <v>6.8287747341920033</v>
      </c>
      <c r="O126" s="1">
        <v>6.8305278444323294</v>
      </c>
      <c r="P126" s="2">
        <v>0.2065545337593751</v>
      </c>
      <c r="Q126" s="1">
        <v>0.23343639152807283</v>
      </c>
      <c r="R126" s="2">
        <f t="shared" si="267"/>
        <v>100.00000000000001</v>
      </c>
      <c r="V126" s="10">
        <f t="shared" si="268"/>
        <v>59.59182935886485</v>
      </c>
      <c r="W126" s="2">
        <f t="shared" si="269"/>
        <v>1.0580480793546063</v>
      </c>
      <c r="X126" s="2">
        <f t="shared" si="270"/>
        <v>18.573366151910868</v>
      </c>
      <c r="Y126" s="2">
        <f t="shared" si="271"/>
        <v>1.1381968701132721</v>
      </c>
      <c r="Z126" s="2">
        <f t="shared" si="272"/>
        <v>2.3734906614279194</v>
      </c>
      <c r="AA126" s="2">
        <f t="shared" si="273"/>
        <v>0.24243807095203976</v>
      </c>
      <c r="AB126" s="2">
        <f t="shared" si="274"/>
        <v>0.69736206274988877</v>
      </c>
      <c r="AC126" s="2">
        <f t="shared" si="275"/>
        <v>2.0254517311732019</v>
      </c>
      <c r="AD126" s="2">
        <f t="shared" si="276"/>
        <v>6.8128338888669253</v>
      </c>
      <c r="AE126" s="2">
        <f t="shared" si="277"/>
        <v>6.8145829067099664</v>
      </c>
      <c r="AF126" s="2">
        <f t="shared" si="278"/>
        <v>0.2060723603092296</v>
      </c>
      <c r="AG126" s="2">
        <f t="shared" si="279"/>
        <v>99.533672142432778</v>
      </c>
      <c r="AH126" s="2"/>
      <c r="AI126" s="10">
        <f t="shared" si="280"/>
        <v>59.871024625303576</v>
      </c>
      <c r="AJ126" s="2">
        <f t="shared" si="281"/>
        <v>1.0630051685830886</v>
      </c>
      <c r="AK126" s="2">
        <f t="shared" si="282"/>
        <v>18.660384724209074</v>
      </c>
      <c r="AL126" s="2">
        <f t="shared" si="283"/>
        <v>1.143529466575403</v>
      </c>
      <c r="AM126" s="2">
        <f t="shared" si="284"/>
        <v>2.3846107657230329</v>
      </c>
      <c r="AN126" s="2">
        <f t="shared" si="285"/>
        <v>0.24357392401348427</v>
      </c>
      <c r="AO126" s="2">
        <f t="shared" si="286"/>
        <v>0.70062929231824478</v>
      </c>
      <c r="AP126" s="2">
        <f t="shared" si="287"/>
        <v>2.0349412290091924</v>
      </c>
      <c r="AQ126" s="2">
        <f t="shared" si="288"/>
        <v>6.8447528783201657</v>
      </c>
      <c r="AR126" s="2">
        <f t="shared" si="289"/>
        <v>6.8465100905332745</v>
      </c>
      <c r="AS126" s="2">
        <f t="shared" si="290"/>
        <v>0.2070378354114574</v>
      </c>
      <c r="AT126" s="2">
        <f t="shared" si="291"/>
        <v>99.999999999999986</v>
      </c>
      <c r="AU126" s="2"/>
      <c r="AV126" s="2">
        <f>AR126*'E. Diagram lines'!$G$42</f>
        <v>5.6833301808847123</v>
      </c>
      <c r="AW126" s="2">
        <f>AK126*'E. Diagram lines'!$G$43</f>
        <v>9.8763142532092818</v>
      </c>
      <c r="AX126" s="2">
        <f>AQ126*'E. Diagram lines'!$G$41</f>
        <v>5.0777950523581996</v>
      </c>
      <c r="AY126" s="2">
        <f>AP126*'E. Diagram lines'!$G$44</f>
        <v>1.4542862798899863</v>
      </c>
      <c r="AZ126" s="2">
        <f>AS126*'E. Diagram lines'!$G$50</f>
        <v>9.0357254870398418E-2</v>
      </c>
      <c r="BA126" s="2">
        <f>AJ126*'E. Diagram lines'!$G$47</f>
        <v>0.63707109558741326</v>
      </c>
      <c r="BB126" s="2">
        <f t="shared" si="292"/>
        <v>13.69126296885344</v>
      </c>
      <c r="BC126" s="2">
        <f t="shared" si="293"/>
        <v>0.80851261069601843</v>
      </c>
      <c r="BD126" s="2">
        <f t="shared" si="294"/>
        <v>0.91777709478742053</v>
      </c>
      <c r="BE126" s="15">
        <f t="shared" si="295"/>
        <v>1.0895891885726614</v>
      </c>
    </row>
    <row r="127" spans="1:57">
      <c r="A127" s="1" t="str">
        <f t="shared" si="296"/>
        <v>Phonolite AFC</v>
      </c>
      <c r="B127" s="1" t="str">
        <f t="shared" si="297"/>
        <v xml:space="preserve"> r 0.06, TI 350°C and AXV 100%</v>
      </c>
      <c r="C127" s="1" t="str">
        <f t="shared" si="298"/>
        <v>amphibolite xenolith</v>
      </c>
      <c r="D127" s="34">
        <v>1082.109375</v>
      </c>
      <c r="E127" s="17"/>
      <c r="F127" s="17">
        <v>60.107284601685187</v>
      </c>
      <c r="G127" s="1">
        <v>1.2682906194046881</v>
      </c>
      <c r="H127" s="1">
        <v>17.556155253748589</v>
      </c>
      <c r="I127" s="1">
        <v>0.86855870796569756</v>
      </c>
      <c r="J127" s="1">
        <v>2.665351512785608</v>
      </c>
      <c r="K127" s="1">
        <v>0.31729492129043763</v>
      </c>
      <c r="L127" s="1">
        <v>0.85452926616639835</v>
      </c>
      <c r="M127" s="1">
        <v>1.8275325970400793</v>
      </c>
      <c r="N127" s="1">
        <v>7.1563740792002033</v>
      </c>
      <c r="O127" s="1">
        <v>6.8117125797414539</v>
      </c>
      <c r="P127" s="2">
        <v>0.26970068309687073</v>
      </c>
      <c r="Q127" s="1">
        <v>0.29721517787479779</v>
      </c>
      <c r="R127" s="2">
        <f t="shared" si="267"/>
        <v>100.00000000000001</v>
      </c>
      <c r="V127" s="10">
        <f t="shared" si="268"/>
        <v>59.928636628840579</v>
      </c>
      <c r="W127" s="2">
        <f t="shared" si="269"/>
        <v>1.2645210671842551</v>
      </c>
      <c r="X127" s="2">
        <f t="shared" si="270"/>
        <v>17.503975695683184</v>
      </c>
      <c r="Y127" s="2">
        <f t="shared" si="271"/>
        <v>0.86597721965687013</v>
      </c>
      <c r="Z127" s="2">
        <f t="shared" si="272"/>
        <v>2.6574296835458933</v>
      </c>
      <c r="AA127" s="2">
        <f t="shared" si="273"/>
        <v>0.31635187262573655</v>
      </c>
      <c r="AB127" s="2">
        <f t="shared" si="274"/>
        <v>0.85198947548796966</v>
      </c>
      <c r="AC127" s="2">
        <f t="shared" si="275"/>
        <v>1.8221008927810667</v>
      </c>
      <c r="AD127" s="2">
        <f t="shared" si="276"/>
        <v>7.1351042492513219</v>
      </c>
      <c r="AE127" s="2">
        <f t="shared" si="277"/>
        <v>6.7914671360812546</v>
      </c>
      <c r="AF127" s="2">
        <f t="shared" si="278"/>
        <v>0.26889909173187482</v>
      </c>
      <c r="AG127" s="2">
        <f t="shared" si="279"/>
        <v>99.406453012870017</v>
      </c>
      <c r="AH127" s="2"/>
      <c r="AI127" s="10">
        <f t="shared" si="280"/>
        <v>60.286465126244572</v>
      </c>
      <c r="AJ127" s="2">
        <f t="shared" si="281"/>
        <v>1.2720714087047642</v>
      </c>
      <c r="AK127" s="2">
        <f t="shared" si="282"/>
        <v>17.608490359692212</v>
      </c>
      <c r="AL127" s="2">
        <f t="shared" si="283"/>
        <v>0.87114789172163021</v>
      </c>
      <c r="AM127" s="2">
        <f t="shared" si="284"/>
        <v>2.6732969570917486</v>
      </c>
      <c r="AN127" s="2">
        <f t="shared" si="285"/>
        <v>0.31824078119433447</v>
      </c>
      <c r="AO127" s="2">
        <f t="shared" si="286"/>
        <v>0.85707662799080431</v>
      </c>
      <c r="AP127" s="2">
        <f t="shared" si="287"/>
        <v>1.8329804932735723</v>
      </c>
      <c r="AQ127" s="2">
        <f t="shared" si="288"/>
        <v>7.1777073147631061</v>
      </c>
      <c r="AR127" s="2">
        <f t="shared" si="289"/>
        <v>6.8320183753080617</v>
      </c>
      <c r="AS127" s="2">
        <f t="shared" si="290"/>
        <v>0.27050466401518303</v>
      </c>
      <c r="AT127" s="2">
        <f t="shared" si="291"/>
        <v>99.999999999999986</v>
      </c>
      <c r="AU127" s="2"/>
      <c r="AV127" s="2">
        <f>AR127*'E. Diagram lines'!$G$42</f>
        <v>5.6713005188491419</v>
      </c>
      <c r="AW127" s="2">
        <f>AK127*'E. Diagram lines'!$G$43</f>
        <v>9.3195819318402364</v>
      </c>
      <c r="AX127" s="2">
        <f>AQ127*'E. Diagram lines'!$G$41</f>
        <v>5.3247980369927017</v>
      </c>
      <c r="AY127" s="2">
        <f>AP127*'E. Diagram lines'!$G$44</f>
        <v>1.3099534987414094</v>
      </c>
      <c r="AZ127" s="2">
        <f>AS127*'E. Diagram lines'!$G$50</f>
        <v>0.11805600083422611</v>
      </c>
      <c r="BA127" s="2">
        <f>AJ127*'E. Diagram lines'!$G$47</f>
        <v>0.76236687267398207</v>
      </c>
      <c r="BB127" s="2">
        <f t="shared" si="292"/>
        <v>14.009725690071168</v>
      </c>
      <c r="BC127" s="2">
        <f t="shared" si="293"/>
        <v>0.75731696002124915</v>
      </c>
      <c r="BD127" s="2">
        <f t="shared" si="294"/>
        <v>0.84753532214287652</v>
      </c>
      <c r="BE127" s="15">
        <f t="shared" si="295"/>
        <v>1.1798918273655397</v>
      </c>
    </row>
    <row r="128" spans="1:57">
      <c r="A128" s="1" t="str">
        <f t="shared" si="296"/>
        <v>Phonolite AFC</v>
      </c>
      <c r="B128" s="1" t="str">
        <f t="shared" si="297"/>
        <v xml:space="preserve"> r 0.06, TI 350°C and AXV 100%</v>
      </c>
      <c r="C128" s="1" t="str">
        <f t="shared" si="298"/>
        <v>amphibolite xenolith</v>
      </c>
      <c r="D128" s="34">
        <v>1062.109375</v>
      </c>
      <c r="E128" s="17"/>
      <c r="F128" s="17">
        <v>60.332108573356336</v>
      </c>
      <c r="G128" s="1">
        <v>1.4307673695603942</v>
      </c>
      <c r="H128" s="1">
        <v>16.515226909176111</v>
      </c>
      <c r="I128" s="1">
        <v>0.59489344057396187</v>
      </c>
      <c r="J128" s="1">
        <v>2.9098514287564736</v>
      </c>
      <c r="K128" s="1">
        <v>0.40816196167747371</v>
      </c>
      <c r="L128" s="1">
        <v>1.0282416909967187</v>
      </c>
      <c r="M128" s="1">
        <v>1.7707131115793302</v>
      </c>
      <c r="N128" s="1">
        <v>7.4987586802199209</v>
      </c>
      <c r="O128" s="1">
        <v>6.7894418870112219</v>
      </c>
      <c r="P128" s="2">
        <v>0.34693766742585397</v>
      </c>
      <c r="Q128" s="1">
        <v>0.37489727966621789</v>
      </c>
      <c r="R128" s="2">
        <f t="shared" si="267"/>
        <v>100</v>
      </c>
      <c r="V128" s="10">
        <f t="shared" si="268"/>
        <v>60.105925139549555</v>
      </c>
      <c r="W128" s="2">
        <f t="shared" si="269"/>
        <v>1.4254034616135605</v>
      </c>
      <c r="X128" s="2">
        <f t="shared" si="270"/>
        <v>16.453311772762905</v>
      </c>
      <c r="Y128" s="2">
        <f t="shared" si="271"/>
        <v>0.59266320124833738</v>
      </c>
      <c r="Z128" s="2">
        <f t="shared" si="272"/>
        <v>2.898942474907737</v>
      </c>
      <c r="AA128" s="2">
        <f t="shared" si="273"/>
        <v>0.40663177358651259</v>
      </c>
      <c r="AB128" s="2">
        <f t="shared" si="274"/>
        <v>1.0243868408687782</v>
      </c>
      <c r="AC128" s="2">
        <f t="shared" si="275"/>
        <v>1.7640747562933263</v>
      </c>
      <c r="AD128" s="2">
        <f t="shared" si="276"/>
        <v>7.4706460379190425</v>
      </c>
      <c r="AE128" s="2">
        <f t="shared" si="277"/>
        <v>6.7639884540722983</v>
      </c>
      <c r="AF128" s="2">
        <f t="shared" si="278"/>
        <v>0.34563700754853705</v>
      </c>
      <c r="AG128" s="2">
        <f t="shared" si="279"/>
        <v>99.251610920370595</v>
      </c>
      <c r="AH128" s="2"/>
      <c r="AI128" s="10">
        <f t="shared" si="280"/>
        <v>60.559143153628447</v>
      </c>
      <c r="AJ128" s="2">
        <f t="shared" si="281"/>
        <v>1.4361514623245353</v>
      </c>
      <c r="AK128" s="2">
        <f t="shared" si="282"/>
        <v>16.577375037230752</v>
      </c>
      <c r="AL128" s="2">
        <f t="shared" si="283"/>
        <v>0.59713207246966515</v>
      </c>
      <c r="AM128" s="2">
        <f t="shared" si="284"/>
        <v>2.920801433876528</v>
      </c>
      <c r="AN128" s="2">
        <f t="shared" si="285"/>
        <v>0.40969790798937522</v>
      </c>
      <c r="AO128" s="2">
        <f t="shared" si="286"/>
        <v>1.0321110472359407</v>
      </c>
      <c r="AP128" s="2">
        <f t="shared" si="287"/>
        <v>1.77737644753055</v>
      </c>
      <c r="AQ128" s="2">
        <f t="shared" si="288"/>
        <v>7.5269771126563674</v>
      </c>
      <c r="AR128" s="2">
        <f t="shared" si="289"/>
        <v>6.8149911032668626</v>
      </c>
      <c r="AS128" s="2">
        <f t="shared" si="290"/>
        <v>0.34824322179097028</v>
      </c>
      <c r="AT128" s="2">
        <f t="shared" si="291"/>
        <v>100</v>
      </c>
      <c r="AU128" s="2"/>
      <c r="AV128" s="2">
        <f>AR128*'E. Diagram lines'!$G$42</f>
        <v>5.6571660754889121</v>
      </c>
      <c r="AW128" s="2">
        <f>AK128*'E. Diagram lines'!$G$43</f>
        <v>8.7738472588183622</v>
      </c>
      <c r="AX128" s="2">
        <f>AQ128*'E. Diagram lines'!$G$41</f>
        <v>5.5839046085824426</v>
      </c>
      <c r="AY128" s="2">
        <f>AP128*'E. Diagram lines'!$G$44</f>
        <v>1.2702156430836198</v>
      </c>
      <c r="AZ128" s="2">
        <f>AS128*'E. Diagram lines'!$G$50</f>
        <v>0.15198333911152381</v>
      </c>
      <c r="BA128" s="2">
        <f>AJ128*'E. Diagram lines'!$G$47</f>
        <v>0.86070191620243552</v>
      </c>
      <c r="BB128" s="2">
        <f t="shared" si="292"/>
        <v>14.341968215923231</v>
      </c>
      <c r="BC128" s="2">
        <f t="shared" si="293"/>
        <v>0.70127459554460592</v>
      </c>
      <c r="BD128" s="2">
        <f t="shared" si="294"/>
        <v>0.7805170437412996</v>
      </c>
      <c r="BE128" s="15">
        <f t="shared" si="295"/>
        <v>1.2812020032344706</v>
      </c>
    </row>
    <row r="129" spans="1:57">
      <c r="A129" s="1" t="str">
        <f t="shared" si="296"/>
        <v>Phonolite AFC</v>
      </c>
      <c r="B129" s="1" t="str">
        <f t="shared" si="297"/>
        <v xml:space="preserve"> r 0.06, TI 350°C and AXV 100%</v>
      </c>
      <c r="C129" s="1" t="str">
        <f t="shared" si="298"/>
        <v>amphibolite xenolith</v>
      </c>
      <c r="D129" s="34">
        <v>1042.109375</v>
      </c>
      <c r="E129" s="17"/>
      <c r="F129" s="17">
        <v>60.837261481099944</v>
      </c>
      <c r="G129" s="1">
        <v>1.2311095640536038</v>
      </c>
      <c r="H129" s="1">
        <v>15.249892152291908</v>
      </c>
      <c r="I129" s="1">
        <v>0.50220815580613931</v>
      </c>
      <c r="J129" s="1">
        <v>3.1161017299218514</v>
      </c>
      <c r="K129" s="1">
        <v>0.45855565876886417</v>
      </c>
      <c r="L129" s="1">
        <v>0.9735235246333227</v>
      </c>
      <c r="M129" s="1">
        <v>1.8897479294024129</v>
      </c>
      <c r="N129" s="1">
        <v>8.1894185097377044</v>
      </c>
      <c r="O129" s="1">
        <v>6.5806879802103353</v>
      </c>
      <c r="P129" s="2">
        <v>0.47238245156063458</v>
      </c>
      <c r="Q129" s="1">
        <v>0.49911086251329029</v>
      </c>
      <c r="R129" s="2">
        <f t="shared" si="267"/>
        <v>100.00000000000001</v>
      </c>
      <c r="V129" s="10">
        <f t="shared" si="268"/>
        <v>60.533616100592162</v>
      </c>
      <c r="W129" s="2">
        <f t="shared" si="269"/>
        <v>1.2249649624899723</v>
      </c>
      <c r="X129" s="2">
        <f t="shared" si="270"/>
        <v>15.173778284038258</v>
      </c>
      <c r="Y129" s="2">
        <f t="shared" si="271"/>
        <v>0.49970158034808321</v>
      </c>
      <c r="Z129" s="2">
        <f t="shared" si="272"/>
        <v>3.1005489277008471</v>
      </c>
      <c r="AA129" s="2">
        <f t="shared" si="273"/>
        <v>0.45626695766527936</v>
      </c>
      <c r="AB129" s="2">
        <f t="shared" si="274"/>
        <v>0.96866456297275549</v>
      </c>
      <c r="AC129" s="2">
        <f t="shared" si="275"/>
        <v>1.8803159922126453</v>
      </c>
      <c r="AD129" s="2">
        <f t="shared" si="276"/>
        <v>8.1485442323789297</v>
      </c>
      <c r="AE129" s="2">
        <f t="shared" si="277"/>
        <v>6.5478430516729986</v>
      </c>
      <c r="AF129" s="2">
        <f t="shared" si="278"/>
        <v>0.47002473943228884</v>
      </c>
      <c r="AG129" s="2">
        <f t="shared" si="279"/>
        <v>99.004269391504224</v>
      </c>
      <c r="AH129" s="2"/>
      <c r="AI129" s="10">
        <f t="shared" si="280"/>
        <v>61.142429990788543</v>
      </c>
      <c r="AJ129" s="2">
        <f t="shared" si="281"/>
        <v>1.2372849878281</v>
      </c>
      <c r="AK129" s="2">
        <f t="shared" si="282"/>
        <v>15.326387818726081</v>
      </c>
      <c r="AL129" s="2">
        <f t="shared" si="283"/>
        <v>0.50472730460951587</v>
      </c>
      <c r="AM129" s="2">
        <f t="shared" si="284"/>
        <v>3.1317325472500404</v>
      </c>
      <c r="AN129" s="2">
        <f t="shared" si="285"/>
        <v>0.46085584032847038</v>
      </c>
      <c r="AO129" s="2">
        <f t="shared" si="286"/>
        <v>0.97840685954890627</v>
      </c>
      <c r="AP129" s="2">
        <f t="shared" si="287"/>
        <v>1.8992271785543822</v>
      </c>
      <c r="AQ129" s="2">
        <f t="shared" si="288"/>
        <v>8.2304978183881978</v>
      </c>
      <c r="AR129" s="2">
        <f t="shared" si="289"/>
        <v>6.6136976636634657</v>
      </c>
      <c r="AS129" s="2">
        <f t="shared" si="290"/>
        <v>0.47475199031429116</v>
      </c>
      <c r="AT129" s="2">
        <f t="shared" si="291"/>
        <v>99.999999999999986</v>
      </c>
      <c r="AU129" s="2"/>
      <c r="AV129" s="2">
        <f>AR129*'E. Diagram lines'!$G$42</f>
        <v>5.4900711518877738</v>
      </c>
      <c r="AW129" s="2">
        <f>AK129*'E. Diagram lines'!$G$43</f>
        <v>8.1117417835399586</v>
      </c>
      <c r="AX129" s="2">
        <f>AQ129*'E. Diagram lines'!$G$41</f>
        <v>6.1058129991850496</v>
      </c>
      <c r="AY129" s="2">
        <f>AP129*'E. Diagram lines'!$G$44</f>
        <v>1.3572971979690183</v>
      </c>
      <c r="AZ129" s="2">
        <f>AS129*'E. Diagram lines'!$G$50</f>
        <v>0.20719539742001866</v>
      </c>
      <c r="BA129" s="2">
        <f>AJ129*'E. Diagram lines'!$G$47</f>
        <v>0.74151897473854589</v>
      </c>
      <c r="BB129" s="2">
        <f t="shared" si="292"/>
        <v>14.844195482051664</v>
      </c>
      <c r="BC129" s="2">
        <f t="shared" si="293"/>
        <v>0.62623548338879631</v>
      </c>
      <c r="BD129" s="2">
        <f t="shared" si="294"/>
        <v>0.69953629045090793</v>
      </c>
      <c r="BE129" s="15">
        <f t="shared" si="295"/>
        <v>1.4295184019050946</v>
      </c>
    </row>
    <row r="130" spans="1:57">
      <c r="A130" s="1" t="str">
        <f t="shared" si="296"/>
        <v>Phonolite AFC</v>
      </c>
      <c r="B130" s="1" t="str">
        <f t="shared" si="297"/>
        <v xml:space="preserve"> r 0.06, TI 350°C and AXV 100%</v>
      </c>
      <c r="C130" s="1" t="str">
        <f t="shared" si="298"/>
        <v>amphibolite xenolith</v>
      </c>
      <c r="D130" s="34">
        <v>1037.109375</v>
      </c>
      <c r="E130" s="17"/>
      <c r="F130" s="17">
        <v>60.959991724046269</v>
      </c>
      <c r="G130" s="1">
        <v>1.171605115132285</v>
      </c>
      <c r="H130" s="1">
        <v>14.949860356234332</v>
      </c>
      <c r="I130" s="1">
        <v>0.49398864200336484</v>
      </c>
      <c r="J130" s="1">
        <v>3.1472124771021583</v>
      </c>
      <c r="K130" s="1">
        <v>0.46399439415691834</v>
      </c>
      <c r="L130" s="1">
        <v>0.93178401387084087</v>
      </c>
      <c r="M130" s="1">
        <v>1.9349876967440869</v>
      </c>
      <c r="N130" s="1">
        <v>8.3825439059426277</v>
      </c>
      <c r="O130" s="1">
        <v>6.5254637357396392</v>
      </c>
      <c r="P130" s="2">
        <v>0.50610399732294498</v>
      </c>
      <c r="Q130" s="1">
        <v>0.53246394170454669</v>
      </c>
      <c r="R130" s="2">
        <f t="shared" si="267"/>
        <v>100</v>
      </c>
      <c r="V130" s="10">
        <f t="shared" si="268"/>
        <v>60.635401749249652</v>
      </c>
      <c r="W130" s="2">
        <f t="shared" si="269"/>
        <v>1.1653667403550394</v>
      </c>
      <c r="X130" s="2">
        <f t="shared" si="270"/>
        <v>14.870257740502201</v>
      </c>
      <c r="Y130" s="2">
        <f t="shared" si="271"/>
        <v>0.49135833060858097</v>
      </c>
      <c r="Z130" s="2">
        <f t="shared" si="272"/>
        <v>3.1304547054927627</v>
      </c>
      <c r="AA130" s="2">
        <f t="shared" si="273"/>
        <v>0.46152379131650229</v>
      </c>
      <c r="AB130" s="2">
        <f t="shared" si="274"/>
        <v>0.92682259998241134</v>
      </c>
      <c r="AC130" s="2">
        <f t="shared" si="275"/>
        <v>1.9246845849825052</v>
      </c>
      <c r="AD130" s="2">
        <f t="shared" si="276"/>
        <v>8.3379098822459312</v>
      </c>
      <c r="AE130" s="2">
        <f t="shared" si="277"/>
        <v>6.4907179943178184</v>
      </c>
      <c r="AF130" s="2">
        <f t="shared" si="278"/>
        <v>0.50340917602967494</v>
      </c>
      <c r="AG130" s="2">
        <f t="shared" si="279"/>
        <v>98.937907295083079</v>
      </c>
      <c r="AH130" s="2"/>
      <c r="AI130" s="10">
        <f t="shared" si="280"/>
        <v>61.286319275385615</v>
      </c>
      <c r="AJ130" s="2">
        <f t="shared" si="281"/>
        <v>1.1778768848216326</v>
      </c>
      <c r="AK130" s="2">
        <f t="shared" si="282"/>
        <v>15.029889096149507</v>
      </c>
      <c r="AL130" s="2">
        <f t="shared" si="283"/>
        <v>0.49663303383110874</v>
      </c>
      <c r="AM130" s="2">
        <f t="shared" si="284"/>
        <v>3.1640599554588893</v>
      </c>
      <c r="AN130" s="2">
        <f t="shared" si="285"/>
        <v>0.46647822248756887</v>
      </c>
      <c r="AO130" s="2">
        <f t="shared" si="286"/>
        <v>0.9367719869171639</v>
      </c>
      <c r="AP130" s="2">
        <f t="shared" si="287"/>
        <v>1.9453459625359959</v>
      </c>
      <c r="AQ130" s="2">
        <f t="shared" si="288"/>
        <v>8.4274168619496361</v>
      </c>
      <c r="AR130" s="2">
        <f t="shared" si="289"/>
        <v>6.5603954760829959</v>
      </c>
      <c r="AS130" s="2">
        <f t="shared" si="290"/>
        <v>0.50881324437988484</v>
      </c>
      <c r="AT130" s="2">
        <f t="shared" si="291"/>
        <v>100</v>
      </c>
      <c r="AU130" s="2"/>
      <c r="AV130" s="2">
        <f>AR130*'E. Diagram lines'!$G$42</f>
        <v>5.4458246777896591</v>
      </c>
      <c r="AW130" s="2">
        <f>AK130*'E. Diagram lines'!$G$43</f>
        <v>7.9548149782719886</v>
      </c>
      <c r="AX130" s="2">
        <f>AQ130*'E. Diagram lines'!$G$41</f>
        <v>6.251897826919075</v>
      </c>
      <c r="AY130" s="2">
        <f>AP130*'E. Diagram lines'!$G$44</f>
        <v>1.3902563389179325</v>
      </c>
      <c r="AZ130" s="2">
        <f>AS130*'E. Diagram lines'!$G$50</f>
        <v>0.22206070650081444</v>
      </c>
      <c r="BA130" s="2">
        <f>AJ130*'E. Diagram lines'!$G$47</f>
        <v>0.70591502248349924</v>
      </c>
      <c r="BB130" s="2">
        <f t="shared" si="292"/>
        <v>14.987812338032633</v>
      </c>
      <c r="BC130" s="2">
        <f t="shared" si="293"/>
        <v>0.60779552544476123</v>
      </c>
      <c r="BD130" s="2">
        <f t="shared" si="294"/>
        <v>0.68003108939111034</v>
      </c>
      <c r="BE130" s="15">
        <f t="shared" si="295"/>
        <v>1.4705210035255667</v>
      </c>
    </row>
    <row r="131" spans="1:57">
      <c r="A131" s="1" t="str">
        <f t="shared" si="296"/>
        <v>Phonolite AFC</v>
      </c>
      <c r="B131" s="1" t="str">
        <f t="shared" si="297"/>
        <v xml:space="preserve"> r 0.06, TI 350°C and AXV 100%</v>
      </c>
      <c r="C131" s="1" t="str">
        <f t="shared" si="298"/>
        <v>amphibolite xenolith</v>
      </c>
      <c r="D131" s="34">
        <v>1032.109375</v>
      </c>
      <c r="E131" s="17"/>
      <c r="F131" s="17">
        <v>61.06925817597606</v>
      </c>
      <c r="G131" s="1">
        <v>1.1160502652679261</v>
      </c>
      <c r="H131" s="1">
        <v>14.665422607947651</v>
      </c>
      <c r="I131" s="1">
        <v>0.48593070672105509</v>
      </c>
      <c r="J131" s="1">
        <v>3.1720858380739285</v>
      </c>
      <c r="K131" s="1">
        <v>0.46856579463088016</v>
      </c>
      <c r="L131" s="1">
        <v>0.89197348604206861</v>
      </c>
      <c r="M131" s="1">
        <v>1.9821733483743862</v>
      </c>
      <c r="N131" s="1">
        <v>8.5712364775166119</v>
      </c>
      <c r="O131" s="1">
        <v>6.473229267284859</v>
      </c>
      <c r="P131" s="2">
        <v>0.5390115048440387</v>
      </c>
      <c r="Q131" s="1">
        <v>0.56506252732052697</v>
      </c>
      <c r="R131" s="2">
        <f t="shared" si="267"/>
        <v>99.999999999999972</v>
      </c>
      <c r="V131" s="10">
        <f t="shared" si="268"/>
        <v>60.724178682310992</v>
      </c>
      <c r="W131" s="2">
        <f t="shared" si="269"/>
        <v>1.1097438834328357</v>
      </c>
      <c r="X131" s="2">
        <f t="shared" si="270"/>
        <v>14.582553800316948</v>
      </c>
      <c r="Y131" s="2">
        <f t="shared" si="271"/>
        <v>0.4831848943886306</v>
      </c>
      <c r="Z131" s="2">
        <f t="shared" si="272"/>
        <v>3.1541615696685317</v>
      </c>
      <c r="AA131" s="2">
        <f t="shared" si="273"/>
        <v>0.46591810490957947</v>
      </c>
      <c r="AB131" s="2">
        <f t="shared" si="274"/>
        <v>0.88693327811881029</v>
      </c>
      <c r="AC131" s="2">
        <f t="shared" si="275"/>
        <v>1.9709728295561881</v>
      </c>
      <c r="AD131" s="2">
        <f t="shared" si="276"/>
        <v>8.5228036320541385</v>
      </c>
      <c r="AE131" s="2">
        <f t="shared" si="277"/>
        <v>6.4366514743878875</v>
      </c>
      <c r="AF131" s="2">
        <f t="shared" si="278"/>
        <v>0.53596575281221859</v>
      </c>
      <c r="AG131" s="2">
        <f t="shared" si="279"/>
        <v>98.873067901956745</v>
      </c>
      <c r="AH131" s="2"/>
      <c r="AI131" s="10">
        <f t="shared" si="280"/>
        <v>61.416298665401513</v>
      </c>
      <c r="AJ131" s="2">
        <f t="shared" si="281"/>
        <v>1.1223924846079074</v>
      </c>
      <c r="AK131" s="2">
        <f t="shared" si="282"/>
        <v>14.748762337158501</v>
      </c>
      <c r="AL131" s="2">
        <f t="shared" si="283"/>
        <v>0.48869212278085705</v>
      </c>
      <c r="AM131" s="2">
        <f t="shared" si="284"/>
        <v>3.1901119653698027</v>
      </c>
      <c r="AN131" s="2">
        <f t="shared" si="285"/>
        <v>0.4712285304746357</v>
      </c>
      <c r="AO131" s="2">
        <f t="shared" si="286"/>
        <v>0.89704233613778406</v>
      </c>
      <c r="AP131" s="2">
        <f t="shared" si="287"/>
        <v>1.9934375167873006</v>
      </c>
      <c r="AQ131" s="2">
        <f t="shared" si="288"/>
        <v>8.6199445540674571</v>
      </c>
      <c r="AR131" s="2">
        <f t="shared" si="289"/>
        <v>6.5100149221328074</v>
      </c>
      <c r="AS131" s="2">
        <f t="shared" si="290"/>
        <v>0.5420745650814498</v>
      </c>
      <c r="AT131" s="2">
        <f t="shared" si="291"/>
        <v>100.00000000000003</v>
      </c>
      <c r="AU131" s="2"/>
      <c r="AV131" s="2">
        <f>AR131*'E. Diagram lines'!$G$42</f>
        <v>5.4040034697568675</v>
      </c>
      <c r="AW131" s="2">
        <f>AK131*'E. Diagram lines'!$G$43</f>
        <v>7.806024036508644</v>
      </c>
      <c r="AX131" s="2">
        <f>AQ131*'E. Diagram lines'!$G$41</f>
        <v>6.394724920878053</v>
      </c>
      <c r="AY131" s="2">
        <f>AP131*'E. Diagram lines'!$G$44</f>
        <v>1.4246253351961742</v>
      </c>
      <c r="AZ131" s="2">
        <f>AS131*'E. Diagram lines'!$G$50</f>
        <v>0.23657690169762263</v>
      </c>
      <c r="BA131" s="2">
        <f>AJ131*'E. Diagram lines'!$G$47</f>
        <v>0.67266258996778139</v>
      </c>
      <c r="BB131" s="2">
        <f t="shared" si="292"/>
        <v>15.129959476200264</v>
      </c>
      <c r="BC131" s="2">
        <f t="shared" si="293"/>
        <v>0.59032104852946687</v>
      </c>
      <c r="BD131" s="2">
        <f t="shared" si="294"/>
        <v>0.66159875692236203</v>
      </c>
      <c r="BE131" s="15">
        <f t="shared" si="295"/>
        <v>1.5114901434395365</v>
      </c>
    </row>
    <row r="132" spans="1:57">
      <c r="A132" s="1" t="str">
        <f t="shared" si="296"/>
        <v>Phonolite AFC</v>
      </c>
      <c r="B132" s="1" t="str">
        <f t="shared" si="297"/>
        <v xml:space="preserve"> r 0.06, TI 350°C and AXV 100%</v>
      </c>
      <c r="C132" s="1" t="str">
        <f t="shared" si="298"/>
        <v>amphibolite xenolith</v>
      </c>
      <c r="D132" s="34">
        <v>1027.109375</v>
      </c>
      <c r="E132" s="17"/>
      <c r="F132" s="17">
        <v>61.166493068157358</v>
      </c>
      <c r="G132" s="1">
        <v>1.0640208018486539</v>
      </c>
      <c r="H132" s="1">
        <v>14.395462174233606</v>
      </c>
      <c r="I132" s="1">
        <v>0.47802664694582736</v>
      </c>
      <c r="J132" s="1">
        <v>3.1912753641068434</v>
      </c>
      <c r="K132" s="1">
        <v>0.47232499519352128</v>
      </c>
      <c r="L132" s="1">
        <v>0.85393378083540616</v>
      </c>
      <c r="M132" s="1">
        <v>2.0307873135300247</v>
      </c>
      <c r="N132" s="1">
        <v>8.7558257123752004</v>
      </c>
      <c r="O132" s="1">
        <v>6.4237817863163666</v>
      </c>
      <c r="P132" s="2">
        <v>0.57112592524071826</v>
      </c>
      <c r="Q132" s="1">
        <v>0.59694243121647217</v>
      </c>
      <c r="R132" s="2">
        <f t="shared" si="267"/>
        <v>100</v>
      </c>
      <c r="V132" s="10">
        <f t="shared" si="268"/>
        <v>60.80136431734644</v>
      </c>
      <c r="W132" s="2">
        <f t="shared" si="269"/>
        <v>1.0576692102054495</v>
      </c>
      <c r="X132" s="2">
        <f t="shared" si="270"/>
        <v>14.309529552345886</v>
      </c>
      <c r="Y132" s="2">
        <f t="shared" si="271"/>
        <v>0.47517310305768634</v>
      </c>
      <c r="Z132" s="2">
        <f t="shared" si="272"/>
        <v>3.1722252873615315</v>
      </c>
      <c r="AA132" s="2">
        <f t="shared" si="273"/>
        <v>0.46950548688396998</v>
      </c>
      <c r="AB132" s="2">
        <f t="shared" si="274"/>
        <v>0.8488362877631086</v>
      </c>
      <c r="AC132" s="2">
        <f t="shared" si="275"/>
        <v>2.0186646823678029</v>
      </c>
      <c r="AD132" s="2">
        <f t="shared" si="276"/>
        <v>8.7035584734946703</v>
      </c>
      <c r="AE132" s="2">
        <f t="shared" si="277"/>
        <v>6.3854355071450888</v>
      </c>
      <c r="AF132" s="2">
        <f t="shared" si="278"/>
        <v>0.56771663225727875</v>
      </c>
      <c r="AG132" s="2">
        <f t="shared" si="279"/>
        <v>98.809678540228902</v>
      </c>
      <c r="AH132" s="2"/>
      <c r="AI132" s="10">
        <f t="shared" si="280"/>
        <v>61.53381451655271</v>
      </c>
      <c r="AJ132" s="2">
        <f t="shared" si="281"/>
        <v>1.0704105365294099</v>
      </c>
      <c r="AK132" s="2">
        <f t="shared" si="282"/>
        <v>14.481910844917863</v>
      </c>
      <c r="AL132" s="2">
        <f t="shared" si="283"/>
        <v>0.48089732714212463</v>
      </c>
      <c r="AM132" s="2">
        <f t="shared" si="284"/>
        <v>3.2104398417509343</v>
      </c>
      <c r="AN132" s="2">
        <f t="shared" si="285"/>
        <v>0.47516143541831052</v>
      </c>
      <c r="AO132" s="2">
        <f t="shared" si="286"/>
        <v>0.85906188574180753</v>
      </c>
      <c r="AP132" s="2">
        <f t="shared" si="287"/>
        <v>2.0429827443937421</v>
      </c>
      <c r="AQ132" s="2">
        <f t="shared" si="288"/>
        <v>8.8084068302591891</v>
      </c>
      <c r="AR132" s="2">
        <f t="shared" si="289"/>
        <v>6.4623583453369431</v>
      </c>
      <c r="AS132" s="2">
        <f t="shared" si="290"/>
        <v>0.57455569195697898</v>
      </c>
      <c r="AT132" s="2">
        <f t="shared" si="291"/>
        <v>100.00000000000001</v>
      </c>
      <c r="AU132" s="2"/>
      <c r="AV132" s="2">
        <f>AR132*'E. Diagram lines'!$G$42</f>
        <v>5.3644434519317148</v>
      </c>
      <c r="AW132" s="2">
        <f>AK132*'E. Diagram lines'!$G$43</f>
        <v>7.6647885134871272</v>
      </c>
      <c r="AX132" s="2">
        <f>AQ132*'E. Diagram lines'!$G$41</f>
        <v>6.5345360770461038</v>
      </c>
      <c r="AY132" s="2">
        <f>AP132*'E. Diagram lines'!$G$44</f>
        <v>1.460033210232033</v>
      </c>
      <c r="AZ132" s="2">
        <f>AS132*'E. Diagram lines'!$G$50</f>
        <v>0.25075259791149218</v>
      </c>
      <c r="BA132" s="2">
        <f>AJ132*'E. Diagram lines'!$G$47</f>
        <v>0.64150921687809259</v>
      </c>
      <c r="BB132" s="2">
        <f t="shared" si="292"/>
        <v>15.270765175596132</v>
      </c>
      <c r="BC132" s="2">
        <f t="shared" si="293"/>
        <v>0.57375411365469497</v>
      </c>
      <c r="BD132" s="2">
        <f t="shared" si="294"/>
        <v>0.64415511387517876</v>
      </c>
      <c r="BE132" s="15">
        <f t="shared" si="295"/>
        <v>1.5524211148213831</v>
      </c>
    </row>
    <row r="133" spans="1:57">
      <c r="A133" s="1" t="str">
        <f t="shared" si="296"/>
        <v>Phonolite AFC</v>
      </c>
      <c r="B133" s="1" t="str">
        <f t="shared" si="297"/>
        <v xml:space="preserve"> r 0.06, TI 350°C and AXV 100%</v>
      </c>
      <c r="C133" s="1" t="str">
        <f t="shared" si="298"/>
        <v>amphibolite xenolith</v>
      </c>
      <c r="D133" s="34">
        <v>998.79631220541307</v>
      </c>
      <c r="E133" s="17"/>
      <c r="F133" s="17">
        <v>61.453018902474497</v>
      </c>
      <c r="G133" s="1">
        <v>0.82461793371839853</v>
      </c>
      <c r="H133" s="1">
        <v>13.662890384887575</v>
      </c>
      <c r="I133" s="1">
        <v>0.41406769648094088</v>
      </c>
      <c r="J133" s="1">
        <v>2.9787223206927673</v>
      </c>
      <c r="K133" s="1">
        <v>0.576687972919806</v>
      </c>
      <c r="L133" s="1">
        <v>0.74076583223891479</v>
      </c>
      <c r="M133" s="1">
        <v>2.3489927061628393</v>
      </c>
      <c r="N133" s="1">
        <v>8.646530129417096</v>
      </c>
      <c r="O133" s="1">
        <v>6.2924250078125894</v>
      </c>
      <c r="P133" s="2">
        <v>0.79685154504599109</v>
      </c>
      <c r="Q133" s="1">
        <v>1.2644295681485682</v>
      </c>
      <c r="R133" s="2">
        <f t="shared" si="267"/>
        <v>100.00000000000001</v>
      </c>
      <c r="V133" s="10">
        <f t="shared" si="268"/>
        <v>60.675988760951675</v>
      </c>
      <c r="W133" s="2">
        <f t="shared" si="269"/>
        <v>0.81419122074020733</v>
      </c>
      <c r="X133" s="2">
        <f t="shared" si="270"/>
        <v>13.49013275899733</v>
      </c>
      <c r="Y133" s="2">
        <f t="shared" si="271"/>
        <v>0.40883210209448417</v>
      </c>
      <c r="Z133" s="2">
        <f t="shared" si="272"/>
        <v>2.9410584749168871</v>
      </c>
      <c r="AA133" s="2">
        <f t="shared" si="273"/>
        <v>0.56939615967425128</v>
      </c>
      <c r="AB133" s="2">
        <f t="shared" si="274"/>
        <v>0.73139937002534416</v>
      </c>
      <c r="AC133" s="2">
        <f t="shared" si="275"/>
        <v>2.319291347832463</v>
      </c>
      <c r="AD133" s="2">
        <f t="shared" si="276"/>
        <v>8.5372008458418716</v>
      </c>
      <c r="AE133" s="2">
        <f t="shared" si="277"/>
        <v>6.2128617254602316</v>
      </c>
      <c r="AF133" s="2">
        <f t="shared" si="278"/>
        <v>0.78677591849618089</v>
      </c>
      <c r="AG133" s="2">
        <f t="shared" si="279"/>
        <v>97.48712868503091</v>
      </c>
      <c r="AH133" s="2"/>
      <c r="AI133" s="10">
        <f t="shared" si="280"/>
        <v>62.239999863970183</v>
      </c>
      <c r="AJ133" s="2">
        <f t="shared" si="281"/>
        <v>0.83517817349073886</v>
      </c>
      <c r="AK133" s="2">
        <f t="shared" si="282"/>
        <v>13.837860383171519</v>
      </c>
      <c r="AL133" s="2">
        <f t="shared" si="283"/>
        <v>0.4193703390479076</v>
      </c>
      <c r="AM133" s="2">
        <f t="shared" si="284"/>
        <v>3.0168684980138152</v>
      </c>
      <c r="AN133" s="2">
        <f t="shared" si="285"/>
        <v>0.58407316673968435</v>
      </c>
      <c r="AO133" s="2">
        <f t="shared" si="286"/>
        <v>0.75025224344067698</v>
      </c>
      <c r="AP133" s="2">
        <f t="shared" si="287"/>
        <v>2.3790744266618131</v>
      </c>
      <c r="AQ133" s="2">
        <f t="shared" si="288"/>
        <v>8.7572595079956983</v>
      </c>
      <c r="AR133" s="2">
        <f t="shared" si="289"/>
        <v>6.3730071951685385</v>
      </c>
      <c r="AS133" s="2">
        <f t="shared" si="290"/>
        <v>0.80705620229944253</v>
      </c>
      <c r="AT133" s="2">
        <f t="shared" si="291"/>
        <v>100.00000000000003</v>
      </c>
      <c r="AU133" s="2"/>
      <c r="AV133" s="2">
        <f>AR133*'E. Diagram lines'!$G$42</f>
        <v>5.2902725120318363</v>
      </c>
      <c r="AW133" s="2">
        <f>AK133*'E. Diagram lines'!$G$43</f>
        <v>7.3239142577233007</v>
      </c>
      <c r="AX133" s="2">
        <f>AQ133*'E. Diagram lines'!$G$41</f>
        <v>6.4965923229693807</v>
      </c>
      <c r="AY133" s="2">
        <f>AP133*'E. Diagram lines'!$G$44</f>
        <v>1.7002236960012869</v>
      </c>
      <c r="AZ133" s="2">
        <f>AS133*'E. Diagram lines'!$G$50</f>
        <v>0.35222249508637876</v>
      </c>
      <c r="BA133" s="2">
        <f>AJ133*'E. Diagram lines'!$G$47</f>
        <v>0.50053178453087765</v>
      </c>
      <c r="BB133" s="2">
        <f t="shared" si="292"/>
        <v>15.130266703164237</v>
      </c>
      <c r="BC133" s="2">
        <f t="shared" si="293"/>
        <v>0.54303152536501598</v>
      </c>
      <c r="BD133" s="2">
        <f t="shared" si="294"/>
        <v>0.62136236906483067</v>
      </c>
      <c r="BE133" s="15">
        <f t="shared" si="295"/>
        <v>1.60936685223637</v>
      </c>
    </row>
    <row r="134" spans="1:57">
      <c r="A134" s="1" t="str">
        <f t="shared" si="296"/>
        <v>Phonolite AFC</v>
      </c>
      <c r="B134" s="1" t="str">
        <f t="shared" si="297"/>
        <v xml:space="preserve"> r 0.06, TI 350°C and AXV 100%</v>
      </c>
      <c r="C134" s="1" t="str">
        <f t="shared" si="298"/>
        <v>amphibolite xenolith</v>
      </c>
      <c r="D134" s="34">
        <v>978.94203604688585</v>
      </c>
      <c r="E134" s="17"/>
      <c r="F134" s="17">
        <v>62.025816983947166</v>
      </c>
      <c r="G134" s="1">
        <v>0.70137444142222105</v>
      </c>
      <c r="H134" s="1">
        <v>13.514017436998827</v>
      </c>
      <c r="I134" s="1">
        <v>0.36548262013139715</v>
      </c>
      <c r="J134" s="1">
        <v>2.7744154201806208</v>
      </c>
      <c r="K134" s="1">
        <v>0.61660805638151583</v>
      </c>
      <c r="L134" s="1">
        <v>0.67031422022866571</v>
      </c>
      <c r="M134" s="1">
        <v>2.2388114444934275</v>
      </c>
      <c r="N134" s="1">
        <v>8.4826292939447843</v>
      </c>
      <c r="O134" s="1">
        <v>6.2972078113787351</v>
      </c>
      <c r="P134" s="2">
        <v>0.7047971037700862</v>
      </c>
      <c r="Q134" s="1">
        <v>1.6085251671225562</v>
      </c>
      <c r="R134" s="2">
        <f t="shared" si="267"/>
        <v>100</v>
      </c>
      <c r="V134" s="10">
        <f t="shared" si="268"/>
        <v>61.028116107647001</v>
      </c>
      <c r="W134" s="2">
        <f t="shared" si="269"/>
        <v>0.69009265701617939</v>
      </c>
      <c r="X134" s="2">
        <f t="shared" si="270"/>
        <v>13.296641065435372</v>
      </c>
      <c r="Y134" s="2">
        <f t="shared" si="271"/>
        <v>0.35960374020512476</v>
      </c>
      <c r="Z134" s="2">
        <f t="shared" si="272"/>
        <v>2.7297882499064867</v>
      </c>
      <c r="AA134" s="2">
        <f t="shared" si="273"/>
        <v>0.60668976061211399</v>
      </c>
      <c r="AB134" s="2">
        <f t="shared" si="274"/>
        <v>0.65953204729748638</v>
      </c>
      <c r="AC134" s="2">
        <f t="shared" si="275"/>
        <v>2.2027995989643308</v>
      </c>
      <c r="AD134" s="2">
        <f t="shared" si="276"/>
        <v>8.3461840669179725</v>
      </c>
      <c r="AE134" s="2">
        <f t="shared" si="277"/>
        <v>6.1959156389067003</v>
      </c>
      <c r="AF134" s="2">
        <f t="shared" si="278"/>
        <v>0.69346026497879354</v>
      </c>
      <c r="AG134" s="2">
        <f t="shared" si="279"/>
        <v>96.808823197887577</v>
      </c>
      <c r="AH134" s="2"/>
      <c r="AI134" s="10">
        <f t="shared" si="280"/>
        <v>63.039828490528194</v>
      </c>
      <c r="AJ134" s="2">
        <f t="shared" si="281"/>
        <v>0.71284066288622916</v>
      </c>
      <c r="AK134" s="2">
        <f t="shared" si="282"/>
        <v>13.73494752462347</v>
      </c>
      <c r="AL134" s="2">
        <f t="shared" si="283"/>
        <v>0.37145760926156107</v>
      </c>
      <c r="AM134" s="2">
        <f t="shared" si="284"/>
        <v>2.8197721651119627</v>
      </c>
      <c r="AN134" s="2">
        <f t="shared" si="285"/>
        <v>0.62668849860097486</v>
      </c>
      <c r="AO134" s="2">
        <f t="shared" si="286"/>
        <v>0.68127266246107798</v>
      </c>
      <c r="AP134" s="2">
        <f t="shared" si="287"/>
        <v>2.2754120194825354</v>
      </c>
      <c r="AQ134" s="2">
        <f t="shared" si="288"/>
        <v>8.6213051571316814</v>
      </c>
      <c r="AR134" s="2">
        <f t="shared" si="289"/>
        <v>6.4001559302519224</v>
      </c>
      <c r="AS134" s="2">
        <f t="shared" si="290"/>
        <v>0.71631927966037423</v>
      </c>
      <c r="AT134" s="2">
        <f t="shared" si="291"/>
        <v>99.999999999999972</v>
      </c>
      <c r="AU134" s="2"/>
      <c r="AV134" s="2">
        <f>AR134*'E. Diagram lines'!$G$42</f>
        <v>5.3128088441823698</v>
      </c>
      <c r="AW134" s="2">
        <f>AK134*'E. Diagram lines'!$G$43</f>
        <v>7.2694459417299031</v>
      </c>
      <c r="AX134" s="2">
        <f>AQ134*'E. Diagram lines'!$G$41</f>
        <v>6.3957342872687111</v>
      </c>
      <c r="AY134" s="2">
        <f>AP134*'E. Diagram lines'!$G$44</f>
        <v>1.6261405655638563</v>
      </c>
      <c r="AZ134" s="2">
        <f>AS134*'E. Diagram lines'!$G$50</f>
        <v>0.31262229723481155</v>
      </c>
      <c r="BA134" s="2">
        <f>AJ134*'E. Diagram lines'!$G$47</f>
        <v>0.42721352210310665</v>
      </c>
      <c r="BB134" s="2">
        <f t="shared" si="292"/>
        <v>15.021461087383603</v>
      </c>
      <c r="BC134" s="2">
        <f t="shared" si="293"/>
        <v>0.54515323399513549</v>
      </c>
      <c r="BD134" s="2">
        <f t="shared" si="294"/>
        <v>0.6208668200745634</v>
      </c>
      <c r="BE134" s="15">
        <f t="shared" si="295"/>
        <v>1.6106513791152575</v>
      </c>
    </row>
    <row r="135" spans="1:57">
      <c r="A135" s="1" t="str">
        <f t="shared" si="296"/>
        <v>Phonolite AFC</v>
      </c>
      <c r="B135" s="1" t="str">
        <f t="shared" si="297"/>
        <v xml:space="preserve"> r 0.06, TI 350°C and AXV 100%</v>
      </c>
      <c r="C135" s="1" t="str">
        <f t="shared" si="298"/>
        <v>amphibolite xenolith</v>
      </c>
      <c r="D135" s="34">
        <v>942.50283023928807</v>
      </c>
      <c r="E135" s="17"/>
      <c r="F135" s="1">
        <v>63.034401898643026</v>
      </c>
      <c r="G135" s="1">
        <v>0.51491001600860309</v>
      </c>
      <c r="H135" s="1">
        <v>12.841965619708851</v>
      </c>
      <c r="I135" s="1">
        <v>0.28977130117347821</v>
      </c>
      <c r="J135" s="1">
        <v>2.4042423544415428</v>
      </c>
      <c r="K135" s="1">
        <v>0.72785504031328019</v>
      </c>
      <c r="L135" s="1">
        <v>0.53838804614817259</v>
      </c>
      <c r="M135" s="1">
        <v>2.1398747300411278</v>
      </c>
      <c r="N135" s="1">
        <v>8.0719873031213378</v>
      </c>
      <c r="O135" s="1">
        <v>6.3556310738428667</v>
      </c>
      <c r="P135" s="1">
        <v>0.63486876904696687</v>
      </c>
      <c r="Q135" s="1">
        <v>2.4461038475107557</v>
      </c>
      <c r="R135" s="2">
        <f t="shared" si="267"/>
        <v>100</v>
      </c>
      <c r="V135" s="10">
        <f t="shared" si="268"/>
        <v>61.492514968544931</v>
      </c>
      <c r="W135" s="2">
        <f t="shared" si="269"/>
        <v>0.5023147822957984</v>
      </c>
      <c r="X135" s="2">
        <f t="shared" si="270"/>
        <v>12.527837804589144</v>
      </c>
      <c r="Y135" s="2">
        <f t="shared" si="271"/>
        <v>0.2826831942264918</v>
      </c>
      <c r="Z135" s="2">
        <f t="shared" si="272"/>
        <v>2.345432089706065</v>
      </c>
      <c r="AA135" s="2">
        <f t="shared" si="273"/>
        <v>0.71005095016787612</v>
      </c>
      <c r="AB135" s="2">
        <f t="shared" si="274"/>
        <v>0.5252185154368042</v>
      </c>
      <c r="AC135" s="2">
        <f t="shared" si="275"/>
        <v>2.0875311719376812</v>
      </c>
      <c r="AD135" s="2">
        <f t="shared" si="276"/>
        <v>7.8745381111291071</v>
      </c>
      <c r="AE135" s="2">
        <f t="shared" si="277"/>
        <v>6.2001657376120072</v>
      </c>
      <c r="AF135" s="2">
        <f t="shared" si="278"/>
        <v>0.61933921966066485</v>
      </c>
      <c r="AG135" s="2">
        <f t="shared" si="279"/>
        <v>95.167626545306589</v>
      </c>
      <c r="AH135" s="2"/>
      <c r="AI135" s="10">
        <f t="shared" si="280"/>
        <v>64.614950693626994</v>
      </c>
      <c r="AJ135" s="2">
        <f t="shared" si="281"/>
        <v>0.52782106744740631</v>
      </c>
      <c r="AK135" s="2">
        <f t="shared" si="282"/>
        <v>13.163969996272838</v>
      </c>
      <c r="AL135" s="2">
        <f t="shared" si="283"/>
        <v>0.2970371380355003</v>
      </c>
      <c r="AM135" s="2">
        <f t="shared" si="284"/>
        <v>2.4645272503349358</v>
      </c>
      <c r="AN135" s="2">
        <f t="shared" si="285"/>
        <v>0.74610555705079085</v>
      </c>
      <c r="AO135" s="2">
        <f t="shared" si="286"/>
        <v>0.55188779472898031</v>
      </c>
      <c r="AP135" s="2">
        <f t="shared" si="287"/>
        <v>2.1935307706175351</v>
      </c>
      <c r="AQ135" s="2">
        <f t="shared" si="288"/>
        <v>8.2743874119633158</v>
      </c>
      <c r="AR135" s="2">
        <f t="shared" si="289"/>
        <v>6.5149946076045984</v>
      </c>
      <c r="AS135" s="2">
        <f t="shared" si="290"/>
        <v>0.65078771231708199</v>
      </c>
      <c r="AT135" s="2">
        <f t="shared" si="291"/>
        <v>100</v>
      </c>
      <c r="AU135" s="2"/>
      <c r="AV135" s="2">
        <f>AR135*'E. Diagram lines'!$G$42</f>
        <v>5.4081371373274854</v>
      </c>
      <c r="AW135" s="2">
        <f>AK135*'E. Diagram lines'!$G$43</f>
        <v>6.9672467328252985</v>
      </c>
      <c r="AX135" s="2">
        <f>AQ135*'E. Diagram lines'!$G$41</f>
        <v>6.1383725911918887</v>
      </c>
      <c r="AY135" s="2">
        <f>AP135*'E. Diagram lines'!$G$44</f>
        <v>1.5676235061485304</v>
      </c>
      <c r="AZ135" s="2">
        <f>AS135*'E. Diagram lines'!$G$50</f>
        <v>0.28402244001196675</v>
      </c>
      <c r="BA135" s="2">
        <f>AJ135*'E. Diagram lines'!$G$47</f>
        <v>0.3163291728496932</v>
      </c>
      <c r="BB135" s="2">
        <f t="shared" si="292"/>
        <v>14.789382019567913</v>
      </c>
      <c r="BC135" s="2">
        <f t="shared" si="293"/>
        <v>0.53127771452001216</v>
      </c>
      <c r="BD135" s="2">
        <f t="shared" si="294"/>
        <v>0.60340716776226355</v>
      </c>
      <c r="BE135" s="15">
        <f t="shared" si="295"/>
        <v>1.6572557527092389</v>
      </c>
    </row>
    <row r="136" spans="1:57">
      <c r="A136" s="1" t="str">
        <f t="shared" si="296"/>
        <v>Phonolite AFC</v>
      </c>
      <c r="B136" s="1" t="str">
        <f t="shared" si="297"/>
        <v xml:space="preserve"> r 0.06, TI 350°C and AXV 100%</v>
      </c>
      <c r="C136" s="1" t="str">
        <f t="shared" si="298"/>
        <v>amphibolite xenolith</v>
      </c>
      <c r="D136" s="34">
        <v>921.95721962257505</v>
      </c>
      <c r="E136" s="17"/>
      <c r="F136" s="1">
        <v>63.595876808635801</v>
      </c>
      <c r="G136" s="1">
        <v>0.434558917192501</v>
      </c>
      <c r="H136" s="1">
        <v>12.381968207732513</v>
      </c>
      <c r="I136" s="1">
        <v>0.25261360556824675</v>
      </c>
      <c r="J136" s="1">
        <v>2.1937717376139023</v>
      </c>
      <c r="K136" s="1">
        <v>0.7732308529643861</v>
      </c>
      <c r="L136" s="1">
        <v>0.47082173264354998</v>
      </c>
      <c r="M136" s="1">
        <v>2.1234552755490963</v>
      </c>
      <c r="N136" s="1">
        <v>7.8071943031495197</v>
      </c>
      <c r="O136" s="1">
        <v>6.4207207770073609</v>
      </c>
      <c r="P136" s="1">
        <v>0.62841818354422652</v>
      </c>
      <c r="Q136" s="1">
        <v>2.9173695983989121</v>
      </c>
      <c r="R136" s="2">
        <f t="shared" si="267"/>
        <v>99.999999999999986</v>
      </c>
      <c r="V136" s="10">
        <f t="shared" si="268"/>
        <v>61.740550032785443</v>
      </c>
      <c r="W136" s="2">
        <f t="shared" si="269"/>
        <v>0.42188122745519546</v>
      </c>
      <c r="X136" s="2">
        <f t="shared" si="270"/>
        <v>12.020740431556707</v>
      </c>
      <c r="Y136" s="2">
        <f t="shared" si="271"/>
        <v>0.24524393303797939</v>
      </c>
      <c r="Z136" s="2">
        <f t="shared" si="272"/>
        <v>2.1297713078824869</v>
      </c>
      <c r="AA136" s="2">
        <f t="shared" si="273"/>
        <v>0.75067285113456261</v>
      </c>
      <c r="AB136" s="2">
        <f t="shared" si="274"/>
        <v>0.45708612255275205</v>
      </c>
      <c r="AC136" s="2">
        <f t="shared" si="275"/>
        <v>2.0615062369046293</v>
      </c>
      <c r="AD136" s="2">
        <f t="shared" si="276"/>
        <v>7.5794295900615039</v>
      </c>
      <c r="AE136" s="2">
        <f t="shared" si="277"/>
        <v>6.233404621060866</v>
      </c>
      <c r="AF136" s="2">
        <f t="shared" si="278"/>
        <v>0.61008490250669656</v>
      </c>
      <c r="AG136" s="2">
        <f t="shared" si="279"/>
        <v>94.250371256938848</v>
      </c>
      <c r="AH136" s="2"/>
      <c r="AI136" s="10">
        <f t="shared" si="280"/>
        <v>65.506956852692511</v>
      </c>
      <c r="AJ136" s="2">
        <f t="shared" si="281"/>
        <v>0.447617576279983</v>
      </c>
      <c r="AK136" s="2">
        <f t="shared" si="282"/>
        <v>12.754051014596639</v>
      </c>
      <c r="AL136" s="2">
        <f t="shared" si="283"/>
        <v>0.26020473953297474</v>
      </c>
      <c r="AM136" s="2">
        <f t="shared" si="284"/>
        <v>2.2596954043570308</v>
      </c>
      <c r="AN136" s="2">
        <f t="shared" si="285"/>
        <v>0.79646673124303158</v>
      </c>
      <c r="AO136" s="2">
        <f t="shared" si="286"/>
        <v>0.484970102989489</v>
      </c>
      <c r="AP136" s="2">
        <f t="shared" si="287"/>
        <v>2.1872659061306967</v>
      </c>
      <c r="AQ136" s="2">
        <f t="shared" si="288"/>
        <v>8.0418034316267963</v>
      </c>
      <c r="AR136" s="2">
        <f t="shared" si="289"/>
        <v>6.613665853970792</v>
      </c>
      <c r="AS136" s="2">
        <f t="shared" si="290"/>
        <v>0.64730238658002226</v>
      </c>
      <c r="AT136" s="2">
        <f t="shared" si="291"/>
        <v>99.999999999999957</v>
      </c>
      <c r="AU136" s="2"/>
      <c r="AV136" s="2">
        <f>AR136*'E. Diagram lines'!$G$42</f>
        <v>5.4900447464660296</v>
      </c>
      <c r="AW136" s="2">
        <f>AK136*'E. Diagram lines'!$G$43</f>
        <v>6.7502903977215869</v>
      </c>
      <c r="AX136" s="2">
        <f>AQ136*'E. Diagram lines'!$G$41</f>
        <v>5.9658296512778337</v>
      </c>
      <c r="AY136" s="2">
        <f>AP136*'E. Diagram lines'!$G$44</f>
        <v>1.5631462729298515</v>
      </c>
      <c r="AZ136" s="2">
        <f>AS136*'E. Diagram lines'!$G$50</f>
        <v>0.28250134380602931</v>
      </c>
      <c r="BA136" s="2">
        <f>AJ136*'E. Diagram lines'!$G$47</f>
        <v>0.26826230779759541</v>
      </c>
      <c r="BB136" s="2">
        <f t="shared" si="292"/>
        <v>14.655469285597588</v>
      </c>
      <c r="BC136" s="2">
        <f t="shared" si="293"/>
        <v>0.51849448345428195</v>
      </c>
      <c r="BD136" s="2">
        <f t="shared" si="294"/>
        <v>0.5892427032065749</v>
      </c>
      <c r="BE136" s="15">
        <f t="shared" si="295"/>
        <v>1.6970935652798793</v>
      </c>
    </row>
    <row r="137" spans="1:57">
      <c r="A137" s="1" t="str">
        <f t="shared" si="296"/>
        <v>Phonolite AFC</v>
      </c>
      <c r="B137" s="1" t="str">
        <f t="shared" si="297"/>
        <v xml:space="preserve"> r 0.06, TI 350°C and AXV 100%</v>
      </c>
      <c r="C137" s="1" t="str">
        <f t="shared" si="298"/>
        <v>amphibolite xenolith</v>
      </c>
      <c r="D137" s="34">
        <v>903.59575328552694</v>
      </c>
      <c r="E137" s="17"/>
      <c r="F137" s="1">
        <v>64.10023841415024</v>
      </c>
      <c r="G137" s="1">
        <v>0.37331160129058882</v>
      </c>
      <c r="H137" s="1">
        <v>11.941293724323206</v>
      </c>
      <c r="I137" s="1">
        <v>0.22437097140385401</v>
      </c>
      <c r="J137" s="1">
        <v>2.0116174860264167</v>
      </c>
      <c r="K137" s="1">
        <v>0.80148008692748696</v>
      </c>
      <c r="L137" s="1">
        <v>0.41994989857223297</v>
      </c>
      <c r="M137" s="1">
        <v>2.1375386481712226</v>
      </c>
      <c r="N137" s="1">
        <v>7.551361209897947</v>
      </c>
      <c r="O137" s="1">
        <v>6.4544056238988086</v>
      </c>
      <c r="P137" s="1">
        <v>0.63377892652389234</v>
      </c>
      <c r="Q137" s="1">
        <v>3.3506534088141029</v>
      </c>
      <c r="R137" s="2">
        <f t="shared" ref="R137:R149" si="299">SUM(F137:Q137)</f>
        <v>100</v>
      </c>
      <c r="V137" s="10">
        <f t="shared" ref="V137:V149" si="300">(F137*(R137-Q137))/R137</f>
        <v>61.952461590668555</v>
      </c>
      <c r="W137" s="2">
        <f t="shared" ref="W137:W149" si="301">(G137*(R137-Q137))/R137</f>
        <v>0.36080322339644721</v>
      </c>
      <c r="X137" s="2">
        <f t="shared" ref="X137:X149" si="302">(H137*(R137-Q137))/R137</f>
        <v>11.541182359092666</v>
      </c>
      <c r="Y137" s="2">
        <f t="shared" ref="Y137:Y149" si="303">(I137*(R137-Q137))/R137</f>
        <v>0.21685307780212146</v>
      </c>
      <c r="Z137" s="2">
        <f t="shared" ref="Z137:Z149" si="304">(J137*(R137-Q137))/R137</f>
        <v>1.9442151561585721</v>
      </c>
      <c r="AA137" s="2">
        <f t="shared" ref="AA137:AA149" si="305">(K137*(R137-Q137))/R137</f>
        <v>0.7746252670738849</v>
      </c>
      <c r="AB137" s="2">
        <f t="shared" ref="AB137:AB149" si="306">(L137*(R137-Q137))/R137</f>
        <v>0.40587883298041111</v>
      </c>
      <c r="AC137" s="2">
        <f t="shared" ref="AC137:AC149" si="307">(M137*(R137-Q137))/R137</f>
        <v>2.0659171365915547</v>
      </c>
      <c r="AD137" s="2">
        <f t="shared" ref="AD137:AD149" si="308">(N137*(R137-Q137))/R137</f>
        <v>7.2983412681066362</v>
      </c>
      <c r="AE137" s="2">
        <f t="shared" ref="AE137:AE149" si="309">(O137*(R137-Q137))/R137</f>
        <v>6.2381408618429539</v>
      </c>
      <c r="AF137" s="2">
        <f t="shared" ref="AF137:AF149" si="310">(P137*(R137-Q137))/R137</f>
        <v>0.61254319131797419</v>
      </c>
      <c r="AG137" s="2">
        <f t="shared" ref="AG137:AG149" si="311">SUM(V137:AF137)</f>
        <v>93.410961965031774</v>
      </c>
      <c r="AH137" s="2"/>
      <c r="AI137" s="10">
        <f t="shared" ref="AI137:AI149" si="312">V137*100/AG137</f>
        <v>66.322474672576803</v>
      </c>
      <c r="AJ137" s="2">
        <f t="shared" ref="AJ137:AJ149" si="313">W137*100/AG137</f>
        <v>0.38625362142348268</v>
      </c>
      <c r="AK137" s="2">
        <f t="shared" ref="AK137:AK149" si="314">X137*100/AG137</f>
        <v>12.35527620774646</v>
      </c>
      <c r="AL137" s="2">
        <f t="shared" ref="AL137:AL149" si="315">Y137*100/AG137</f>
        <v>0.2321494964191676</v>
      </c>
      <c r="AM137" s="2">
        <f t="shared" ref="AM137:AM149" si="316">Z137*100/AG137</f>
        <v>2.0813565295327816</v>
      </c>
      <c r="AN137" s="2">
        <f t="shared" ref="AN137:AN149" si="317">AA137*100/AG137</f>
        <v>0.82926591352722012</v>
      </c>
      <c r="AO137" s="2">
        <f t="shared" ref="AO137:AO149" si="318">AB137*100/AG137</f>
        <v>0.43450878188402681</v>
      </c>
      <c r="AP137" s="2">
        <f t="shared" ref="AP137:AP149" si="319">AC137*100/AG137</f>
        <v>2.2116431445861</v>
      </c>
      <c r="AQ137" s="2">
        <f t="shared" ref="AQ137:AQ149" si="320">AD137*100/AG137</f>
        <v>7.8131528833187236</v>
      </c>
      <c r="AR137" s="2">
        <f t="shared" ref="AR137:AR149" si="321">AE137*100/AG137</f>
        <v>6.6781678837417298</v>
      </c>
      <c r="AS137" s="2">
        <f t="shared" ref="AS137:AS149" si="322">AF137*100/AG137</f>
        <v>0.65575086524350168</v>
      </c>
      <c r="AT137" s="2">
        <f t="shared" ref="AT137:AT149" si="323">SUM(AI137:AS137)</f>
        <v>100</v>
      </c>
      <c r="AU137" s="2"/>
      <c r="AV137" s="2">
        <f>AR137*'E. Diagram lines'!$G$42</f>
        <v>5.5435882785251405</v>
      </c>
      <c r="AW137" s="2">
        <f>AK137*'E. Diagram lines'!$G$43</f>
        <v>6.5392322996746755</v>
      </c>
      <c r="AX137" s="2">
        <f>AQ137*'E. Diagram lines'!$G$41</f>
        <v>5.7962047366085017</v>
      </c>
      <c r="AY137" s="2">
        <f>AP137*'E. Diagram lines'!$G$44</f>
        <v>1.5805676524379766</v>
      </c>
      <c r="AZ137" s="2">
        <f>AS137*'E. Diagram lines'!$G$50</f>
        <v>0.28618850242776633</v>
      </c>
      <c r="BA137" s="2">
        <f>AJ137*'E. Diagram lines'!$G$47</f>
        <v>0.23148619126928566</v>
      </c>
      <c r="BB137" s="2">
        <f t="shared" ref="BB137:BB149" si="324">SUM(AQ137:AR137)</f>
        <v>14.491320767060454</v>
      </c>
      <c r="BC137" s="2">
        <f t="shared" ref="BC137:BC149" si="325">AW137/(AY137+AX137+AV137)</f>
        <v>0.50611840241327599</v>
      </c>
      <c r="BD137" s="2">
        <f t="shared" ref="BD137:BD149" si="326">AW137/(AX137+AV137)</f>
        <v>0.5766624038858269</v>
      </c>
      <c r="BE137" s="15">
        <f t="shared" ref="BE137:BE149" si="327">(AX137+AV137)/AW137</f>
        <v>1.7341168650175944</v>
      </c>
    </row>
    <row r="138" spans="1:57">
      <c r="A138" s="1" t="str">
        <f t="shared" si="296"/>
        <v>Phonolite AFC</v>
      </c>
      <c r="B138" s="1" t="str">
        <f t="shared" si="297"/>
        <v xml:space="preserve"> r 0.06, TI 350°C and AXV 100%</v>
      </c>
      <c r="C138" s="1" t="str">
        <f t="shared" si="298"/>
        <v>amphibolite xenolith</v>
      </c>
      <c r="D138" s="34">
        <v>863.27533565570286</v>
      </c>
      <c r="E138" s="17"/>
      <c r="F138" s="1">
        <v>65.018307178837787</v>
      </c>
      <c r="G138" s="1">
        <v>0.25177457471389963</v>
      </c>
      <c r="H138" s="1">
        <v>10.514912809408388</v>
      </c>
      <c r="I138" s="1">
        <v>0.1951165850313217</v>
      </c>
      <c r="J138" s="1">
        <v>1.7078340203849689</v>
      </c>
      <c r="K138" s="1">
        <v>0.86273196429391596</v>
      </c>
      <c r="L138" s="1">
        <v>0.32120675912389274</v>
      </c>
      <c r="M138" s="1">
        <v>2.2918273153846638</v>
      </c>
      <c r="N138" s="1">
        <v>7.7177369887643623</v>
      </c>
      <c r="O138" s="1">
        <v>6.1814287555892378</v>
      </c>
      <c r="P138" s="1">
        <v>0.63108900981391192</v>
      </c>
      <c r="Q138" s="1">
        <v>4.306034038653662</v>
      </c>
      <c r="R138" s="2">
        <f t="shared" si="299"/>
        <v>100.00000000000001</v>
      </c>
      <c r="V138" s="10">
        <f t="shared" si="300"/>
        <v>62.218596740360638</v>
      </c>
      <c r="W138" s="2">
        <f t="shared" si="301"/>
        <v>0.24093307582604362</v>
      </c>
      <c r="X138" s="2">
        <f t="shared" si="302"/>
        <v>10.06213708470051</v>
      </c>
      <c r="Y138" s="2">
        <f t="shared" si="303"/>
        <v>0.18671479846481437</v>
      </c>
      <c r="Z138" s="2">
        <f t="shared" si="304"/>
        <v>1.6342941061434848</v>
      </c>
      <c r="AA138" s="2">
        <f t="shared" si="305"/>
        <v>0.82558243224907457</v>
      </c>
      <c r="AB138" s="2">
        <f t="shared" si="306"/>
        <v>0.30737548674156168</v>
      </c>
      <c r="AC138" s="2">
        <f t="shared" si="307"/>
        <v>2.1931404510770376</v>
      </c>
      <c r="AD138" s="2">
        <f t="shared" si="308"/>
        <v>7.3854086070144049</v>
      </c>
      <c r="AE138" s="2">
        <f t="shared" si="309"/>
        <v>5.9152543292984401</v>
      </c>
      <c r="AF138" s="2">
        <f t="shared" si="310"/>
        <v>0.6039141022371225</v>
      </c>
      <c r="AG138" s="2">
        <f t="shared" si="311"/>
        <v>91.573351214113146</v>
      </c>
      <c r="AH138" s="2"/>
      <c r="AI138" s="10">
        <f t="shared" si="312"/>
        <v>67.943998898635485</v>
      </c>
      <c r="AJ138" s="2">
        <f t="shared" si="313"/>
        <v>0.26310391902410946</v>
      </c>
      <c r="AK138" s="2">
        <f t="shared" si="314"/>
        <v>10.988062521784993</v>
      </c>
      <c r="AL138" s="2">
        <f t="shared" si="315"/>
        <v>0.20389643492269413</v>
      </c>
      <c r="AM138" s="2">
        <f t="shared" si="316"/>
        <v>1.7846830813499921</v>
      </c>
      <c r="AN138" s="2">
        <f t="shared" si="317"/>
        <v>0.90155314980089651</v>
      </c>
      <c r="AO138" s="2">
        <f t="shared" si="318"/>
        <v>0.3356604106612508</v>
      </c>
      <c r="AP138" s="2">
        <f t="shared" si="319"/>
        <v>2.3949548880755978</v>
      </c>
      <c r="AQ138" s="2">
        <f t="shared" si="320"/>
        <v>8.0650194724730966</v>
      </c>
      <c r="AR138" s="2">
        <f t="shared" si="321"/>
        <v>6.4595804902537957</v>
      </c>
      <c r="AS138" s="2">
        <f t="shared" si="322"/>
        <v>0.65948673301807503</v>
      </c>
      <c r="AT138" s="2">
        <f t="shared" si="323"/>
        <v>99.999999999999986</v>
      </c>
      <c r="AU138" s="2"/>
      <c r="AV138" s="2">
        <f>AR138*'E. Diagram lines'!$G$42</f>
        <v>5.362137537323628</v>
      </c>
      <c r="AW138" s="2">
        <f>AK138*'E. Diagram lines'!$G$43</f>
        <v>5.8156120628246892</v>
      </c>
      <c r="AX138" s="2">
        <f>AQ138*'E. Diagram lines'!$G$41</f>
        <v>5.9830525224961759</v>
      </c>
      <c r="AY138" s="2">
        <f>AP138*'E. Diagram lines'!$G$44</f>
        <v>1.7115727889496046</v>
      </c>
      <c r="AZ138" s="2">
        <f>AS138*'E. Diagram lines'!$G$50</f>
        <v>0.28781894237125966</v>
      </c>
      <c r="BA138" s="2">
        <f>AJ138*'E. Diagram lines'!$G$47</f>
        <v>0.15768117305530296</v>
      </c>
      <c r="BB138" s="2">
        <f t="shared" si="324"/>
        <v>14.524599962726892</v>
      </c>
      <c r="BC138" s="2">
        <f t="shared" si="325"/>
        <v>0.44540994810002288</v>
      </c>
      <c r="BD138" s="2">
        <f t="shared" si="326"/>
        <v>0.5126059618358707</v>
      </c>
      <c r="BE138" s="15">
        <f t="shared" si="327"/>
        <v>1.950816171584415</v>
      </c>
    </row>
    <row r="139" spans="1:57">
      <c r="A139" s="1" t="str">
        <f t="shared" si="296"/>
        <v>Phonolite AFC</v>
      </c>
      <c r="B139" s="1" t="str">
        <f t="shared" si="297"/>
        <v xml:space="preserve"> r 0.06, TI 350°C and AXV 100%</v>
      </c>
      <c r="C139" s="1" t="str">
        <f t="shared" si="298"/>
        <v>amphibolite xenolith</v>
      </c>
      <c r="D139" s="34">
        <v>842.25943925325885</v>
      </c>
      <c r="E139" s="17"/>
      <c r="F139" s="1">
        <v>65.497662090754048</v>
      </c>
      <c r="G139" s="1">
        <v>0.19820281614253829</v>
      </c>
      <c r="H139" s="1">
        <v>9.6788172399627825</v>
      </c>
      <c r="I139" s="1">
        <v>0.18324164712267879</v>
      </c>
      <c r="J139" s="1">
        <v>1.6128611481062063</v>
      </c>
      <c r="K139" s="1">
        <v>0.92502356670842445</v>
      </c>
      <c r="L139" s="1">
        <v>0.25006838352298932</v>
      </c>
      <c r="M139" s="1">
        <v>2.3219303655233086</v>
      </c>
      <c r="N139" s="1">
        <v>7.9092300183821393</v>
      </c>
      <c r="O139" s="1">
        <v>5.9052130708174504</v>
      </c>
      <c r="P139" s="1">
        <v>0.654669784458352</v>
      </c>
      <c r="Q139" s="1">
        <v>4.863079868499085</v>
      </c>
      <c r="R139" s="2">
        <f t="shared" si="299"/>
        <v>100.00000000000001</v>
      </c>
      <c r="V139" s="10">
        <f t="shared" si="300"/>
        <v>62.312458471281033</v>
      </c>
      <c r="W139" s="2">
        <f t="shared" si="301"/>
        <v>0.18856405489191225</v>
      </c>
      <c r="X139" s="2">
        <f t="shared" si="302"/>
        <v>9.2081286272573326</v>
      </c>
      <c r="Y139" s="2">
        <f t="shared" si="303"/>
        <v>0.17433045947074968</v>
      </c>
      <c r="Z139" s="2">
        <f t="shared" si="304"/>
        <v>1.5344264223058102</v>
      </c>
      <c r="AA139" s="2">
        <f t="shared" si="305"/>
        <v>0.88003893185695492</v>
      </c>
      <c r="AB139" s="2">
        <f t="shared" si="306"/>
        <v>0.23790735830640172</v>
      </c>
      <c r="AC139" s="2">
        <f t="shared" si="307"/>
        <v>2.2090130373569772</v>
      </c>
      <c r="AD139" s="2">
        <f t="shared" si="308"/>
        <v>7.5245978456049114</v>
      </c>
      <c r="AE139" s="2">
        <f t="shared" si="309"/>
        <v>5.6180378427785502</v>
      </c>
      <c r="AF139" s="2">
        <f t="shared" si="310"/>
        <v>0.62283266996521158</v>
      </c>
      <c r="AG139" s="2">
        <f t="shared" si="311"/>
        <v>90.510335721075862</v>
      </c>
      <c r="AH139" s="2"/>
      <c r="AI139" s="10">
        <f t="shared" si="312"/>
        <v>68.845682622709816</v>
      </c>
      <c r="AJ139" s="2">
        <f t="shared" si="313"/>
        <v>0.20833427849942668</v>
      </c>
      <c r="AK139" s="2">
        <f t="shared" si="314"/>
        <v>10.173565873884131</v>
      </c>
      <c r="AL139" s="2">
        <f t="shared" si="315"/>
        <v>0.19260834476184119</v>
      </c>
      <c r="AM139" s="2">
        <f t="shared" si="316"/>
        <v>1.6953051936901722</v>
      </c>
      <c r="AN139" s="2">
        <f t="shared" si="317"/>
        <v>0.97230766502618626</v>
      </c>
      <c r="AO139" s="2">
        <f t="shared" si="318"/>
        <v>0.26285103950951716</v>
      </c>
      <c r="AP139" s="2">
        <f t="shared" si="319"/>
        <v>2.4406196483067464</v>
      </c>
      <c r="AQ139" s="2">
        <f t="shared" si="320"/>
        <v>8.3135232961607102</v>
      </c>
      <c r="AR139" s="2">
        <f t="shared" si="321"/>
        <v>6.2070677321223959</v>
      </c>
      <c r="AS139" s="2">
        <f t="shared" si="322"/>
        <v>0.68813430532904463</v>
      </c>
      <c r="AT139" s="2">
        <f t="shared" si="323"/>
        <v>99.999999999999986</v>
      </c>
      <c r="AU139" s="2"/>
      <c r="AV139" s="2">
        <f>AR139*'E. Diagram lines'!$G$42</f>
        <v>5.1525251420492868</v>
      </c>
      <c r="AW139" s="2">
        <f>AK139*'E. Diagram lines'!$G$43</f>
        <v>5.3845263713052489</v>
      </c>
      <c r="AX139" s="2">
        <f>AQ139*'E. Diagram lines'!$G$41</f>
        <v>6.1674056333893104</v>
      </c>
      <c r="AY139" s="2">
        <f>AP139*'E. Diagram lines'!$G$44</f>
        <v>1.7442074583601606</v>
      </c>
      <c r="AZ139" s="2">
        <f>AS139*'E. Diagram lines'!$G$50</f>
        <v>0.30032156532216209</v>
      </c>
      <c r="BA139" s="2">
        <f>AJ139*'E. Diagram lines'!$G$47</f>
        <v>0.12485710415590405</v>
      </c>
      <c r="BB139" s="2">
        <f t="shared" si="324"/>
        <v>14.520591028283107</v>
      </c>
      <c r="BC139" s="2">
        <f t="shared" si="325"/>
        <v>0.41216085400678965</v>
      </c>
      <c r="BD139" s="2">
        <f t="shared" si="326"/>
        <v>0.47566778261474152</v>
      </c>
      <c r="BE139" s="15">
        <f t="shared" si="327"/>
        <v>2.1023076116339201</v>
      </c>
    </row>
    <row r="140" spans="1:57">
      <c r="A140" s="1" t="str">
        <f t="shared" si="296"/>
        <v>Phonolite AFC</v>
      </c>
      <c r="B140" s="1" t="str">
        <f t="shared" si="297"/>
        <v xml:space="preserve"> r 0.06, TI 350°C and AXV 100%</v>
      </c>
      <c r="C140" s="1" t="str">
        <f t="shared" si="298"/>
        <v>amphibolite xenolith</v>
      </c>
      <c r="D140" s="34">
        <v>822.10930664335399</v>
      </c>
      <c r="E140" s="17"/>
      <c r="F140" s="1">
        <v>66.020550656179154</v>
      </c>
      <c r="G140" s="1">
        <v>0.15689325181271083</v>
      </c>
      <c r="H140" s="1">
        <v>8.8527670891666901</v>
      </c>
      <c r="I140" s="1">
        <v>0.17419255632317365</v>
      </c>
      <c r="J140" s="1">
        <v>1.5203246295162216</v>
      </c>
      <c r="K140" s="1">
        <v>0.98231370745595192</v>
      </c>
      <c r="L140" s="1">
        <v>0.18806442861237338</v>
      </c>
      <c r="M140" s="1">
        <v>2.3715577104186596</v>
      </c>
      <c r="N140" s="1">
        <v>8.0618945388035623</v>
      </c>
      <c r="O140" s="1">
        <v>5.567110752169901</v>
      </c>
      <c r="P140" s="1">
        <v>0.68925708192031165</v>
      </c>
      <c r="Q140" s="1">
        <v>5.4150735976212649</v>
      </c>
      <c r="R140" s="2">
        <f t="shared" si="299"/>
        <v>99.999999999999972</v>
      </c>
      <c r="V140" s="10">
        <f t="shared" si="300"/>
        <v>62.445489248592231</v>
      </c>
      <c r="W140" s="2">
        <f t="shared" si="301"/>
        <v>0.1483973667573513</v>
      </c>
      <c r="X140" s="2">
        <f t="shared" si="302"/>
        <v>8.3733832358623204</v>
      </c>
      <c r="Y140" s="2">
        <f t="shared" si="303"/>
        <v>0.16475990119669595</v>
      </c>
      <c r="Z140" s="2">
        <f t="shared" si="304"/>
        <v>1.4379979319051555</v>
      </c>
      <c r="AA140" s="2">
        <f t="shared" si="305"/>
        <v>0.92912069723769009</v>
      </c>
      <c r="AB140" s="2">
        <f t="shared" si="306"/>
        <v>0.17788060139206746</v>
      </c>
      <c r="AC140" s="2">
        <f t="shared" si="307"/>
        <v>2.2431361149894276</v>
      </c>
      <c r="AD140" s="2">
        <f t="shared" si="308"/>
        <v>7.6253370161647398</v>
      </c>
      <c r="AE140" s="2">
        <f t="shared" si="309"/>
        <v>5.2656476076788135</v>
      </c>
      <c r="AF140" s="2">
        <f t="shared" si="310"/>
        <v>0.65193330365751012</v>
      </c>
      <c r="AG140" s="2">
        <f t="shared" si="311"/>
        <v>89.463083025434003</v>
      </c>
      <c r="AH140" s="2"/>
      <c r="AI140" s="10">
        <f t="shared" si="312"/>
        <v>69.800287601131771</v>
      </c>
      <c r="AJ140" s="2">
        <f t="shared" si="313"/>
        <v>0.16587553406265076</v>
      </c>
      <c r="AK140" s="2">
        <f t="shared" si="314"/>
        <v>9.359596106789434</v>
      </c>
      <c r="AL140" s="2">
        <f t="shared" si="315"/>
        <v>0.18416523958810516</v>
      </c>
      <c r="AM140" s="2">
        <f t="shared" si="316"/>
        <v>1.6073646059082698</v>
      </c>
      <c r="AN140" s="2">
        <f t="shared" si="317"/>
        <v>1.0385520661897429</v>
      </c>
      <c r="AO140" s="2">
        <f t="shared" si="318"/>
        <v>0.19883128926095325</v>
      </c>
      <c r="AP140" s="2">
        <f t="shared" si="319"/>
        <v>2.5073315597135331</v>
      </c>
      <c r="AQ140" s="2">
        <f t="shared" si="320"/>
        <v>8.5234453791368736</v>
      </c>
      <c r="AR140" s="2">
        <f t="shared" si="321"/>
        <v>5.8858329375724852</v>
      </c>
      <c r="AS140" s="2">
        <f t="shared" si="322"/>
        <v>0.72871768064618114</v>
      </c>
      <c r="AT140" s="2">
        <f t="shared" si="323"/>
        <v>100.00000000000001</v>
      </c>
      <c r="AU140" s="2"/>
      <c r="AV140" s="2">
        <f>AR140*'E. Diagram lines'!$G$42</f>
        <v>4.8858661612146284</v>
      </c>
      <c r="AW140" s="2">
        <f>AK140*'E. Diagram lines'!$G$43</f>
        <v>4.953719540082238</v>
      </c>
      <c r="AX140" s="2">
        <f>AQ140*'E. Diagram lines'!$G$41</f>
        <v>6.3231367946549444</v>
      </c>
      <c r="AY140" s="2">
        <f>AP140*'E. Diagram lines'!$G$44</f>
        <v>1.791883634989283</v>
      </c>
      <c r="AZ140" s="2">
        <f>AS140*'E. Diagram lines'!$G$50</f>
        <v>0.31803331534960955</v>
      </c>
      <c r="BA140" s="2">
        <f>AJ140*'E. Diagram lines'!$G$47</f>
        <v>9.9411095392223661E-2</v>
      </c>
      <c r="BB140" s="2">
        <f t="shared" si="324"/>
        <v>14.409278316709358</v>
      </c>
      <c r="BC140" s="2">
        <f t="shared" si="325"/>
        <v>0.38102936330244452</v>
      </c>
      <c r="BD140" s="2">
        <f t="shared" si="326"/>
        <v>0.44194113959870379</v>
      </c>
      <c r="BE140" s="15">
        <f t="shared" si="327"/>
        <v>2.2627447648526924</v>
      </c>
    </row>
    <row r="141" spans="1:57">
      <c r="D141" s="34"/>
      <c r="R141" s="2"/>
      <c r="V141" s="1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10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15"/>
    </row>
    <row r="142" spans="1:57">
      <c r="A142" s="1" t="s">
        <v>86</v>
      </c>
      <c r="B142" s="1" t="s">
        <v>190</v>
      </c>
      <c r="C142" s="1" t="s">
        <v>87</v>
      </c>
      <c r="D142" s="34">
        <v>1237.109375</v>
      </c>
      <c r="E142" s="17"/>
      <c r="F142" s="1">
        <v>59.370162280257773</v>
      </c>
      <c r="G142" s="1">
        <v>0.89050183750855849</v>
      </c>
      <c r="H142" s="1">
        <v>19.408892322061664</v>
      </c>
      <c r="I142" s="1">
        <v>1.0087912543769681</v>
      </c>
      <c r="J142" s="1">
        <v>2.0175825087535615</v>
      </c>
      <c r="K142" s="1">
        <v>0.20238678125194692</v>
      </c>
      <c r="L142" s="1">
        <v>0.5869216656306453</v>
      </c>
      <c r="M142" s="1">
        <v>1.9935097953316903</v>
      </c>
      <c r="N142" s="1">
        <v>6.3043482359981331</v>
      </c>
      <c r="O142" s="1">
        <v>7.8424877735129366</v>
      </c>
      <c r="P142" s="1">
        <v>0.17202876406415332</v>
      </c>
      <c r="Q142" s="1">
        <v>0.20238678125194709</v>
      </c>
      <c r="R142" s="2">
        <f t="shared" si="299"/>
        <v>99.999999999999986</v>
      </c>
      <c r="V142" s="10">
        <f t="shared" si="300"/>
        <v>59.250004919794698</v>
      </c>
      <c r="W142" s="2">
        <f t="shared" si="301"/>
        <v>0.88869957950263556</v>
      </c>
      <c r="X142" s="2">
        <f t="shared" si="302"/>
        <v>19.36961128961439</v>
      </c>
      <c r="Y142" s="2">
        <f t="shared" si="303"/>
        <v>1.0067495942276836</v>
      </c>
      <c r="Z142" s="2">
        <f t="shared" si="304"/>
        <v>2.0134991884549929</v>
      </c>
      <c r="AA142" s="2">
        <f t="shared" si="305"/>
        <v>0.20197717715969168</v>
      </c>
      <c r="AB142" s="2">
        <f t="shared" si="306"/>
        <v>0.58573381376310518</v>
      </c>
      <c r="AC142" s="2">
        <f t="shared" si="307"/>
        <v>1.9894751950229761</v>
      </c>
      <c r="AD142" s="2">
        <f t="shared" si="308"/>
        <v>6.2915890685243818</v>
      </c>
      <c r="AE142" s="2">
        <f t="shared" si="309"/>
        <v>7.8266156149380457</v>
      </c>
      <c r="AF142" s="2">
        <f t="shared" si="310"/>
        <v>0.17168060058573639</v>
      </c>
      <c r="AG142" s="2">
        <f t="shared" si="311"/>
        <v>99.595636041588321</v>
      </c>
      <c r="AH142" s="2"/>
      <c r="AI142" s="10">
        <f t="shared" si="312"/>
        <v>59.490563316502715</v>
      </c>
      <c r="AJ142" s="2">
        <f t="shared" si="313"/>
        <v>0.89230775044354327</v>
      </c>
      <c r="AK142" s="2">
        <f t="shared" si="314"/>
        <v>19.448253015349174</v>
      </c>
      <c r="AL142" s="2">
        <f t="shared" si="315"/>
        <v>1.0108370549561967</v>
      </c>
      <c r="AM142" s="2">
        <f t="shared" si="316"/>
        <v>2.0216741099120172</v>
      </c>
      <c r="AN142" s="2">
        <f t="shared" si="317"/>
        <v>0.202797216009898</v>
      </c>
      <c r="AO142" s="2">
        <f t="shared" si="318"/>
        <v>0.58811192642870347</v>
      </c>
      <c r="AP142" s="2">
        <f t="shared" si="319"/>
        <v>1.9975525776975083</v>
      </c>
      <c r="AQ142" s="2">
        <f t="shared" si="320"/>
        <v>6.317133278708309</v>
      </c>
      <c r="AR142" s="2">
        <f t="shared" si="321"/>
        <v>7.8583921203835398</v>
      </c>
      <c r="AS142" s="2">
        <f t="shared" si="322"/>
        <v>0.17237763360841177</v>
      </c>
      <c r="AT142" s="2">
        <f t="shared" si="323"/>
        <v>100.00000000000001</v>
      </c>
      <c r="AU142" s="2"/>
      <c r="AV142" s="2">
        <f>AR142*'E. Diagram lines'!$G$42</f>
        <v>6.5232996841349387</v>
      </c>
      <c r="AW142" s="2">
        <f>AK142*'E. Diagram lines'!$G$43</f>
        <v>10.293306450767975</v>
      </c>
      <c r="AX142" s="2">
        <f>AQ142*'E. Diagram lines'!$G$41</f>
        <v>4.6863792861408209</v>
      </c>
      <c r="AY142" s="2">
        <f>AP142*'E. Diagram lines'!$G$44</f>
        <v>1.4275661948816112</v>
      </c>
      <c r="AZ142" s="2">
        <f>AS142*'E. Diagram lines'!$G$50</f>
        <v>7.5230547802807399E-2</v>
      </c>
      <c r="BA142" s="2">
        <f>AJ142*'E. Diagram lines'!$G$47</f>
        <v>0.53477019019007244</v>
      </c>
      <c r="BB142" s="2">
        <f t="shared" si="324"/>
        <v>14.17552539909185</v>
      </c>
      <c r="BC142" s="2">
        <f t="shared" si="325"/>
        <v>0.81452138628662851</v>
      </c>
      <c r="BD142" s="2">
        <f t="shared" si="326"/>
        <v>0.91825167144057451</v>
      </c>
      <c r="BE142" s="15">
        <f t="shared" si="327"/>
        <v>1.0890260601771373</v>
      </c>
    </row>
    <row r="143" spans="1:57">
      <c r="A143" s="1" t="str">
        <f>A142</f>
        <v>Phonolite AFC</v>
      </c>
      <c r="B143" s="1" t="str">
        <f>B142</f>
        <v xml:space="preserve"> r 0.06, TI 500°C and AXV 100%</v>
      </c>
      <c r="C143" s="1" t="str">
        <f>C142</f>
        <v>amphibolite xenolith</v>
      </c>
      <c r="D143" s="34">
        <v>1217.109375</v>
      </c>
      <c r="E143" s="17"/>
      <c r="F143" s="1">
        <v>59.427493953182619</v>
      </c>
      <c r="G143" s="1">
        <v>0.90331393954012729</v>
      </c>
      <c r="H143" s="1">
        <v>19.35007722227159</v>
      </c>
      <c r="I143" s="1">
        <v>1.0233052463028698</v>
      </c>
      <c r="J143" s="1">
        <v>2.046610492605728</v>
      </c>
      <c r="K143" s="1">
        <v>0.20529862262275672</v>
      </c>
      <c r="L143" s="1">
        <v>0.5953660056059934</v>
      </c>
      <c r="M143" s="1">
        <v>2.0221914328341448</v>
      </c>
      <c r="N143" s="1">
        <v>6.3766462692871091</v>
      </c>
      <c r="O143" s="1">
        <v>7.6709582959323823</v>
      </c>
      <c r="P143" s="1">
        <v>0.17450382922934213</v>
      </c>
      <c r="Q143" s="1">
        <v>0.20423469058533983</v>
      </c>
      <c r="R143" s="2">
        <f t="shared" si="299"/>
        <v>100</v>
      </c>
      <c r="V143" s="10">
        <f t="shared" si="300"/>
        <v>59.306122394784715</v>
      </c>
      <c r="W143" s="2">
        <f t="shared" si="301"/>
        <v>0.9014690591106933</v>
      </c>
      <c r="X143" s="2">
        <f t="shared" si="302"/>
        <v>19.310557651928658</v>
      </c>
      <c r="Y143" s="2">
        <f t="shared" si="303"/>
        <v>1.0212153019993395</v>
      </c>
      <c r="Z143" s="2">
        <f t="shared" si="304"/>
        <v>2.0424306039986679</v>
      </c>
      <c r="AA143" s="2">
        <f t="shared" si="305"/>
        <v>0.2048793316160672</v>
      </c>
      <c r="AB143" s="2">
        <f t="shared" si="306"/>
        <v>0.59415006168659379</v>
      </c>
      <c r="AC143" s="2">
        <f t="shared" si="307"/>
        <v>2.0180614164182531</v>
      </c>
      <c r="AD143" s="2">
        <f t="shared" si="308"/>
        <v>6.3636229455093085</v>
      </c>
      <c r="AE143" s="2">
        <f t="shared" si="309"/>
        <v>7.6552915379917543</v>
      </c>
      <c r="AF143" s="2">
        <f t="shared" si="310"/>
        <v>0.17414743187365603</v>
      </c>
      <c r="AG143" s="2">
        <f t="shared" si="311"/>
        <v>99.591947736917689</v>
      </c>
      <c r="AH143" s="2"/>
      <c r="AI143" s="10">
        <f t="shared" si="312"/>
        <v>59.549113901706093</v>
      </c>
      <c r="AJ143" s="2">
        <f t="shared" si="313"/>
        <v>0.90516259556647682</v>
      </c>
      <c r="AK143" s="2">
        <f t="shared" si="314"/>
        <v>19.389677670467364</v>
      </c>
      <c r="AL143" s="2">
        <f t="shared" si="315"/>
        <v>1.0253994677330582</v>
      </c>
      <c r="AM143" s="2">
        <f t="shared" si="316"/>
        <v>2.0507989354661054</v>
      </c>
      <c r="AN143" s="2">
        <f t="shared" si="317"/>
        <v>0.20571877171965439</v>
      </c>
      <c r="AO143" s="2">
        <f t="shared" si="318"/>
        <v>0.59658443798699667</v>
      </c>
      <c r="AP143" s="2">
        <f t="shared" si="319"/>
        <v>2.0263299014385869</v>
      </c>
      <c r="AQ143" s="2">
        <f t="shared" si="320"/>
        <v>6.3896962456437434</v>
      </c>
      <c r="AR143" s="2">
        <f t="shared" si="321"/>
        <v>7.6866571163102355</v>
      </c>
      <c r="AS143" s="2">
        <f t="shared" si="322"/>
        <v>0.17486095596170512</v>
      </c>
      <c r="AT143" s="2">
        <f t="shared" si="323"/>
        <v>100.00000000000001</v>
      </c>
      <c r="AU143" s="2"/>
      <c r="AV143" s="2">
        <f>AR143*'E. Diagram lines'!$G$42</f>
        <v>6.380741399861944</v>
      </c>
      <c r="AW143" s="2">
        <f>AK143*'E. Diagram lines'!$G$43</f>
        <v>10.262304490085334</v>
      </c>
      <c r="AX143" s="2">
        <f>AQ143*'E. Diagram lines'!$G$41</f>
        <v>4.7402102835543616</v>
      </c>
      <c r="AY143" s="2">
        <f>AP143*'E. Diagram lines'!$G$44</f>
        <v>1.4481321289203941</v>
      </c>
      <c r="AZ143" s="2">
        <f>AS143*'E. Diagram lines'!$G$50</f>
        <v>7.6314340967259447E-2</v>
      </c>
      <c r="BA143" s="2">
        <f>AJ143*'E. Diagram lines'!$G$47</f>
        <v>0.54247424517316323</v>
      </c>
      <c r="BB143" s="2">
        <f t="shared" si="324"/>
        <v>14.076353361953979</v>
      </c>
      <c r="BC143" s="2">
        <f t="shared" si="325"/>
        <v>0.81647195955625373</v>
      </c>
      <c r="BD143" s="2">
        <f t="shared" si="326"/>
        <v>0.92279013363475038</v>
      </c>
      <c r="BE143" s="15">
        <f t="shared" si="327"/>
        <v>1.0836700172130471</v>
      </c>
    </row>
    <row r="144" spans="1:57">
      <c r="A144" s="1" t="str">
        <f t="shared" ref="A144:A159" si="328">A143</f>
        <v>Phonolite AFC</v>
      </c>
      <c r="B144" s="1" t="str">
        <f t="shared" ref="B144:B159" si="329">B143</f>
        <v xml:space="preserve"> r 0.06, TI 500°C and AXV 100%</v>
      </c>
      <c r="C144" s="1" t="str">
        <f t="shared" ref="C144:C159" si="330">C143</f>
        <v>amphibolite xenolith</v>
      </c>
      <c r="D144" s="34">
        <v>1197.109375</v>
      </c>
      <c r="E144" s="17"/>
      <c r="F144" s="1">
        <v>59.482182886676014</v>
      </c>
      <c r="G144" s="1">
        <v>0.91556935676963636</v>
      </c>
      <c r="H144" s="1">
        <v>19.293753283503118</v>
      </c>
      <c r="I144" s="1">
        <v>1.0371886064478175</v>
      </c>
      <c r="J144" s="1">
        <v>2.0743772128956315</v>
      </c>
      <c r="K144" s="1">
        <v>0.20808394472037239</v>
      </c>
      <c r="L144" s="1">
        <v>0.60344343968907876</v>
      </c>
      <c r="M144" s="1">
        <v>2.0496268554956556</v>
      </c>
      <c r="N144" s="1">
        <v>6.445259755474309</v>
      </c>
      <c r="O144" s="1">
        <v>7.5076479351211685</v>
      </c>
      <c r="P144" s="1">
        <v>0.17687135301231544</v>
      </c>
      <c r="Q144" s="1">
        <v>0.20599537019487302</v>
      </c>
      <c r="R144" s="2">
        <f t="shared" si="299"/>
        <v>99.999999999999986</v>
      </c>
      <c r="V144" s="10">
        <f t="shared" si="300"/>
        <v>59.359652343838619</v>
      </c>
      <c r="W144" s="2">
        <f t="shared" si="301"/>
        <v>0.91368332628376792</v>
      </c>
      <c r="X144" s="2">
        <f t="shared" si="302"/>
        <v>19.254009045002281</v>
      </c>
      <c r="Y144" s="2">
        <f t="shared" si="303"/>
        <v>1.0350520459383463</v>
      </c>
      <c r="Z144" s="2">
        <f t="shared" si="304"/>
        <v>2.0701040918766891</v>
      </c>
      <c r="AA144" s="2">
        <f t="shared" si="305"/>
        <v>0.2076553014281296</v>
      </c>
      <c r="AB144" s="2">
        <f t="shared" si="306"/>
        <v>0.60220037414157457</v>
      </c>
      <c r="AC144" s="2">
        <f t="shared" si="307"/>
        <v>2.0454047190670637</v>
      </c>
      <c r="AD144" s="2">
        <f t="shared" si="308"/>
        <v>6.4319828187809991</v>
      </c>
      <c r="AE144" s="2">
        <f t="shared" si="309"/>
        <v>7.492182527964288</v>
      </c>
      <c r="AF144" s="2">
        <f t="shared" si="310"/>
        <v>0.17650700621390902</v>
      </c>
      <c r="AG144" s="2">
        <f t="shared" si="311"/>
        <v>99.588433600535666</v>
      </c>
      <c r="AH144" s="2"/>
      <c r="AI144" s="10">
        <f t="shared" si="312"/>
        <v>59.604966357779254</v>
      </c>
      <c r="AJ144" s="2">
        <f t="shared" si="313"/>
        <v>0.91745928041070568</v>
      </c>
      <c r="AK144" s="2">
        <f t="shared" si="314"/>
        <v>19.333579562294389</v>
      </c>
      <c r="AL144" s="2">
        <f t="shared" si="315"/>
        <v>1.0393295772580351</v>
      </c>
      <c r="AM144" s="2">
        <f t="shared" si="316"/>
        <v>2.0786591545160666</v>
      </c>
      <c r="AN144" s="2">
        <f t="shared" si="317"/>
        <v>0.20851347282061544</v>
      </c>
      <c r="AO144" s="2">
        <f t="shared" si="318"/>
        <v>0.60468907117978354</v>
      </c>
      <c r="AP144" s="2">
        <f t="shared" si="319"/>
        <v>2.0538577072830493</v>
      </c>
      <c r="AQ144" s="2">
        <f t="shared" si="320"/>
        <v>6.4585640984982851</v>
      </c>
      <c r="AR144" s="2">
        <f t="shared" si="321"/>
        <v>7.5231452660622926</v>
      </c>
      <c r="AS144" s="2">
        <f t="shared" si="322"/>
        <v>0.17723645189752202</v>
      </c>
      <c r="AT144" s="2">
        <f t="shared" si="323"/>
        <v>99.999999999999972</v>
      </c>
      <c r="AU144" s="2"/>
      <c r="AV144" s="2">
        <f>AR144*'E. Diagram lines'!$G$42</f>
        <v>6.2450092062102653</v>
      </c>
      <c r="AW144" s="2">
        <f>AK144*'E. Diagram lines'!$G$43</f>
        <v>10.232613647505437</v>
      </c>
      <c r="AX144" s="2">
        <f>AQ144*'E. Diagram lines'!$G$41</f>
        <v>4.7913000524193476</v>
      </c>
      <c r="AY144" s="2">
        <f>AP144*'E. Diagram lines'!$G$44</f>
        <v>1.4678050854580966</v>
      </c>
      <c r="AZ144" s="2">
        <f>AS144*'E. Diagram lines'!$G$50</f>
        <v>7.735107558771967E-2</v>
      </c>
      <c r="BA144" s="2">
        <f>AJ144*'E. Diagram lines'!$G$47</f>
        <v>0.54984378834880743</v>
      </c>
      <c r="BB144" s="2">
        <f t="shared" si="324"/>
        <v>13.981709364560578</v>
      </c>
      <c r="BC144" s="2">
        <f t="shared" si="325"/>
        <v>0.81833973729964316</v>
      </c>
      <c r="BD144" s="2">
        <f t="shared" si="326"/>
        <v>0.92717713935972357</v>
      </c>
      <c r="BE144" s="15">
        <f t="shared" si="327"/>
        <v>1.0785425541127613</v>
      </c>
    </row>
    <row r="145" spans="1:57">
      <c r="A145" s="1" t="str">
        <f t="shared" si="328"/>
        <v>Phonolite AFC</v>
      </c>
      <c r="B145" s="1" t="str">
        <f t="shared" si="329"/>
        <v xml:space="preserve"> r 0.06, TI 500°C and AXV 100%</v>
      </c>
      <c r="C145" s="1" t="str">
        <f t="shared" si="330"/>
        <v>amphibolite xenolith</v>
      </c>
      <c r="D145" s="34">
        <v>1177.109375</v>
      </c>
      <c r="E145" s="17"/>
      <c r="F145" s="1">
        <v>59.534358026643694</v>
      </c>
      <c r="G145" s="1">
        <v>0.92729491036305878</v>
      </c>
      <c r="H145" s="1">
        <v>19.23980116774959</v>
      </c>
      <c r="I145" s="1">
        <v>1.0504717187554424</v>
      </c>
      <c r="J145" s="1">
        <v>2.1009434375108724</v>
      </c>
      <c r="K145" s="1">
        <v>0.21074884326432969</v>
      </c>
      <c r="L145" s="1">
        <v>0.61117164546655922</v>
      </c>
      <c r="M145" s="1">
        <v>2.0758761061536632</v>
      </c>
      <c r="N145" s="1">
        <v>6.5103718634464851</v>
      </c>
      <c r="O145" s="1">
        <v>7.3521527442656662</v>
      </c>
      <c r="P145" s="1">
        <v>0.17913651677468134</v>
      </c>
      <c r="Q145" s="1">
        <v>0.20767301960596404</v>
      </c>
      <c r="R145" s="2">
        <f t="shared" si="299"/>
        <v>100</v>
      </c>
      <c r="V145" s="10">
        <f t="shared" si="300"/>
        <v>59.410721227626738</v>
      </c>
      <c r="W145" s="2">
        <f t="shared" si="301"/>
        <v>0.92536916902205546</v>
      </c>
      <c r="X145" s="2">
        <f t="shared" si="302"/>
        <v>19.199845291698342</v>
      </c>
      <c r="Y145" s="2">
        <f t="shared" si="303"/>
        <v>1.0482901724169964</v>
      </c>
      <c r="Z145" s="2">
        <f t="shared" si="304"/>
        <v>2.0965803448339804</v>
      </c>
      <c r="AA145" s="2">
        <f t="shared" si="305"/>
        <v>0.210311174777738</v>
      </c>
      <c r="AB145" s="2">
        <f t="shared" si="306"/>
        <v>0.60990240685544339</v>
      </c>
      <c r="AC145" s="2">
        <f t="shared" si="307"/>
        <v>2.0715650715607352</v>
      </c>
      <c r="AD145" s="2">
        <f t="shared" si="308"/>
        <v>6.496851577610089</v>
      </c>
      <c r="AE145" s="2">
        <f t="shared" si="309"/>
        <v>7.336884306655608</v>
      </c>
      <c r="AF145" s="2">
        <f t="shared" si="310"/>
        <v>0.17876449856107843</v>
      </c>
      <c r="AG145" s="2">
        <f t="shared" si="311"/>
        <v>99.585085241618813</v>
      </c>
      <c r="AH145" s="2"/>
      <c r="AI145" s="10">
        <f t="shared" si="312"/>
        <v>59.658252120265978</v>
      </c>
      <c r="AJ145" s="2">
        <f t="shared" si="313"/>
        <v>0.9292246592718918</v>
      </c>
      <c r="AK145" s="2">
        <f t="shared" si="314"/>
        <v>19.279840194055787</v>
      </c>
      <c r="AL145" s="2">
        <f t="shared" si="315"/>
        <v>1.0526578050052144</v>
      </c>
      <c r="AM145" s="2">
        <f t="shared" si="316"/>
        <v>2.1053156100104164</v>
      </c>
      <c r="AN145" s="2">
        <f t="shared" si="317"/>
        <v>0.21118742256179174</v>
      </c>
      <c r="AO145" s="2">
        <f t="shared" si="318"/>
        <v>0.61244352542919911</v>
      </c>
      <c r="AP145" s="2">
        <f t="shared" si="319"/>
        <v>2.0801961122336645</v>
      </c>
      <c r="AQ145" s="2">
        <f t="shared" si="320"/>
        <v>6.5239202857004841</v>
      </c>
      <c r="AR145" s="2">
        <f t="shared" si="321"/>
        <v>7.3674529562880373</v>
      </c>
      <c r="AS145" s="2">
        <f t="shared" si="322"/>
        <v>0.17950930917752408</v>
      </c>
      <c r="AT145" s="2">
        <f t="shared" si="323"/>
        <v>99.999999999999986</v>
      </c>
      <c r="AU145" s="2"/>
      <c r="AV145" s="2">
        <f>AR145*'E. Diagram lines'!$G$42</f>
        <v>6.1157680612515852</v>
      </c>
      <c r="AW145" s="2">
        <f>AK145*'E. Diagram lines'!$G$43</f>
        <v>10.204171206669541</v>
      </c>
      <c r="AX145" s="2">
        <f>AQ145*'E. Diagram lines'!$G$41</f>
        <v>4.8397846843579906</v>
      </c>
      <c r="AY145" s="2">
        <f>AP145*'E. Diagram lines'!$G$44</f>
        <v>1.4866280275695583</v>
      </c>
      <c r="AZ145" s="2">
        <f>AS145*'E. Diagram lines'!$G$50</f>
        <v>7.8343015752303818E-2</v>
      </c>
      <c r="BA145" s="2">
        <f>AJ145*'E. Diagram lines'!$G$47</f>
        <v>0.55689491380202383</v>
      </c>
      <c r="BB145" s="2">
        <f t="shared" si="324"/>
        <v>13.891373241988521</v>
      </c>
      <c r="BC145" s="2">
        <f t="shared" si="325"/>
        <v>0.82012722630313029</v>
      </c>
      <c r="BD145" s="2">
        <f t="shared" si="326"/>
        <v>0.93141546059908742</v>
      </c>
      <c r="BE145" s="15">
        <f t="shared" si="327"/>
        <v>1.0736347444316621</v>
      </c>
    </row>
    <row r="146" spans="1:57">
      <c r="A146" s="1" t="str">
        <f t="shared" si="328"/>
        <v>Phonolite AFC</v>
      </c>
      <c r="B146" s="1" t="str">
        <f t="shared" si="329"/>
        <v xml:space="preserve"> r 0.06, TI 500°C and AXV 100%</v>
      </c>
      <c r="C146" s="1" t="str">
        <f t="shared" si="330"/>
        <v>amphibolite xenolith</v>
      </c>
      <c r="D146" s="34">
        <v>1157.109375</v>
      </c>
      <c r="E146" s="17"/>
      <c r="F146" s="1">
        <v>59.584111880003597</v>
      </c>
      <c r="G146" s="1">
        <v>0.93850950513775078</v>
      </c>
      <c r="H146" s="1">
        <v>19.188137447162809</v>
      </c>
      <c r="I146" s="1">
        <v>1.0631759992561349</v>
      </c>
      <c r="J146" s="1">
        <v>2.1263519985122699</v>
      </c>
      <c r="K146" s="1">
        <v>0.21329761480403378</v>
      </c>
      <c r="L146" s="1">
        <v>0.6185630829316997</v>
      </c>
      <c r="M146" s="1">
        <v>2.100981505819731</v>
      </c>
      <c r="N146" s="1">
        <v>6.5721173344078467</v>
      </c>
      <c r="O146" s="1">
        <v>7.2041800725368716</v>
      </c>
      <c r="P146" s="1">
        <v>0.18130297258342637</v>
      </c>
      <c r="Q146" s="1">
        <v>0.20927058684383185</v>
      </c>
      <c r="R146" s="2">
        <f t="shared" si="299"/>
        <v>100</v>
      </c>
      <c r="V146" s="10">
        <f t="shared" si="300"/>
        <v>59.459419859406623</v>
      </c>
      <c r="W146" s="2">
        <f t="shared" si="301"/>
        <v>0.93654548078876387</v>
      </c>
      <c r="X146" s="2">
        <f t="shared" si="302"/>
        <v>19.147982319322733</v>
      </c>
      <c r="Y146" s="2">
        <f t="shared" si="303"/>
        <v>1.060951084603309</v>
      </c>
      <c r="Z146" s="2">
        <f t="shared" si="304"/>
        <v>2.121902169206618</v>
      </c>
      <c r="AA146" s="2">
        <f t="shared" si="305"/>
        <v>0.2128512456338095</v>
      </c>
      <c r="AB146" s="2">
        <f t="shared" si="306"/>
        <v>0.61726861233804931</v>
      </c>
      <c r="AC146" s="2">
        <f t="shared" si="307"/>
        <v>2.0965847694930217</v>
      </c>
      <c r="AD146" s="2">
        <f t="shared" si="308"/>
        <v>6.558363825894066</v>
      </c>
      <c r="AE146" s="2">
        <f t="shared" si="309"/>
        <v>7.1891038426217877</v>
      </c>
      <c r="AF146" s="2">
        <f t="shared" si="310"/>
        <v>0.18092355878873573</v>
      </c>
      <c r="AG146" s="2">
        <f t="shared" si="311"/>
        <v>99.581896768097522</v>
      </c>
      <c r="AH146" s="2"/>
      <c r="AI146" s="10">
        <f t="shared" si="312"/>
        <v>59.709065391547448</v>
      </c>
      <c r="AJ146" s="2">
        <f t="shared" si="313"/>
        <v>0.9404776482313395</v>
      </c>
      <c r="AK146" s="2">
        <f t="shared" si="314"/>
        <v>19.228376784099439</v>
      </c>
      <c r="AL146" s="2">
        <f t="shared" si="315"/>
        <v>1.0654055797651767</v>
      </c>
      <c r="AM146" s="2">
        <f t="shared" si="316"/>
        <v>2.1308111595303534</v>
      </c>
      <c r="AN146" s="2">
        <f t="shared" si="317"/>
        <v>0.2137449200525767</v>
      </c>
      <c r="AO146" s="2">
        <f t="shared" si="318"/>
        <v>0.61986026815247419</v>
      </c>
      <c r="AP146" s="2">
        <f t="shared" si="319"/>
        <v>2.1053874625178786</v>
      </c>
      <c r="AQ146" s="2">
        <f t="shared" si="320"/>
        <v>6.585899685328279</v>
      </c>
      <c r="AR146" s="2">
        <f t="shared" si="321"/>
        <v>7.2192879187303447</v>
      </c>
      <c r="AS146" s="2">
        <f t="shared" si="322"/>
        <v>0.18168318204468784</v>
      </c>
      <c r="AT146" s="2">
        <f t="shared" si="323"/>
        <v>100.00000000000001</v>
      </c>
      <c r="AU146" s="2"/>
      <c r="AV146" s="2">
        <f>AR146*'E. Diagram lines'!$G$42</f>
        <v>5.9927753513061353</v>
      </c>
      <c r="AW146" s="2">
        <f>AK146*'E. Diagram lines'!$G$43</f>
        <v>10.176933354032386</v>
      </c>
      <c r="AX146" s="2">
        <f>AQ146*'E. Diagram lines'!$G$41</f>
        <v>4.8857642389705438</v>
      </c>
      <c r="AY146" s="2">
        <f>AP146*'E. Diagram lines'!$G$44</f>
        <v>1.504631218309407</v>
      </c>
      <c r="AZ146" s="2">
        <f>AS146*'E. Diagram lines'!$G$50</f>
        <v>7.9291756277550293E-2</v>
      </c>
      <c r="BA146" s="2">
        <f>AJ146*'E. Diagram lines'!$G$47</f>
        <v>0.56363895815562193</v>
      </c>
      <c r="BB146" s="2">
        <f t="shared" si="324"/>
        <v>13.805187604058624</v>
      </c>
      <c r="BC146" s="2">
        <f t="shared" si="325"/>
        <v>0.82183582148249401</v>
      </c>
      <c r="BD146" s="2">
        <f t="shared" si="326"/>
        <v>0.93550547567327935</v>
      </c>
      <c r="BE146" s="15">
        <f t="shared" si="327"/>
        <v>1.0689408303893724</v>
      </c>
    </row>
    <row r="147" spans="1:57">
      <c r="A147" s="1" t="str">
        <f t="shared" si="328"/>
        <v>Phonolite AFC</v>
      </c>
      <c r="B147" s="1" t="str">
        <f t="shared" si="329"/>
        <v xml:space="preserve"> r 0.06, TI 500°C and AXV 100%</v>
      </c>
      <c r="C147" s="1" t="str">
        <f t="shared" si="330"/>
        <v>amphibolite xenolith</v>
      </c>
      <c r="D147" s="34">
        <v>1137.109375</v>
      </c>
      <c r="E147" s="17"/>
      <c r="F147" s="1">
        <v>59.631449268394441</v>
      </c>
      <c r="G147" s="1">
        <v>0.94921238458515556</v>
      </c>
      <c r="H147" s="1">
        <v>19.138769076265962</v>
      </c>
      <c r="I147" s="1">
        <v>1.0753005909508586</v>
      </c>
      <c r="J147" s="1">
        <v>2.1506011819017199</v>
      </c>
      <c r="K147" s="1">
        <v>0.21573008740571772</v>
      </c>
      <c r="L147" s="1">
        <v>0.62561725347657471</v>
      </c>
      <c r="M147" s="1">
        <v>2.1249413609463002</v>
      </c>
      <c r="N147" s="1">
        <v>6.6305209715179876</v>
      </c>
      <c r="O147" s="1">
        <v>7.0636990774887511</v>
      </c>
      <c r="P147" s="1">
        <v>0.1833705742948534</v>
      </c>
      <c r="Q147" s="1">
        <v>0.21078817277164363</v>
      </c>
      <c r="R147" s="2">
        <f t="shared" si="299"/>
        <v>99.999999999999957</v>
      </c>
      <c r="V147" s="10">
        <f t="shared" si="300"/>
        <v>59.505753226084344</v>
      </c>
      <c r="W147" s="2">
        <f t="shared" si="301"/>
        <v>0.94721155714396643</v>
      </c>
      <c r="X147" s="2">
        <f t="shared" si="302"/>
        <v>19.098426814639115</v>
      </c>
      <c r="Y147" s="2">
        <f t="shared" si="303"/>
        <v>1.0730339844833905</v>
      </c>
      <c r="Z147" s="2">
        <f t="shared" si="304"/>
        <v>2.1460679689667841</v>
      </c>
      <c r="AA147" s="2">
        <f t="shared" si="305"/>
        <v>0.21527535389635655</v>
      </c>
      <c r="AB147" s="2">
        <f t="shared" si="306"/>
        <v>0.62429852629942728</v>
      </c>
      <c r="AC147" s="2">
        <f t="shared" si="307"/>
        <v>2.1204622358790925</v>
      </c>
      <c r="AD147" s="2">
        <f t="shared" si="308"/>
        <v>6.6165446175168841</v>
      </c>
      <c r="AE147" s="2">
        <f t="shared" si="309"/>
        <v>7.0488096352732255</v>
      </c>
      <c r="AF147" s="2">
        <f t="shared" si="310"/>
        <v>0.18298405081189639</v>
      </c>
      <c r="AG147" s="2">
        <f t="shared" si="311"/>
        <v>99.57886797099448</v>
      </c>
      <c r="AH147" s="2"/>
      <c r="AI147" s="10">
        <f t="shared" si="312"/>
        <v>59.757410822763411</v>
      </c>
      <c r="AJ147" s="2">
        <f t="shared" si="313"/>
        <v>0.95121743844273465</v>
      </c>
      <c r="AK147" s="2">
        <f t="shared" si="314"/>
        <v>19.17919655423492</v>
      </c>
      <c r="AL147" s="2">
        <f t="shared" si="315"/>
        <v>1.0775719852488641</v>
      </c>
      <c r="AM147" s="2">
        <f t="shared" si="316"/>
        <v>2.1551439704977313</v>
      </c>
      <c r="AN147" s="2">
        <f t="shared" si="317"/>
        <v>0.21618578146425843</v>
      </c>
      <c r="AO147" s="2">
        <f t="shared" si="318"/>
        <v>0.6269387662463427</v>
      </c>
      <c r="AP147" s="2">
        <f t="shared" si="319"/>
        <v>2.1294299474229259</v>
      </c>
      <c r="AQ147" s="2">
        <f t="shared" si="320"/>
        <v>6.644526848250738</v>
      </c>
      <c r="AR147" s="2">
        <f t="shared" si="321"/>
        <v>7.0786199711834605</v>
      </c>
      <c r="AS147" s="2">
        <f t="shared" si="322"/>
        <v>0.18375791424461296</v>
      </c>
      <c r="AT147" s="2">
        <f t="shared" si="323"/>
        <v>99.999999999999986</v>
      </c>
      <c r="AU147" s="2"/>
      <c r="AV147" s="2">
        <f>AR147*'E. Diagram lines'!$G$42</f>
        <v>5.8760060219390855</v>
      </c>
      <c r="AW147" s="2">
        <f>AK147*'E. Diagram lines'!$G$43</f>
        <v>10.150903911854973</v>
      </c>
      <c r="AX147" s="2">
        <f>AQ147*'E. Diagram lines'!$G$41</f>
        <v>4.9292569293734907</v>
      </c>
      <c r="AY147" s="2">
        <f>AP147*'E. Diagram lines'!$G$44</f>
        <v>1.5218133636379465</v>
      </c>
      <c r="AZ147" s="2">
        <f>AS147*'E. Diagram lines'!$G$50</f>
        <v>8.0197228969553155E-2</v>
      </c>
      <c r="BA147" s="2">
        <f>AJ147*'E. Diagram lines'!$G$47</f>
        <v>0.57007543665880023</v>
      </c>
      <c r="BB147" s="2">
        <f t="shared" si="324"/>
        <v>13.723146819434199</v>
      </c>
      <c r="BC147" s="2">
        <f t="shared" si="325"/>
        <v>0.82346402768219706</v>
      </c>
      <c r="BD147" s="2">
        <f t="shared" si="326"/>
        <v>0.93944071121581407</v>
      </c>
      <c r="BE147" s="15">
        <f t="shared" si="327"/>
        <v>1.0644631300955765</v>
      </c>
    </row>
    <row r="148" spans="1:57">
      <c r="A148" s="1" t="str">
        <f t="shared" si="328"/>
        <v>Phonolite AFC</v>
      </c>
      <c r="B148" s="1" t="str">
        <f t="shared" si="329"/>
        <v xml:space="preserve"> r 0.06, TI 500°C and AXV 100%</v>
      </c>
      <c r="C148" s="1" t="str">
        <f t="shared" si="330"/>
        <v>amphibolite xenolith</v>
      </c>
      <c r="D148" s="34">
        <v>1117.109375</v>
      </c>
      <c r="E148" s="17"/>
      <c r="F148" s="1">
        <v>59.676369452458587</v>
      </c>
      <c r="G148" s="1">
        <v>0.95940148571471018</v>
      </c>
      <c r="H148" s="1">
        <v>19.091709128122989</v>
      </c>
      <c r="I148" s="1">
        <v>1.086843156812614</v>
      </c>
      <c r="J148" s="1">
        <v>2.173686313625224</v>
      </c>
      <c r="K148" s="1">
        <v>0.2180457922078857</v>
      </c>
      <c r="L148" s="1">
        <v>0.63233279740286974</v>
      </c>
      <c r="M148" s="1">
        <v>2.1477510532476964</v>
      </c>
      <c r="N148" s="1">
        <v>6.6856011906944248</v>
      </c>
      <c r="O148" s="1">
        <v>6.9306950223908332</v>
      </c>
      <c r="P148" s="1">
        <v>0.18533892337670252</v>
      </c>
      <c r="Q148" s="1">
        <v>0.21222568394545197</v>
      </c>
      <c r="R148" s="2">
        <f t="shared" si="299"/>
        <v>100</v>
      </c>
      <c r="V148" s="10">
        <f t="shared" si="300"/>
        <v>59.549720869234299</v>
      </c>
      <c r="W148" s="2">
        <f t="shared" si="301"/>
        <v>0.95736538934986937</v>
      </c>
      <c r="X148" s="2">
        <f t="shared" si="302"/>
        <v>19.051191617848957</v>
      </c>
      <c r="Y148" s="2">
        <f t="shared" si="303"/>
        <v>1.0845365964896541</v>
      </c>
      <c r="Z148" s="2">
        <f t="shared" si="304"/>
        <v>2.1690731929793041</v>
      </c>
      <c r="AA148" s="2">
        <f t="shared" si="305"/>
        <v>0.21758304303405826</v>
      </c>
      <c r="AB148" s="2">
        <f t="shared" si="306"/>
        <v>0.63099082479877011</v>
      </c>
      <c r="AC148" s="2">
        <f t="shared" si="307"/>
        <v>2.1431929738854958</v>
      </c>
      <c r="AD148" s="2">
        <f t="shared" si="308"/>
        <v>6.6714126278416082</v>
      </c>
      <c r="AE148" s="2">
        <f t="shared" si="309"/>
        <v>6.9159863074773913</v>
      </c>
      <c r="AF148" s="2">
        <f t="shared" si="310"/>
        <v>0.18494558657894916</v>
      </c>
      <c r="AG148" s="2">
        <f t="shared" si="311"/>
        <v>99.575999029518343</v>
      </c>
      <c r="AH148" s="2"/>
      <c r="AI148" s="10">
        <f t="shared" si="312"/>
        <v>59.803287388139942</v>
      </c>
      <c r="AJ148" s="2">
        <f t="shared" si="313"/>
        <v>0.96144191238901622</v>
      </c>
      <c r="AK148" s="2">
        <f t="shared" si="314"/>
        <v>19.132312809838258</v>
      </c>
      <c r="AL148" s="2">
        <f t="shared" si="315"/>
        <v>1.0891546226597775</v>
      </c>
      <c r="AM148" s="2">
        <f t="shared" si="316"/>
        <v>2.1783092453195505</v>
      </c>
      <c r="AN148" s="2">
        <f t="shared" si="317"/>
        <v>0.21850952554295525</v>
      </c>
      <c r="AO148" s="2">
        <f t="shared" si="318"/>
        <v>0.6336776240745714</v>
      </c>
      <c r="AP148" s="2">
        <f t="shared" si="319"/>
        <v>2.1523188265981315</v>
      </c>
      <c r="AQ148" s="2">
        <f t="shared" si="320"/>
        <v>6.6998199293626293</v>
      </c>
      <c r="AR148" s="2">
        <f t="shared" si="321"/>
        <v>6.945435019363666</v>
      </c>
      <c r="AS148" s="2">
        <f t="shared" si="322"/>
        <v>0.18573309671151161</v>
      </c>
      <c r="AT148" s="2">
        <f t="shared" si="323"/>
        <v>100.00000000000001</v>
      </c>
      <c r="AU148" s="2"/>
      <c r="AV148" s="2">
        <f>AR148*'E. Diagram lines'!$G$42</f>
        <v>5.7654483733987387</v>
      </c>
      <c r="AW148" s="2">
        <f>AK148*'E. Diagram lines'!$G$43</f>
        <v>10.126089922225496</v>
      </c>
      <c r="AX148" s="2">
        <f>AQ148*'E. Diagram lines'!$G$41</f>
        <v>4.9702762238156453</v>
      </c>
      <c r="AY148" s="2">
        <f>AP148*'E. Diagram lines'!$G$44</f>
        <v>1.5381710758273881</v>
      </c>
      <c r="AZ148" s="2">
        <f>AS148*'E. Diagram lines'!$G$50</f>
        <v>8.1059255300259411E-2</v>
      </c>
      <c r="BA148" s="2">
        <f>AJ148*'E. Diagram lines'!$G$47</f>
        <v>0.57620308025948463</v>
      </c>
      <c r="BB148" s="2">
        <f t="shared" si="324"/>
        <v>13.645254948726295</v>
      </c>
      <c r="BC148" s="2">
        <f t="shared" si="325"/>
        <v>0.82501026503478536</v>
      </c>
      <c r="BD148" s="2">
        <f t="shared" si="326"/>
        <v>0.94321438953947545</v>
      </c>
      <c r="BE148" s="15">
        <f t="shared" si="327"/>
        <v>1.0602043513015638</v>
      </c>
    </row>
    <row r="149" spans="1:57">
      <c r="A149" s="1" t="str">
        <f t="shared" si="328"/>
        <v>Phonolite AFC</v>
      </c>
      <c r="B149" s="1" t="str">
        <f t="shared" si="329"/>
        <v xml:space="preserve"> r 0.06, TI 500°C and AXV 100%</v>
      </c>
      <c r="C149" s="1" t="str">
        <f t="shared" si="330"/>
        <v>amphibolite xenolith</v>
      </c>
      <c r="D149" s="34">
        <v>1097.109375</v>
      </c>
      <c r="E149" s="17"/>
      <c r="F149" s="1">
        <v>59.84484300792532</v>
      </c>
      <c r="G149" s="1">
        <v>1.1133022419695362</v>
      </c>
      <c r="H149" s="1">
        <v>18.351520633341213</v>
      </c>
      <c r="I149" s="1">
        <v>1.073983437509564</v>
      </c>
      <c r="J149" s="1">
        <v>2.4501435642321137</v>
      </c>
      <c r="K149" s="1">
        <v>0.26000128022752755</v>
      </c>
      <c r="L149" s="1">
        <v>0.73534602620571277</v>
      </c>
      <c r="M149" s="1">
        <v>1.9650512797062778</v>
      </c>
      <c r="N149" s="1">
        <v>6.9121129093170532</v>
      </c>
      <c r="O149" s="1">
        <v>6.8246199893307189</v>
      </c>
      <c r="P149" s="1">
        <v>0.22100108819339581</v>
      </c>
      <c r="Q149" s="1">
        <v>0.24807454204158172</v>
      </c>
      <c r="R149" s="2">
        <f t="shared" si="299"/>
        <v>100</v>
      </c>
      <c r="V149" s="10">
        <f t="shared" si="300"/>
        <v>59.696383187697911</v>
      </c>
      <c r="W149" s="2">
        <f t="shared" si="301"/>
        <v>1.1105404225312316</v>
      </c>
      <c r="X149" s="2">
        <f t="shared" si="302"/>
        <v>18.305995182572385</v>
      </c>
      <c r="Y149" s="2">
        <f t="shared" si="303"/>
        <v>1.0713191580153598</v>
      </c>
      <c r="Z149" s="2">
        <f t="shared" si="304"/>
        <v>2.4440653818057836</v>
      </c>
      <c r="AA149" s="2">
        <f t="shared" si="305"/>
        <v>0.25935628324230087</v>
      </c>
      <c r="AB149" s="2">
        <f t="shared" si="306"/>
        <v>0.73352181991878196</v>
      </c>
      <c r="AC149" s="2">
        <f t="shared" si="307"/>
        <v>1.9601764877432644</v>
      </c>
      <c r="AD149" s="2">
        <f t="shared" si="308"/>
        <v>6.8949657168718685</v>
      </c>
      <c r="AE149" s="2">
        <f t="shared" si="309"/>
        <v>6.8076898445461085</v>
      </c>
      <c r="AF149" s="2">
        <f t="shared" si="310"/>
        <v>0.22045284075595314</v>
      </c>
      <c r="AG149" s="2">
        <f t="shared" si="311"/>
        <v>99.504466325700932</v>
      </c>
      <c r="AH149" s="2"/>
      <c r="AI149" s="10">
        <f t="shared" si="312"/>
        <v>59.99367203508028</v>
      </c>
      <c r="AJ149" s="2">
        <f t="shared" si="313"/>
        <v>1.1160709298175402</v>
      </c>
      <c r="AK149" s="2">
        <f t="shared" si="314"/>
        <v>18.397159302028378</v>
      </c>
      <c r="AL149" s="2">
        <f t="shared" si="315"/>
        <v>1.0766543428399351</v>
      </c>
      <c r="AM149" s="2">
        <f t="shared" si="316"/>
        <v>2.4562368625804165</v>
      </c>
      <c r="AN149" s="2">
        <f t="shared" si="317"/>
        <v>0.26064788126531757</v>
      </c>
      <c r="AO149" s="2">
        <f t="shared" si="318"/>
        <v>0.7371747691382986</v>
      </c>
      <c r="AP149" s="2">
        <f t="shared" si="319"/>
        <v>1.9699381948616832</v>
      </c>
      <c r="AQ149" s="2">
        <f t="shared" si="320"/>
        <v>6.929302745369303</v>
      </c>
      <c r="AR149" s="2">
        <f t="shared" si="321"/>
        <v>6.8415922379433489</v>
      </c>
      <c r="AS149" s="2">
        <f t="shared" si="322"/>
        <v>0.22155069907551733</v>
      </c>
      <c r="AT149" s="2">
        <f t="shared" si="323"/>
        <v>100</v>
      </c>
      <c r="AU149" s="2"/>
      <c r="AV149" s="2">
        <f>AR149*'E. Diagram lines'!$G$42</f>
        <v>5.6792478411700431</v>
      </c>
      <c r="AW149" s="2">
        <f>AK149*'E. Diagram lines'!$G$43</f>
        <v>9.7369978871582905</v>
      </c>
      <c r="AX149" s="2">
        <f>AQ149*'E. Diagram lines'!$G$41</f>
        <v>5.1405185581168213</v>
      </c>
      <c r="AY149" s="2">
        <f>AP149*'E. Diagram lines'!$G$44</f>
        <v>1.4078313654362795</v>
      </c>
      <c r="AZ149" s="2">
        <f>AS149*'E. Diagram lines'!$G$50</f>
        <v>9.6691085198496202E-2</v>
      </c>
      <c r="BA149" s="2">
        <f>AJ149*'E. Diagram lines'!$G$47</f>
        <v>0.66887401023633641</v>
      </c>
      <c r="BB149" s="2">
        <f t="shared" si="324"/>
        <v>13.770894983312651</v>
      </c>
      <c r="BC149" s="2">
        <f t="shared" si="325"/>
        <v>0.79631323130776499</v>
      </c>
      <c r="BD149" s="2">
        <f t="shared" si="326"/>
        <v>0.89992681244948691</v>
      </c>
      <c r="BE149" s="15">
        <f t="shared" si="327"/>
        <v>1.1112014734599656</v>
      </c>
    </row>
    <row r="150" spans="1:57">
      <c r="A150" s="1" t="str">
        <f t="shared" si="328"/>
        <v>Phonolite AFC</v>
      </c>
      <c r="B150" s="1" t="str">
        <f t="shared" si="329"/>
        <v xml:space="preserve"> r 0.06, TI 500°C and AXV 100%</v>
      </c>
      <c r="C150" s="1" t="str">
        <f t="shared" si="330"/>
        <v>amphibolite xenolith</v>
      </c>
      <c r="D150" s="34">
        <v>1078.1167653225898</v>
      </c>
      <c r="E150" s="17"/>
      <c r="F150" s="1">
        <v>60.113668431043585</v>
      </c>
      <c r="G150" s="1">
        <v>1.1855088561246476</v>
      </c>
      <c r="H150" s="1">
        <v>17.608682648571985</v>
      </c>
      <c r="I150" s="1">
        <v>0.87968617587226638</v>
      </c>
      <c r="J150" s="1">
        <v>2.521751694057313</v>
      </c>
      <c r="K150" s="1">
        <v>0.34368018511064452</v>
      </c>
      <c r="L150" s="1">
        <v>0.79754865125886598</v>
      </c>
      <c r="M150" s="1">
        <v>1.9650133407727397</v>
      </c>
      <c r="N150" s="1">
        <v>6.9687299333807866</v>
      </c>
      <c r="O150" s="1">
        <v>6.7618783787888406</v>
      </c>
      <c r="P150" s="1">
        <v>0.33003064836653834</v>
      </c>
      <c r="Q150" s="1">
        <v>0.52382105665175949</v>
      </c>
      <c r="R150" s="2">
        <f t="shared" ref="R150:R162" si="331">SUM(F150:Q150)</f>
        <v>99.999999999999972</v>
      </c>
      <c r="V150" s="10">
        <f t="shared" ref="V150:V162" si="332">(F150*(R150-Q150))/R150</f>
        <v>59.798780377875964</v>
      </c>
      <c r="W150" s="2">
        <f t="shared" ref="W150:W162" si="333">(G150*(R150-Q150))/R150</f>
        <v>1.1792989111077954</v>
      </c>
      <c r="X150" s="2">
        <f t="shared" ref="X150:X162" si="334">(H150*(R150-Q150))/R150</f>
        <v>17.516444661059783</v>
      </c>
      <c r="Y150" s="2">
        <f t="shared" ref="Y150:Y162" si="335">(I150*(R150-Q150))/R150</f>
        <v>0.87507819445059276</v>
      </c>
      <c r="Z150" s="2">
        <f t="shared" ref="Z150:Z162" si="336">(J150*(R150-Q150))/R150</f>
        <v>2.5085422276873683</v>
      </c>
      <c r="AA150" s="2">
        <f t="shared" ref="AA150:AA162" si="337">(K150*(R150-Q150))/R150</f>
        <v>0.34187991593349526</v>
      </c>
      <c r="AB150" s="2">
        <f t="shared" ref="AB150:AB162" si="338">(L150*(R150-Q150))/R150</f>
        <v>0.79337092348652993</v>
      </c>
      <c r="AC150" s="2">
        <f t="shared" ref="AC150:AC162" si="339">(M150*(R150-Q150))/R150</f>
        <v>1.954720187127756</v>
      </c>
      <c r="AD150" s="2">
        <f t="shared" ref="AD150:AD162" si="340">(N150*(R150-Q150))/R150</f>
        <v>6.9322262586085444</v>
      </c>
      <c r="AE150" s="2">
        <f t="shared" ref="AE150:AE162" si="341">(O150*(R150-Q150))/R150</f>
        <v>6.7264582360155618</v>
      </c>
      <c r="AF150" s="2">
        <f t="shared" ref="AF150:AF162" si="342">(P150*(R150-Q150))/R150</f>
        <v>0.32830187833699009</v>
      </c>
      <c r="AG150" s="2">
        <f t="shared" ref="AG150:AG162" si="343">SUM(V150:AF150)</f>
        <v>98.95510177169038</v>
      </c>
      <c r="AH150" s="2"/>
      <c r="AI150" s="10">
        <f t="shared" ref="AI150:AI162" si="344">V150*100/AG150</f>
        <v>60.430214619801973</v>
      </c>
      <c r="AJ150" s="2">
        <f t="shared" ref="AJ150:AJ162" si="345">W150*100/AG150</f>
        <v>1.1917515014321127</v>
      </c>
      <c r="AK150" s="2">
        <f t="shared" ref="AK150:AK162" si="346">X150*100/AG150</f>
        <v>17.701406342316535</v>
      </c>
      <c r="AL150" s="2">
        <f t="shared" ref="AL150:AL162" si="347">Y150*100/AG150</f>
        <v>0.88431842197441912</v>
      </c>
      <c r="AM150" s="2">
        <f t="shared" ref="AM150:AM162" si="348">Z150*100/AG150</f>
        <v>2.5350307187547414</v>
      </c>
      <c r="AN150" s="2">
        <f t="shared" ref="AN150:AN162" si="349">AA150*100/AG150</f>
        <v>0.34548993413425211</v>
      </c>
      <c r="AO150" s="2">
        <f t="shared" ref="AO150:AO162" si="350">AB150*100/AG150</f>
        <v>0.80174837808463739</v>
      </c>
      <c r="AP150" s="2">
        <f t="shared" ref="AP150:AP162" si="351">AC150*100/AG150</f>
        <v>1.9753606960434384</v>
      </c>
      <c r="AQ150" s="2">
        <f t="shared" ref="AQ150:AQ162" si="352">AD150*100/AG150</f>
        <v>7.0054258289811129</v>
      </c>
      <c r="AR150" s="2">
        <f t="shared" ref="AR150:AR162" si="353">AE150*100/AG150</f>
        <v>6.7974850367340078</v>
      </c>
      <c r="AS150" s="2">
        <f t="shared" ref="AS150:AS162" si="354">AF150*100/AG150</f>
        <v>0.33176852174276927</v>
      </c>
      <c r="AT150" s="2">
        <f t="shared" ref="AT150:AT162" si="355">SUM(AI150:AS150)</f>
        <v>100</v>
      </c>
      <c r="AU150" s="2"/>
      <c r="AV150" s="2">
        <f>AR150*'E. Diagram lines'!$G$42</f>
        <v>5.6426341818731682</v>
      </c>
      <c r="AW150" s="2">
        <f>AK150*'E. Diagram lines'!$G$43</f>
        <v>9.3687592375124495</v>
      </c>
      <c r="AX150" s="2">
        <f>AQ150*'E. Diagram lines'!$G$41</f>
        <v>5.196990635955979</v>
      </c>
      <c r="AY150" s="2">
        <f>AP150*'E. Diagram lines'!$G$44</f>
        <v>1.4117065972901024</v>
      </c>
      <c r="AZ150" s="2">
        <f>AS150*'E. Diagram lines'!$G$50</f>
        <v>0.14479330706636515</v>
      </c>
      <c r="BA150" s="2">
        <f>AJ150*'E. Diagram lines'!$G$47</f>
        <v>0.71423023812509001</v>
      </c>
      <c r="BB150" s="2">
        <f t="shared" ref="BB150:BB162" si="356">SUM(AQ150:AR150)</f>
        <v>13.80291086571512</v>
      </c>
      <c r="BC150" s="2">
        <f t="shared" ref="BC150:BC162" si="357">AW150/(AY150+AX150+AV150)</f>
        <v>0.76471355806688524</v>
      </c>
      <c r="BD150" s="2">
        <f t="shared" ref="BD150:BD162" si="358">AW150/(AX150+AV150)</f>
        <v>0.86430659685772515</v>
      </c>
      <c r="BE150" s="15">
        <f t="shared" ref="BE150:BE162" si="359">(AX150+AV150)/AW150</f>
        <v>1.1569968384316422</v>
      </c>
    </row>
    <row r="151" spans="1:57">
      <c r="A151" s="1" t="str">
        <f t="shared" si="328"/>
        <v>Phonolite AFC</v>
      </c>
      <c r="B151" s="1" t="str">
        <f t="shared" si="329"/>
        <v xml:space="preserve"> r 0.06, TI 500°C and AXV 100%</v>
      </c>
      <c r="C151" s="1" t="str">
        <f t="shared" si="330"/>
        <v>amphibolite xenolith</v>
      </c>
      <c r="D151" s="34">
        <v>1060.6332756622301</v>
      </c>
      <c r="E151" s="17"/>
      <c r="F151" s="1">
        <v>60.342152736711583</v>
      </c>
      <c r="G151" s="1">
        <v>1.153184484786286</v>
      </c>
      <c r="H151" s="1">
        <v>17.375235323788818</v>
      </c>
      <c r="I151" s="1">
        <v>0.73600503460152766</v>
      </c>
      <c r="J151" s="1">
        <v>2.4185219620334419</v>
      </c>
      <c r="K151" s="1">
        <v>0.38437840229021714</v>
      </c>
      <c r="L151" s="1">
        <v>0.78798120803620642</v>
      </c>
      <c r="M151" s="1">
        <v>2.0065518839646748</v>
      </c>
      <c r="N151" s="1">
        <v>6.8735980127863039</v>
      </c>
      <c r="O151" s="1">
        <v>6.8060309144547606</v>
      </c>
      <c r="P151" s="1">
        <v>0.38768905974752194</v>
      </c>
      <c r="Q151" s="1">
        <v>0.72867097679867654</v>
      </c>
      <c r="R151" s="2">
        <f t="shared" si="331"/>
        <v>100.00000000000003</v>
      </c>
      <c r="V151" s="10">
        <f t="shared" si="332"/>
        <v>59.902456982943633</v>
      </c>
      <c r="W151" s="2">
        <f t="shared" si="333"/>
        <v>1.144781564136703</v>
      </c>
      <c r="X151" s="2">
        <f t="shared" si="334"/>
        <v>17.248627026833898</v>
      </c>
      <c r="Y151" s="2">
        <f t="shared" si="335"/>
        <v>0.73064197952660925</v>
      </c>
      <c r="Z151" s="2">
        <f t="shared" si="336"/>
        <v>2.400898894428602</v>
      </c>
      <c r="AA151" s="2">
        <f t="shared" si="337"/>
        <v>0.38157754843164587</v>
      </c>
      <c r="AB151" s="2">
        <f t="shared" si="338"/>
        <v>0.78223941767061889</v>
      </c>
      <c r="AC151" s="2">
        <f t="shared" si="339"/>
        <v>1.9919307227518168</v>
      </c>
      <c r="AD151" s="2">
        <f t="shared" si="340"/>
        <v>6.8235120990053195</v>
      </c>
      <c r="AE151" s="2">
        <f t="shared" si="341"/>
        <v>6.7564373425091828</v>
      </c>
      <c r="AF151" s="2">
        <f t="shared" si="342"/>
        <v>0.38486408208891804</v>
      </c>
      <c r="AG151" s="2">
        <f t="shared" si="343"/>
        <v>98.547967660326961</v>
      </c>
      <c r="AH151" s="2"/>
      <c r="AI151" s="10">
        <f t="shared" si="344"/>
        <v>60.785075943335684</v>
      </c>
      <c r="AJ151" s="2">
        <f t="shared" si="345"/>
        <v>1.1616490845174114</v>
      </c>
      <c r="AK151" s="2">
        <f t="shared" si="346"/>
        <v>17.502772950413444</v>
      </c>
      <c r="AL151" s="2">
        <f t="shared" si="347"/>
        <v>0.74140745554994136</v>
      </c>
      <c r="AM151" s="2">
        <f t="shared" si="348"/>
        <v>2.4362743864023346</v>
      </c>
      <c r="AN151" s="2">
        <f t="shared" si="349"/>
        <v>0.38719981496407846</v>
      </c>
      <c r="AO151" s="2">
        <f t="shared" si="350"/>
        <v>0.79376514426641964</v>
      </c>
      <c r="AP151" s="2">
        <f t="shared" si="351"/>
        <v>2.0212803673613657</v>
      </c>
      <c r="AQ151" s="2">
        <f t="shared" si="352"/>
        <v>6.9240515669734108</v>
      </c>
      <c r="AR151" s="2">
        <f t="shared" si="353"/>
        <v>6.8559885129210656</v>
      </c>
      <c r="AS151" s="2">
        <f t="shared" si="354"/>
        <v>0.39053477329482772</v>
      </c>
      <c r="AT151" s="2">
        <f t="shared" si="355"/>
        <v>100</v>
      </c>
      <c r="AU151" s="2"/>
      <c r="AV151" s="2">
        <f>AR151*'E. Diagram lines'!$G$42</f>
        <v>5.6911982776685308</v>
      </c>
      <c r="AW151" s="2">
        <f>AK151*'E. Diagram lines'!$G$43</f>
        <v>9.2636292614369466</v>
      </c>
      <c r="AX151" s="2">
        <f>AQ151*'E. Diagram lines'!$G$41</f>
        <v>5.1366229598166742</v>
      </c>
      <c r="AY151" s="2">
        <f>AP151*'E. Diagram lines'!$G$44</f>
        <v>1.4445234408542944</v>
      </c>
      <c r="AZ151" s="2">
        <f>AS151*'E. Diagram lines'!$G$50</f>
        <v>0.17044058626397909</v>
      </c>
      <c r="BA151" s="2">
        <f>AJ151*'E. Diagram lines'!$G$47</f>
        <v>0.69618951707267973</v>
      </c>
      <c r="BB151" s="2">
        <f t="shared" si="356"/>
        <v>13.780040079894476</v>
      </c>
      <c r="BC151" s="2">
        <f t="shared" si="357"/>
        <v>0.75483776769952604</v>
      </c>
      <c r="BD151" s="2">
        <f t="shared" si="358"/>
        <v>0.85553954560746459</v>
      </c>
      <c r="BE151" s="15">
        <f t="shared" si="359"/>
        <v>1.1688530414920368</v>
      </c>
    </row>
    <row r="152" spans="1:57">
      <c r="A152" s="1" t="str">
        <f t="shared" si="328"/>
        <v>Phonolite AFC</v>
      </c>
      <c r="B152" s="1" t="str">
        <f t="shared" si="329"/>
        <v xml:space="preserve"> r 0.06, TI 500°C and AXV 100%</v>
      </c>
      <c r="C152" s="1" t="str">
        <f t="shared" si="330"/>
        <v>amphibolite xenolith</v>
      </c>
      <c r="D152" s="34">
        <v>1039.50463571611</v>
      </c>
      <c r="E152" s="17"/>
      <c r="F152" s="1">
        <v>60.631270164709747</v>
      </c>
      <c r="G152" s="1">
        <v>1.1158325513454022</v>
      </c>
      <c r="H152" s="1">
        <v>16.969440668966438</v>
      </c>
      <c r="I152" s="1">
        <v>0.58185658928960626</v>
      </c>
      <c r="J152" s="1">
        <v>2.3078375853121824</v>
      </c>
      <c r="K152" s="1">
        <v>0.45109140197748637</v>
      </c>
      <c r="L152" s="1">
        <v>0.78279830660155036</v>
      </c>
      <c r="M152" s="1">
        <v>2.0530416730848122</v>
      </c>
      <c r="N152" s="1">
        <v>6.7010631844370048</v>
      </c>
      <c r="O152" s="1">
        <v>6.8874355233791578</v>
      </c>
      <c r="P152" s="1">
        <v>0.47262722864788631</v>
      </c>
      <c r="Q152" s="1">
        <v>1.0457051222487175</v>
      </c>
      <c r="R152" s="2">
        <f t="shared" si="331"/>
        <v>99.999999999999972</v>
      </c>
      <c r="V152" s="10">
        <f t="shared" si="332"/>
        <v>59.99724586691292</v>
      </c>
      <c r="W152" s="2">
        <f t="shared" si="333"/>
        <v>1.1041642332002648</v>
      </c>
      <c r="X152" s="2">
        <f t="shared" si="334"/>
        <v>16.791990358674099</v>
      </c>
      <c r="Y152" s="2">
        <f t="shared" si="335"/>
        <v>0.57577208513126321</v>
      </c>
      <c r="Z152" s="2">
        <f t="shared" si="336"/>
        <v>2.2837044094693919</v>
      </c>
      <c r="AA152" s="2">
        <f t="shared" si="337"/>
        <v>0.44637431608098421</v>
      </c>
      <c r="AB152" s="2">
        <f t="shared" si="338"/>
        <v>0.7746125446125417</v>
      </c>
      <c r="AC152" s="2">
        <f t="shared" si="339"/>
        <v>2.0315729111474634</v>
      </c>
      <c r="AD152" s="2">
        <f t="shared" si="340"/>
        <v>6.6309898234722242</v>
      </c>
      <c r="AE152" s="2">
        <f t="shared" si="341"/>
        <v>6.8154132573196042</v>
      </c>
      <c r="AF152" s="2">
        <f t="shared" si="342"/>
        <v>0.46768494150877321</v>
      </c>
      <c r="AG152" s="2">
        <f t="shared" si="343"/>
        <v>97.919524747529536</v>
      </c>
      <c r="AH152" s="2"/>
      <c r="AI152" s="10">
        <f t="shared" si="344"/>
        <v>61.271994550225408</v>
      </c>
      <c r="AJ152" s="2">
        <f t="shared" si="345"/>
        <v>1.1276241751041816</v>
      </c>
      <c r="AK152" s="2">
        <f t="shared" si="346"/>
        <v>17.148766195474973</v>
      </c>
      <c r="AL152" s="2">
        <f t="shared" si="347"/>
        <v>0.58800539179065991</v>
      </c>
      <c r="AM152" s="2">
        <f t="shared" si="348"/>
        <v>2.3322257898591454</v>
      </c>
      <c r="AN152" s="2">
        <f t="shared" si="349"/>
        <v>0.45585833594667857</v>
      </c>
      <c r="AO152" s="2">
        <f t="shared" si="350"/>
        <v>0.79107057209454523</v>
      </c>
      <c r="AP152" s="2">
        <f t="shared" si="351"/>
        <v>2.0747373073813034</v>
      </c>
      <c r="AQ152" s="2">
        <f t="shared" si="352"/>
        <v>6.7718770496172382</v>
      </c>
      <c r="AR152" s="2">
        <f t="shared" si="353"/>
        <v>6.9602188888192638</v>
      </c>
      <c r="AS152" s="2">
        <f t="shared" si="354"/>
        <v>0.47762174368659066</v>
      </c>
      <c r="AT152" s="2">
        <f t="shared" si="355"/>
        <v>100</v>
      </c>
      <c r="AU152" s="2"/>
      <c r="AV152" s="2">
        <f>AR152*'E. Diagram lines'!$G$42</f>
        <v>5.7777205544597781</v>
      </c>
      <c r="AW152" s="2">
        <f>AK152*'E. Diagram lines'!$G$43</f>
        <v>9.0762653881189816</v>
      </c>
      <c r="AX152" s="2">
        <f>AQ152*'E. Diagram lines'!$G$41</f>
        <v>5.0237319577508979</v>
      </c>
      <c r="AY152" s="2">
        <f>AP152*'E. Diagram lines'!$G$44</f>
        <v>1.4827268510204688</v>
      </c>
      <c r="AZ152" s="2">
        <f>AS152*'E. Diagram lines'!$G$50</f>
        <v>0.20844784017455539</v>
      </c>
      <c r="BA152" s="2">
        <f>AJ152*'E. Diagram lines'!$G$47</f>
        <v>0.67579800162403725</v>
      </c>
      <c r="BB152" s="2">
        <f t="shared" si="356"/>
        <v>13.732095938436501</v>
      </c>
      <c r="BC152" s="2">
        <f t="shared" si="357"/>
        <v>0.7388580970484645</v>
      </c>
      <c r="BD152" s="2">
        <f t="shared" si="358"/>
        <v>0.84028193225481207</v>
      </c>
      <c r="BE152" s="15">
        <f t="shared" si="359"/>
        <v>1.1900767606850722</v>
      </c>
    </row>
    <row r="153" spans="1:57">
      <c r="A153" s="1" t="str">
        <f t="shared" si="328"/>
        <v>Phonolite AFC</v>
      </c>
      <c r="B153" s="1" t="str">
        <f t="shared" si="329"/>
        <v xml:space="preserve"> r 0.06, TI 500°C and AXV 100%</v>
      </c>
      <c r="C153" s="1" t="str">
        <f t="shared" si="330"/>
        <v>amphibolite xenolith</v>
      </c>
      <c r="D153" s="34">
        <v>1020.03430376832</v>
      </c>
      <c r="E153" s="17"/>
      <c r="F153" s="1">
        <v>60.922327056557158</v>
      </c>
      <c r="G153" s="1">
        <v>1.0827108537125485</v>
      </c>
      <c r="H153" s="1">
        <v>16.58617406203285</v>
      </c>
      <c r="I153" s="1">
        <v>0.45611489599945249</v>
      </c>
      <c r="J153" s="1">
        <v>2.2150048124052675</v>
      </c>
      <c r="K153" s="1">
        <v>0.50299238015597447</v>
      </c>
      <c r="L153" s="1">
        <v>0.78284791750996563</v>
      </c>
      <c r="M153" s="1">
        <v>2.073850080301026</v>
      </c>
      <c r="N153" s="1">
        <v>6.5257999441115171</v>
      </c>
      <c r="O153" s="1">
        <v>6.9952275590695931</v>
      </c>
      <c r="P153" s="1">
        <v>0.53945793383828788</v>
      </c>
      <c r="Q153" s="1">
        <v>1.317492504306379</v>
      </c>
      <c r="R153" s="2">
        <f t="shared" si="331"/>
        <v>100.00000000000001</v>
      </c>
      <c r="V153" s="10">
        <f t="shared" si="332"/>
        <v>60.119679964138001</v>
      </c>
      <c r="W153" s="2">
        <f t="shared" si="333"/>
        <v>1.068446219371574</v>
      </c>
      <c r="X153" s="2">
        <f t="shared" si="334"/>
        <v>16.367652462014359</v>
      </c>
      <c r="Y153" s="2">
        <f t="shared" si="335"/>
        <v>0.45010561643363489</v>
      </c>
      <c r="Z153" s="2">
        <f t="shared" si="336"/>
        <v>2.1858222900318025</v>
      </c>
      <c r="AA153" s="2">
        <f t="shared" si="337"/>
        <v>0.49636549325018725</v>
      </c>
      <c r="AB153" s="2">
        <f t="shared" si="338"/>
        <v>0.77253395487665333</v>
      </c>
      <c r="AC153" s="2">
        <f t="shared" si="339"/>
        <v>2.0465272609425083</v>
      </c>
      <c r="AD153" s="2">
        <f t="shared" si="340"/>
        <v>6.4398230190018184</v>
      </c>
      <c r="AE153" s="2">
        <f t="shared" si="341"/>
        <v>6.9030659603196778</v>
      </c>
      <c r="AF153" s="2">
        <f t="shared" si="342"/>
        <v>0.53235061599608247</v>
      </c>
      <c r="AG153" s="2">
        <f t="shared" si="343"/>
        <v>97.382372856376293</v>
      </c>
      <c r="AH153" s="2"/>
      <c r="AI153" s="10">
        <f t="shared" si="344"/>
        <v>61.735690146722028</v>
      </c>
      <c r="AJ153" s="2">
        <f t="shared" si="345"/>
        <v>1.0971659326348151</v>
      </c>
      <c r="AK153" s="2">
        <f t="shared" si="346"/>
        <v>16.807613104841959</v>
      </c>
      <c r="AL153" s="2">
        <f t="shared" si="347"/>
        <v>0.46220440438175603</v>
      </c>
      <c r="AM153" s="2">
        <f t="shared" si="348"/>
        <v>2.2445769454144924</v>
      </c>
      <c r="AN153" s="2">
        <f t="shared" si="349"/>
        <v>0.50970774144335995</v>
      </c>
      <c r="AO153" s="2">
        <f t="shared" si="350"/>
        <v>0.79329958001333523</v>
      </c>
      <c r="AP153" s="2">
        <f t="shared" si="351"/>
        <v>2.1015376817330327</v>
      </c>
      <c r="AQ153" s="2">
        <f t="shared" si="352"/>
        <v>6.6129247317679818</v>
      </c>
      <c r="AR153" s="2">
        <f t="shared" si="353"/>
        <v>7.0886195908376717</v>
      </c>
      <c r="AS153" s="2">
        <f t="shared" si="354"/>
        <v>0.54666014020957987</v>
      </c>
      <c r="AT153" s="2">
        <f t="shared" si="355"/>
        <v>100.00000000000001</v>
      </c>
      <c r="AU153" s="2"/>
      <c r="AV153" s="2">
        <f>AR153*'E. Diagram lines'!$G$42</f>
        <v>5.8843067677828289</v>
      </c>
      <c r="AW153" s="2">
        <f>AK153*'E. Diagram lines'!$G$43</f>
        <v>8.8957045271644901</v>
      </c>
      <c r="AX153" s="2">
        <f>AQ153*'E. Diagram lines'!$G$41</f>
        <v>4.9058128294077417</v>
      </c>
      <c r="AY153" s="2">
        <f>AP153*'E. Diagram lines'!$G$44</f>
        <v>1.5018799430901659</v>
      </c>
      <c r="AZ153" s="2">
        <f>AS153*'E. Diagram lines'!$G$50</f>
        <v>0.23857817832301031</v>
      </c>
      <c r="BA153" s="2">
        <f>AJ153*'E. Diagram lines'!$G$47</f>
        <v>0.65754403026706765</v>
      </c>
      <c r="BB153" s="2">
        <f t="shared" si="356"/>
        <v>13.701544322605653</v>
      </c>
      <c r="BC153" s="2">
        <f t="shared" si="357"/>
        <v>0.72369873575193133</v>
      </c>
      <c r="BD153" s="2">
        <f t="shared" si="358"/>
        <v>0.82443057716252455</v>
      </c>
      <c r="BE153" s="15">
        <f t="shared" si="359"/>
        <v>1.2129584075371629</v>
      </c>
    </row>
    <row r="154" spans="1:57">
      <c r="A154" s="1" t="str">
        <f t="shared" si="328"/>
        <v>Phonolite AFC</v>
      </c>
      <c r="B154" s="1" t="str">
        <f t="shared" si="329"/>
        <v xml:space="preserve"> r 0.06, TI 500°C and AXV 100%</v>
      </c>
      <c r="C154" s="1" t="str">
        <f t="shared" si="330"/>
        <v>amphibolite xenolith</v>
      </c>
      <c r="D154" s="34">
        <v>1003.1872565536102</v>
      </c>
      <c r="E154" s="17"/>
      <c r="F154" s="1">
        <v>61.188326450125594</v>
      </c>
      <c r="G154" s="1">
        <v>1.028765250530739</v>
      </c>
      <c r="H154" s="1">
        <v>16.221686669580809</v>
      </c>
      <c r="I154" s="1">
        <v>0.36244093587346077</v>
      </c>
      <c r="J154" s="1">
        <v>2.1486980523794443</v>
      </c>
      <c r="K154" s="1">
        <v>0.53985528657755999</v>
      </c>
      <c r="L154" s="1">
        <v>0.78945161769988959</v>
      </c>
      <c r="M154" s="1">
        <v>2.0724042259668791</v>
      </c>
      <c r="N154" s="1">
        <v>6.3639580126020192</v>
      </c>
      <c r="O154" s="1">
        <v>7.1431912663213515</v>
      </c>
      <c r="P154" s="1">
        <v>0.59417719402160363</v>
      </c>
      <c r="Q154" s="1">
        <v>1.5470450383206218</v>
      </c>
      <c r="R154" s="2">
        <f t="shared" si="331"/>
        <v>99.999999999999986</v>
      </c>
      <c r="V154" s="10">
        <f t="shared" si="332"/>
        <v>60.241715481747505</v>
      </c>
      <c r="W154" s="2">
        <f t="shared" si="333"/>
        <v>1.0128497887664365</v>
      </c>
      <c r="X154" s="2">
        <f t="shared" si="334"/>
        <v>15.970729870827142</v>
      </c>
      <c r="Y154" s="2">
        <f t="shared" si="335"/>
        <v>0.35683381135818759</v>
      </c>
      <c r="Z154" s="2">
        <f t="shared" si="336"/>
        <v>2.1154567257716166</v>
      </c>
      <c r="AA154" s="2">
        <f t="shared" si="337"/>
        <v>0.53150348215245036</v>
      </c>
      <c r="AB154" s="2">
        <f t="shared" si="338"/>
        <v>0.77723844561832167</v>
      </c>
      <c r="AC154" s="2">
        <f t="shared" si="339"/>
        <v>2.0403431992151115</v>
      </c>
      <c r="AD154" s="2">
        <f t="shared" si="340"/>
        <v>6.2655047159272517</v>
      </c>
      <c r="AE154" s="2">
        <f t="shared" si="341"/>
        <v>7.0326828802579753</v>
      </c>
      <c r="AF154" s="2">
        <f t="shared" si="342"/>
        <v>0.58498500522265973</v>
      </c>
      <c r="AG154" s="2">
        <f t="shared" si="343"/>
        <v>96.929843406864677</v>
      </c>
      <c r="AH154" s="2"/>
      <c r="AI154" s="10">
        <f t="shared" si="344"/>
        <v>62.149812033515701</v>
      </c>
      <c r="AJ154" s="2">
        <f t="shared" si="345"/>
        <v>1.04493080063586</v>
      </c>
      <c r="AK154" s="2">
        <f t="shared" si="346"/>
        <v>16.476586889540027</v>
      </c>
      <c r="AL154" s="2">
        <f t="shared" si="347"/>
        <v>0.36813616819782896</v>
      </c>
      <c r="AM154" s="2">
        <f t="shared" si="348"/>
        <v>2.1824617181025978</v>
      </c>
      <c r="AN154" s="2">
        <f t="shared" si="349"/>
        <v>0.54833832746583056</v>
      </c>
      <c r="AO154" s="2">
        <f t="shared" si="350"/>
        <v>0.80185670202297754</v>
      </c>
      <c r="AP154" s="2">
        <f t="shared" si="351"/>
        <v>2.1049690451378695</v>
      </c>
      <c r="AQ154" s="2">
        <f t="shared" si="352"/>
        <v>6.4639583596846322</v>
      </c>
      <c r="AR154" s="2">
        <f t="shared" si="353"/>
        <v>7.2554361309944237</v>
      </c>
      <c r="AS154" s="2">
        <f t="shared" si="354"/>
        <v>0.60351382470223869</v>
      </c>
      <c r="AT154" s="2">
        <f t="shared" si="355"/>
        <v>99.999999999999972</v>
      </c>
      <c r="AU154" s="2"/>
      <c r="AV154" s="2">
        <f>AR154*'E. Diagram lines'!$G$42</f>
        <v>6.022782204875158</v>
      </c>
      <c r="AW154" s="2">
        <f>AK154*'E. Diagram lines'!$G$43</f>
        <v>8.7205034808467818</v>
      </c>
      <c r="AX154" s="2">
        <f>AQ154*'E. Diagram lines'!$G$41</f>
        <v>4.7953017970038623</v>
      </c>
      <c r="AY154" s="2">
        <f>AP154*'E. Diagram lines'!$G$44</f>
        <v>1.5043321931354414</v>
      </c>
      <c r="AZ154" s="2">
        <f>AS154*'E. Diagram lines'!$G$50</f>
        <v>0.26339075835126974</v>
      </c>
      <c r="BA154" s="2">
        <f>AJ154*'E. Diagram lines'!$G$47</f>
        <v>0.6262389211723639</v>
      </c>
      <c r="BB154" s="2">
        <f t="shared" si="356"/>
        <v>13.719394490679056</v>
      </c>
      <c r="BC154" s="2">
        <f t="shared" si="357"/>
        <v>0.70769428193595818</v>
      </c>
      <c r="BD154" s="2">
        <f t="shared" si="358"/>
        <v>0.80610424908256362</v>
      </c>
      <c r="BE154" s="15">
        <f t="shared" si="359"/>
        <v>1.2405343367661334</v>
      </c>
    </row>
    <row r="155" spans="1:57">
      <c r="A155" s="1" t="str">
        <f t="shared" si="328"/>
        <v>Phonolite AFC</v>
      </c>
      <c r="B155" s="1" t="str">
        <f t="shared" si="329"/>
        <v xml:space="preserve"> r 0.06, TI 500°C and AXV 100%</v>
      </c>
      <c r="C155" s="1" t="str">
        <f t="shared" si="330"/>
        <v>amphibolite xenolith</v>
      </c>
      <c r="D155" s="34">
        <v>980.31268450012897</v>
      </c>
      <c r="E155" s="17"/>
      <c r="F155" s="1">
        <v>61.449965498590998</v>
      </c>
      <c r="G155" s="1">
        <v>0.85664854352314135</v>
      </c>
      <c r="H155" s="1">
        <v>15.678907105602596</v>
      </c>
      <c r="I155" s="1">
        <v>0.27020281985593536</v>
      </c>
      <c r="J155" s="1">
        <v>2.0931257950593585</v>
      </c>
      <c r="K155" s="1">
        <v>0.57757531836808351</v>
      </c>
      <c r="L155" s="1">
        <v>0.77804255472488904</v>
      </c>
      <c r="M155" s="1">
        <v>2.0456421879742162</v>
      </c>
      <c r="N155" s="1">
        <v>6.2171663484215811</v>
      </c>
      <c r="O155" s="1">
        <v>7.5477717281136449</v>
      </c>
      <c r="P155" s="1">
        <v>0.67583382391327107</v>
      </c>
      <c r="Q155" s="1">
        <v>1.8091182758522801</v>
      </c>
      <c r="R155" s="2">
        <f t="shared" si="331"/>
        <v>100.00000000000001</v>
      </c>
      <c r="V155" s="10">
        <f t="shared" si="332"/>
        <v>60.33826294225107</v>
      </c>
      <c r="W155" s="2">
        <f t="shared" si="333"/>
        <v>0.84115075816244178</v>
      </c>
      <c r="X155" s="2">
        <f t="shared" si="334"/>
        <v>15.395257131701237</v>
      </c>
      <c r="Y155" s="2">
        <f t="shared" si="335"/>
        <v>0.26531453126005344</v>
      </c>
      <c r="Z155" s="2">
        <f t="shared" si="336"/>
        <v>2.055258673764361</v>
      </c>
      <c r="AA155" s="2">
        <f t="shared" si="337"/>
        <v>0.56712629772667444</v>
      </c>
      <c r="AB155" s="2">
        <f t="shared" si="338"/>
        <v>0.76396684467345299</v>
      </c>
      <c r="AC155" s="2">
        <f t="shared" si="339"/>
        <v>2.0086341012930302</v>
      </c>
      <c r="AD155" s="2">
        <f t="shared" si="340"/>
        <v>6.1046904557721486</v>
      </c>
      <c r="AE155" s="2">
        <f t="shared" si="341"/>
        <v>7.4112236103607287</v>
      </c>
      <c r="AF155" s="2">
        <f t="shared" si="342"/>
        <v>0.6636071906904647</v>
      </c>
      <c r="AG155" s="2">
        <f t="shared" si="343"/>
        <v>96.414492537655661</v>
      </c>
      <c r="AH155" s="2"/>
      <c r="AI155" s="10">
        <f t="shared" si="344"/>
        <v>62.582150622931863</v>
      </c>
      <c r="AJ155" s="2">
        <f t="shared" si="345"/>
        <v>0.87243186788948945</v>
      </c>
      <c r="AK155" s="2">
        <f t="shared" si="346"/>
        <v>15.967783189532904</v>
      </c>
      <c r="AL155" s="2">
        <f t="shared" si="347"/>
        <v>0.2751811727437472</v>
      </c>
      <c r="AM155" s="2">
        <f t="shared" si="348"/>
        <v>2.1316905992754762</v>
      </c>
      <c r="AN155" s="2">
        <f t="shared" si="349"/>
        <v>0.58821685703026172</v>
      </c>
      <c r="AO155" s="2">
        <f t="shared" si="350"/>
        <v>0.79237760274999935</v>
      </c>
      <c r="AP155" s="2">
        <f t="shared" si="351"/>
        <v>2.0833321302899952</v>
      </c>
      <c r="AQ155" s="2">
        <f t="shared" si="352"/>
        <v>6.3317145535852912</v>
      </c>
      <c r="AR155" s="2">
        <f t="shared" si="353"/>
        <v>7.6868356771843196</v>
      </c>
      <c r="AS155" s="2">
        <f t="shared" si="354"/>
        <v>0.68828572678665101</v>
      </c>
      <c r="AT155" s="2">
        <f t="shared" si="355"/>
        <v>99.999999999999972</v>
      </c>
      <c r="AU155" s="2"/>
      <c r="AV155" s="2">
        <f>AR155*'E. Diagram lines'!$G$42</f>
        <v>6.3808896243429407</v>
      </c>
      <c r="AW155" s="2">
        <f>AK155*'E. Diagram lines'!$G$43</f>
        <v>8.4512107889363826</v>
      </c>
      <c r="AX155" s="2">
        <f>AQ155*'E. Diagram lines'!$G$41</f>
        <v>4.6971964371386203</v>
      </c>
      <c r="AY155" s="2">
        <f>AP155*'E. Diagram lines'!$G$44</f>
        <v>1.4888692068074616</v>
      </c>
      <c r="AZ155" s="2">
        <f>AS155*'E. Diagram lines'!$G$50</f>
        <v>0.30038764999316242</v>
      </c>
      <c r="BA155" s="2">
        <f>AJ155*'E. Diagram lines'!$G$47</f>
        <v>0.52285834756812555</v>
      </c>
      <c r="BB155" s="2">
        <f t="shared" si="356"/>
        <v>14.018550230769611</v>
      </c>
      <c r="BC155" s="2">
        <f t="shared" si="357"/>
        <v>0.67249469808027784</v>
      </c>
      <c r="BD155" s="2">
        <f t="shared" si="358"/>
        <v>0.76287643389242055</v>
      </c>
      <c r="BE155" s="15">
        <f t="shared" si="359"/>
        <v>1.3108282751607689</v>
      </c>
    </row>
    <row r="156" spans="1:57">
      <c r="A156" s="1" t="str">
        <f t="shared" si="328"/>
        <v>Phonolite AFC</v>
      </c>
      <c r="B156" s="1" t="str">
        <f t="shared" si="329"/>
        <v xml:space="preserve"> r 0.06, TI 500°C and AXV 100%</v>
      </c>
      <c r="C156" s="1" t="str">
        <f t="shared" si="330"/>
        <v>amphibolite xenolith</v>
      </c>
      <c r="D156" s="34">
        <v>961.95055072970501</v>
      </c>
      <c r="E156" s="17"/>
      <c r="F156" s="1">
        <v>61.680656493240029</v>
      </c>
      <c r="G156" s="1">
        <v>0.74402150386148169</v>
      </c>
      <c r="H156" s="1">
        <v>15.188124952151114</v>
      </c>
      <c r="I156" s="1">
        <v>0.23203367201876679</v>
      </c>
      <c r="J156" s="1">
        <v>1.9865122520576848</v>
      </c>
      <c r="K156" s="1">
        <v>0.60320430651646673</v>
      </c>
      <c r="L156" s="1">
        <v>0.68470019333367593</v>
      </c>
      <c r="M156" s="1">
        <v>2.1570158615495436</v>
      </c>
      <c r="N156" s="1">
        <v>6.1325273209257016</v>
      </c>
      <c r="O156" s="1">
        <v>7.6997161260941649</v>
      </c>
      <c r="P156" s="1">
        <v>0.76641499061867335</v>
      </c>
      <c r="Q156" s="1">
        <v>2.1250723276327075</v>
      </c>
      <c r="R156" s="2">
        <f t="shared" si="331"/>
        <v>100</v>
      </c>
      <c r="V156" s="10">
        <f t="shared" si="332"/>
        <v>60.369897930599997</v>
      </c>
      <c r="W156" s="2">
        <f t="shared" si="333"/>
        <v>0.72821050877128457</v>
      </c>
      <c r="X156" s="2">
        <f t="shared" si="334"/>
        <v>14.865366311706671</v>
      </c>
      <c r="Y156" s="2">
        <f t="shared" si="335"/>
        <v>0.22710278866390596</v>
      </c>
      <c r="Z156" s="2">
        <f t="shared" si="336"/>
        <v>1.9442974299041738</v>
      </c>
      <c r="AA156" s="2">
        <f t="shared" si="337"/>
        <v>0.59038577871959652</v>
      </c>
      <c r="AB156" s="2">
        <f t="shared" si="338"/>
        <v>0.67014981899789428</v>
      </c>
      <c r="AC156" s="2">
        <f t="shared" si="339"/>
        <v>2.1111777143731061</v>
      </c>
      <c r="AD156" s="2">
        <f t="shared" si="340"/>
        <v>6.0022066798441935</v>
      </c>
      <c r="AE156" s="2">
        <f t="shared" si="341"/>
        <v>7.5360915893922655</v>
      </c>
      <c r="AF156" s="2">
        <f t="shared" si="342"/>
        <v>0.7501281177382072</v>
      </c>
      <c r="AG156" s="2">
        <f t="shared" si="343"/>
        <v>95.795014668711289</v>
      </c>
      <c r="AH156" s="2"/>
      <c r="AI156" s="10">
        <f t="shared" si="344"/>
        <v>63.019874405132384</v>
      </c>
      <c r="AJ156" s="2">
        <f t="shared" si="345"/>
        <v>0.76017578919911555</v>
      </c>
      <c r="AK156" s="2">
        <f t="shared" si="346"/>
        <v>15.517891367432526</v>
      </c>
      <c r="AL156" s="2">
        <f t="shared" si="347"/>
        <v>0.23707161531244339</v>
      </c>
      <c r="AM156" s="2">
        <f t="shared" si="348"/>
        <v>2.0296436475615707</v>
      </c>
      <c r="AN156" s="2">
        <f t="shared" si="349"/>
        <v>0.61630115174712663</v>
      </c>
      <c r="AO156" s="2">
        <f t="shared" si="350"/>
        <v>0.69956648716582914</v>
      </c>
      <c r="AP156" s="2">
        <f t="shared" si="351"/>
        <v>2.2038492521497175</v>
      </c>
      <c r="AQ156" s="2">
        <f t="shared" si="352"/>
        <v>6.265677499608592</v>
      </c>
      <c r="AR156" s="2">
        <f t="shared" si="353"/>
        <v>7.8668932986276943</v>
      </c>
      <c r="AS156" s="2">
        <f t="shared" si="354"/>
        <v>0.78305548606300812</v>
      </c>
      <c r="AT156" s="2">
        <f t="shared" si="355"/>
        <v>100</v>
      </c>
      <c r="AU156" s="2"/>
      <c r="AV156" s="2">
        <f>AR156*'E. Diagram lines'!$G$42</f>
        <v>6.5303565645381223</v>
      </c>
      <c r="AW156" s="2">
        <f>AK156*'E. Diagram lines'!$G$43</f>
        <v>8.2130981733241342</v>
      </c>
      <c r="AX156" s="2">
        <f>AQ156*'E. Diagram lines'!$G$41</f>
        <v>4.6482067026783334</v>
      </c>
      <c r="AY156" s="2">
        <f>AP156*'E. Diagram lines'!$G$44</f>
        <v>1.5749976877256846</v>
      </c>
      <c r="AZ156" s="2">
        <f>AS156*'E. Diagram lines'!$G$50</f>
        <v>0.34174789352508561</v>
      </c>
      <c r="BA156" s="2">
        <f>AJ156*'E. Diagram lines'!$G$47</f>
        <v>0.45558200202321347</v>
      </c>
      <c r="BB156" s="2">
        <f t="shared" si="356"/>
        <v>14.132570798236287</v>
      </c>
      <c r="BC156" s="2">
        <f t="shared" si="357"/>
        <v>0.64398470374985517</v>
      </c>
      <c r="BD156" s="2">
        <f t="shared" si="358"/>
        <v>0.73471858386406541</v>
      </c>
      <c r="BE156" s="15">
        <f t="shared" si="359"/>
        <v>1.361065341155187</v>
      </c>
    </row>
    <row r="157" spans="1:57">
      <c r="A157" s="1" t="str">
        <f t="shared" si="328"/>
        <v>Phonolite AFC</v>
      </c>
      <c r="B157" s="1" t="str">
        <f t="shared" si="329"/>
        <v xml:space="preserve"> r 0.06, TI 500°C and AXV 100%</v>
      </c>
      <c r="C157" s="1" t="str">
        <f t="shared" si="330"/>
        <v>amphibolite xenolith</v>
      </c>
      <c r="D157" s="34">
        <v>940.31826946501099</v>
      </c>
      <c r="E157" s="17"/>
      <c r="F157" s="1">
        <v>62.042744348600401</v>
      </c>
      <c r="G157" s="1">
        <v>0.61388057511048322</v>
      </c>
      <c r="H157" s="1">
        <v>14.591259161899901</v>
      </c>
      <c r="I157" s="1">
        <v>0.20085932742499168</v>
      </c>
      <c r="J157" s="1">
        <v>1.8948021785753506</v>
      </c>
      <c r="K157" s="1">
        <v>0.63955117681428242</v>
      </c>
      <c r="L157" s="1">
        <v>0.59341643568776448</v>
      </c>
      <c r="M157" s="1">
        <v>2.1631877854963557</v>
      </c>
      <c r="N157" s="1">
        <v>6.2186377681748759</v>
      </c>
      <c r="O157" s="1">
        <v>7.7584604195165232</v>
      </c>
      <c r="P157" s="1">
        <v>0.7260225604849444</v>
      </c>
      <c r="Q157" s="1">
        <v>2.5571782622141574</v>
      </c>
      <c r="R157" s="2">
        <f t="shared" si="331"/>
        <v>100.00000000000004</v>
      </c>
      <c r="V157" s="10">
        <f t="shared" si="332"/>
        <v>60.456200776836894</v>
      </c>
      <c r="W157" s="2">
        <f t="shared" si="333"/>
        <v>0.59818255448780278</v>
      </c>
      <c r="X157" s="2">
        <f t="shared" si="334"/>
        <v>14.218134654428466</v>
      </c>
      <c r="Y157" s="2">
        <f t="shared" si="335"/>
        <v>0.19572299636645027</v>
      </c>
      <c r="Z157" s="2">
        <f t="shared" si="336"/>
        <v>1.8463487091528614</v>
      </c>
      <c r="AA157" s="2">
        <f t="shared" si="337"/>
        <v>0.62319671314505276</v>
      </c>
      <c r="AB157" s="2">
        <f t="shared" si="338"/>
        <v>0.57824171958995096</v>
      </c>
      <c r="AC157" s="2">
        <f t="shared" si="339"/>
        <v>2.1078712176747709</v>
      </c>
      <c r="AD157" s="2">
        <f t="shared" si="340"/>
        <v>6.0596161149612691</v>
      </c>
      <c r="AE157" s="2">
        <f t="shared" si="341"/>
        <v>7.5600627561861575</v>
      </c>
      <c r="AF157" s="2">
        <f t="shared" si="342"/>
        <v>0.70745686938945285</v>
      </c>
      <c r="AG157" s="2">
        <f t="shared" si="343"/>
        <v>94.951035082219136</v>
      </c>
      <c r="AH157" s="2"/>
      <c r="AI157" s="10">
        <f t="shared" si="344"/>
        <v>63.670923360116305</v>
      </c>
      <c r="AJ157" s="2">
        <f t="shared" si="345"/>
        <v>0.62999055667990345</v>
      </c>
      <c r="AK157" s="2">
        <f t="shared" si="346"/>
        <v>14.974175523328238</v>
      </c>
      <c r="AL157" s="2">
        <f t="shared" si="347"/>
        <v>0.20613045049690254</v>
      </c>
      <c r="AM157" s="2">
        <f t="shared" si="348"/>
        <v>1.9445272055792631</v>
      </c>
      <c r="AN157" s="2">
        <f t="shared" si="349"/>
        <v>0.65633482837277124</v>
      </c>
      <c r="AO157" s="2">
        <f t="shared" si="350"/>
        <v>0.60898937972529221</v>
      </c>
      <c r="AP157" s="2">
        <f t="shared" si="351"/>
        <v>2.2199560182251221</v>
      </c>
      <c r="AQ157" s="2">
        <f t="shared" si="352"/>
        <v>6.3818326042619562</v>
      </c>
      <c r="AR157" s="2">
        <f t="shared" si="353"/>
        <v>7.9620646048142776</v>
      </c>
      <c r="AS157" s="2">
        <f t="shared" si="354"/>
        <v>0.7450754683999582</v>
      </c>
      <c r="AT157" s="2">
        <f t="shared" si="355"/>
        <v>99.999999999999986</v>
      </c>
      <c r="AU157" s="2"/>
      <c r="AV157" s="2">
        <f>AR157*'E. Diagram lines'!$G$42</f>
        <v>6.6093588517840463</v>
      </c>
      <c r="AW157" s="2">
        <f>AK157*'E. Diagram lines'!$G$43</f>
        <v>7.9253276573252744</v>
      </c>
      <c r="AX157" s="2">
        <f>AQ157*'E. Diagram lines'!$G$41</f>
        <v>4.7343766238135654</v>
      </c>
      <c r="AY157" s="2">
        <f>AP157*'E. Diagram lines'!$G$44</f>
        <v>1.5865085110275761</v>
      </c>
      <c r="AZ157" s="2">
        <f>AS157*'E. Diagram lines'!$G$50</f>
        <v>0.32517232351324549</v>
      </c>
      <c r="BA157" s="2">
        <f>AJ157*'E. Diagram lines'!$G$47</f>
        <v>0.37756051053708445</v>
      </c>
      <c r="BB157" s="2">
        <f t="shared" si="356"/>
        <v>14.343897209076234</v>
      </c>
      <c r="BC157" s="2">
        <f t="shared" si="357"/>
        <v>0.61292947492120731</v>
      </c>
      <c r="BD157" s="2">
        <f t="shared" si="358"/>
        <v>0.69865236847016232</v>
      </c>
      <c r="BE157" s="15">
        <f t="shared" si="359"/>
        <v>1.4313270019962832</v>
      </c>
    </row>
    <row r="158" spans="1:57">
      <c r="A158" s="1" t="str">
        <f t="shared" si="328"/>
        <v>Phonolite AFC</v>
      </c>
      <c r="B158" s="1" t="str">
        <f t="shared" si="329"/>
        <v xml:space="preserve"> r 0.06, TI 500°C and AXV 100%</v>
      </c>
      <c r="C158" s="1" t="str">
        <f t="shared" si="330"/>
        <v>amphibolite xenolith</v>
      </c>
      <c r="D158" s="34">
        <v>919.02197865255505</v>
      </c>
      <c r="E158" s="17"/>
      <c r="F158" s="1">
        <v>62.487800525977143</v>
      </c>
      <c r="G158" s="1">
        <v>0.50126028502226982</v>
      </c>
      <c r="H158" s="1">
        <v>13.909718105988834</v>
      </c>
      <c r="I158" s="1">
        <v>0.18091532359364632</v>
      </c>
      <c r="J158" s="1">
        <v>1.8148620459449525</v>
      </c>
      <c r="K158" s="1">
        <v>0.67277546677422417</v>
      </c>
      <c r="L158" s="1">
        <v>0.5247964858772054</v>
      </c>
      <c r="M158" s="1">
        <v>2.2242713224716137</v>
      </c>
      <c r="N158" s="1">
        <v>6.3130697971405541</v>
      </c>
      <c r="O158" s="1">
        <v>7.6471232535445033</v>
      </c>
      <c r="P158" s="1">
        <v>0.68605328688432299</v>
      </c>
      <c r="Q158" s="1">
        <v>3.0373541007807079</v>
      </c>
      <c r="R158" s="2">
        <f t="shared" si="331"/>
        <v>99.999999999999972</v>
      </c>
      <c r="V158" s="10">
        <f t="shared" si="332"/>
        <v>60.589824754213716</v>
      </c>
      <c r="W158" s="2">
        <f t="shared" si="333"/>
        <v>0.48603523519956082</v>
      </c>
      <c r="X158" s="2">
        <f t="shared" si="334"/>
        <v>13.487230712689545</v>
      </c>
      <c r="Y158" s="2">
        <f t="shared" si="335"/>
        <v>0.17542028459353401</v>
      </c>
      <c r="Z158" s="2">
        <f t="shared" si="336"/>
        <v>1.759738259168931</v>
      </c>
      <c r="AA158" s="2">
        <f t="shared" si="337"/>
        <v>0.65234089354511071</v>
      </c>
      <c r="AB158" s="2">
        <f t="shared" si="338"/>
        <v>0.50885655829266108</v>
      </c>
      <c r="AC158" s="2">
        <f t="shared" si="339"/>
        <v>2.156712326246033</v>
      </c>
      <c r="AD158" s="2">
        <f t="shared" si="340"/>
        <v>6.1213195127719571</v>
      </c>
      <c r="AE158" s="2">
        <f t="shared" si="341"/>
        <v>7.4148530418112149</v>
      </c>
      <c r="AF158" s="2">
        <f t="shared" si="342"/>
        <v>0.66521541924160121</v>
      </c>
      <c r="AG158" s="2">
        <f t="shared" si="343"/>
        <v>94.017546997773863</v>
      </c>
      <c r="AH158" s="2"/>
      <c r="AI158" s="10">
        <f t="shared" si="344"/>
        <v>64.445230373483739</v>
      </c>
      <c r="AJ158" s="2">
        <f t="shared" si="345"/>
        <v>0.51696225940788387</v>
      </c>
      <c r="AK158" s="2">
        <f t="shared" si="346"/>
        <v>14.345439913475827</v>
      </c>
      <c r="AL158" s="2">
        <f t="shared" si="347"/>
        <v>0.18658249464611917</v>
      </c>
      <c r="AM158" s="2">
        <f t="shared" si="348"/>
        <v>1.8717125848971554</v>
      </c>
      <c r="AN158" s="2">
        <f t="shared" si="349"/>
        <v>0.69385015284493301</v>
      </c>
      <c r="AO158" s="2">
        <f t="shared" si="350"/>
        <v>0.54123573156477878</v>
      </c>
      <c r="AP158" s="2">
        <f t="shared" si="351"/>
        <v>2.2939466037090921</v>
      </c>
      <c r="AQ158" s="2">
        <f t="shared" si="352"/>
        <v>6.510826657620516</v>
      </c>
      <c r="AR158" s="2">
        <f t="shared" si="353"/>
        <v>7.8866693277870592</v>
      </c>
      <c r="AS158" s="2">
        <f t="shared" si="354"/>
        <v>0.70754390056289396</v>
      </c>
      <c r="AT158" s="2">
        <f t="shared" si="355"/>
        <v>100</v>
      </c>
      <c r="AU158" s="2"/>
      <c r="AV158" s="2">
        <f>AR158*'E. Diagram lines'!$G$42</f>
        <v>6.546772768106548</v>
      </c>
      <c r="AW158" s="2">
        <f>AK158*'E. Diagram lines'!$G$43</f>
        <v>7.5925590377678454</v>
      </c>
      <c r="AX158" s="2">
        <f>AQ158*'E. Diagram lines'!$G$41</f>
        <v>4.8300711474248361</v>
      </c>
      <c r="AY158" s="2">
        <f>AP158*'E. Diagram lines'!$G$44</f>
        <v>1.6393864476364659</v>
      </c>
      <c r="AZ158" s="2">
        <f>AS158*'E. Diagram lines'!$G$50</f>
        <v>0.30879246987924835</v>
      </c>
      <c r="BA158" s="2">
        <f>AJ158*'E. Diagram lines'!$G$47</f>
        <v>0.309821365607577</v>
      </c>
      <c r="BB158" s="2">
        <f t="shared" si="356"/>
        <v>14.397495985407575</v>
      </c>
      <c r="BC158" s="2">
        <f t="shared" si="357"/>
        <v>0.58331474059129906</v>
      </c>
      <c r="BD158" s="2">
        <f t="shared" si="358"/>
        <v>0.66736953535968546</v>
      </c>
      <c r="BE158" s="15">
        <f t="shared" si="359"/>
        <v>1.4984202110170342</v>
      </c>
    </row>
    <row r="159" spans="1:57">
      <c r="A159" s="1" t="str">
        <f t="shared" si="328"/>
        <v>Phonolite AFC</v>
      </c>
      <c r="B159" s="1" t="str">
        <f t="shared" si="329"/>
        <v xml:space="preserve"> r 0.06, TI 500°C and AXV 100%</v>
      </c>
      <c r="C159" s="1" t="str">
        <f t="shared" si="330"/>
        <v>amphibolite xenolith</v>
      </c>
      <c r="D159" s="34">
        <v>903.90934918551704</v>
      </c>
      <c r="E159" s="17"/>
      <c r="F159" s="1">
        <v>62.857130130018511</v>
      </c>
      <c r="G159" s="1">
        <v>0.43200071930548151</v>
      </c>
      <c r="H159" s="1">
        <v>13.357594132760964</v>
      </c>
      <c r="I159" s="1">
        <v>0.17061742076330583</v>
      </c>
      <c r="J159" s="1">
        <v>1.7601535453392665</v>
      </c>
      <c r="K159" s="1">
        <v>0.6957424650148295</v>
      </c>
      <c r="L159" s="1">
        <v>0.48376509086394059</v>
      </c>
      <c r="M159" s="1">
        <v>2.3086292074855237</v>
      </c>
      <c r="N159" s="1">
        <v>6.3709875794755444</v>
      </c>
      <c r="O159" s="1">
        <v>7.495303582125973</v>
      </c>
      <c r="P159" s="1">
        <v>0.66722626999357593</v>
      </c>
      <c r="Q159" s="1">
        <v>3.4008498568530796</v>
      </c>
      <c r="R159" s="2">
        <f t="shared" si="331"/>
        <v>100</v>
      </c>
      <c r="V159" s="10">
        <f t="shared" si="332"/>
        <v>60.719453509969817</v>
      </c>
      <c r="W159" s="2">
        <f t="shared" si="333"/>
        <v>0.41730902346137677</v>
      </c>
      <c r="X159" s="2">
        <f t="shared" si="334"/>
        <v>12.903322411817946</v>
      </c>
      <c r="Y159" s="2">
        <f t="shared" si="335"/>
        <v>0.16481497845351051</v>
      </c>
      <c r="Z159" s="2">
        <f t="shared" si="336"/>
        <v>1.7002933660122017</v>
      </c>
      <c r="AA159" s="2">
        <f t="shared" si="337"/>
        <v>0.67208130838930658</v>
      </c>
      <c r="AB159" s="2">
        <f t="shared" si="338"/>
        <v>0.46731296646378906</v>
      </c>
      <c r="AC159" s="2">
        <f t="shared" si="339"/>
        <v>2.2301161943874837</v>
      </c>
      <c r="AD159" s="2">
        <f t="shared" si="340"/>
        <v>6.1543198574988232</v>
      </c>
      <c r="AE159" s="2">
        <f t="shared" si="341"/>
        <v>7.2403995609825378</v>
      </c>
      <c r="AF159" s="2">
        <f t="shared" si="342"/>
        <v>0.64453490634561317</v>
      </c>
      <c r="AG159" s="2">
        <f t="shared" si="343"/>
        <v>93.313958083782396</v>
      </c>
      <c r="AH159" s="2"/>
      <c r="AI159" s="10">
        <f t="shared" si="344"/>
        <v>65.070065354480576</v>
      </c>
      <c r="AJ159" s="2">
        <f t="shared" si="345"/>
        <v>0.4472096479785948</v>
      </c>
      <c r="AK159" s="2">
        <f t="shared" si="346"/>
        <v>13.82785885069052</v>
      </c>
      <c r="AL159" s="2">
        <f t="shared" si="347"/>
        <v>0.17662414266634213</v>
      </c>
      <c r="AM159" s="2">
        <f t="shared" si="348"/>
        <v>1.8221211498558285</v>
      </c>
      <c r="AN159" s="2">
        <f t="shared" si="349"/>
        <v>0.72023663146501093</v>
      </c>
      <c r="AO159" s="2">
        <f t="shared" si="350"/>
        <v>0.50079642537958768</v>
      </c>
      <c r="AP159" s="2">
        <f t="shared" si="351"/>
        <v>2.3899063336110582</v>
      </c>
      <c r="AQ159" s="2">
        <f t="shared" si="352"/>
        <v>6.5952832608098531</v>
      </c>
      <c r="AR159" s="2">
        <f t="shared" si="353"/>
        <v>7.7591817019289975</v>
      </c>
      <c r="AS159" s="2">
        <f t="shared" si="354"/>
        <v>0.69071650113364003</v>
      </c>
      <c r="AT159" s="2">
        <f t="shared" si="355"/>
        <v>100</v>
      </c>
      <c r="AU159" s="2"/>
      <c r="AV159" s="2">
        <f>AR159*'E. Diagram lines'!$G$42</f>
        <v>6.4409445049261125</v>
      </c>
      <c r="AW159" s="2">
        <f>AK159*'E. Diagram lines'!$G$43</f>
        <v>7.3186207828429106</v>
      </c>
      <c r="AX159" s="2">
        <f>AQ159*'E. Diagram lines'!$G$41</f>
        <v>4.8927254651829148</v>
      </c>
      <c r="AY159" s="2">
        <f>AP159*'E. Diagram lines'!$G$44</f>
        <v>1.7079648009711841</v>
      </c>
      <c r="AZ159" s="2">
        <f>AS159*'E. Diagram lines'!$G$50</f>
        <v>0.30144850969915199</v>
      </c>
      <c r="BA159" s="2">
        <f>AJ159*'E. Diagram lines'!$G$47</f>
        <v>0.26801783172394389</v>
      </c>
      <c r="BB159" s="2">
        <f t="shared" si="356"/>
        <v>14.354464962738851</v>
      </c>
      <c r="BC159" s="2">
        <f t="shared" si="357"/>
        <v>0.56117357304560711</v>
      </c>
      <c r="BD159" s="2">
        <f t="shared" si="358"/>
        <v>0.64574147669243509</v>
      </c>
      <c r="BE159" s="15">
        <f t="shared" si="359"/>
        <v>1.5486073546369041</v>
      </c>
    </row>
    <row r="160" spans="1:57">
      <c r="D160" s="34"/>
      <c r="R160" s="2"/>
      <c r="V160" s="10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10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15"/>
    </row>
    <row r="161" spans="1:57">
      <c r="A161" s="1" t="s">
        <v>86</v>
      </c>
      <c r="B161" s="1" t="s">
        <v>191</v>
      </c>
      <c r="C161" s="1" t="s">
        <v>87</v>
      </c>
      <c r="D161" s="34">
        <v>1237.109375</v>
      </c>
      <c r="E161" s="17"/>
      <c r="F161" s="1">
        <v>59.370162280257773</v>
      </c>
      <c r="G161" s="1">
        <v>0.89050183750855849</v>
      </c>
      <c r="H161" s="1">
        <v>19.408892322061664</v>
      </c>
      <c r="I161" s="1">
        <v>1.0087912543769681</v>
      </c>
      <c r="J161" s="1">
        <v>2.0175825087535615</v>
      </c>
      <c r="K161" s="1">
        <v>0.20238678125194692</v>
      </c>
      <c r="L161" s="1">
        <v>0.5869216656306453</v>
      </c>
      <c r="M161" s="1">
        <v>1.9935097953316903</v>
      </c>
      <c r="N161" s="1">
        <v>6.3043482359981331</v>
      </c>
      <c r="O161" s="1">
        <v>7.8424877735129366</v>
      </c>
      <c r="P161" s="1">
        <v>0.17202876406415332</v>
      </c>
      <c r="Q161" s="1">
        <v>0.20238678125194709</v>
      </c>
      <c r="R161" s="2">
        <f t="shared" si="331"/>
        <v>99.999999999999986</v>
      </c>
      <c r="V161" s="10">
        <f t="shared" si="332"/>
        <v>59.250004919794698</v>
      </c>
      <c r="W161" s="2">
        <f t="shared" si="333"/>
        <v>0.88869957950263556</v>
      </c>
      <c r="X161" s="2">
        <f t="shared" si="334"/>
        <v>19.36961128961439</v>
      </c>
      <c r="Y161" s="2">
        <f t="shared" si="335"/>
        <v>1.0067495942276836</v>
      </c>
      <c r="Z161" s="2">
        <f t="shared" si="336"/>
        <v>2.0134991884549929</v>
      </c>
      <c r="AA161" s="2">
        <f t="shared" si="337"/>
        <v>0.20197717715969168</v>
      </c>
      <c r="AB161" s="2">
        <f t="shared" si="338"/>
        <v>0.58573381376310518</v>
      </c>
      <c r="AC161" s="2">
        <f t="shared" si="339"/>
        <v>1.9894751950229761</v>
      </c>
      <c r="AD161" s="2">
        <f t="shared" si="340"/>
        <v>6.2915890685243818</v>
      </c>
      <c r="AE161" s="2">
        <f t="shared" si="341"/>
        <v>7.8266156149380457</v>
      </c>
      <c r="AF161" s="2">
        <f t="shared" si="342"/>
        <v>0.17168060058573639</v>
      </c>
      <c r="AG161" s="2">
        <f t="shared" si="343"/>
        <v>99.595636041588321</v>
      </c>
      <c r="AH161" s="2"/>
      <c r="AI161" s="10">
        <f t="shared" si="344"/>
        <v>59.490563316502715</v>
      </c>
      <c r="AJ161" s="2">
        <f t="shared" si="345"/>
        <v>0.89230775044354327</v>
      </c>
      <c r="AK161" s="2">
        <f t="shared" si="346"/>
        <v>19.448253015349174</v>
      </c>
      <c r="AL161" s="2">
        <f t="shared" si="347"/>
        <v>1.0108370549561967</v>
      </c>
      <c r="AM161" s="2">
        <f t="shared" si="348"/>
        <v>2.0216741099120172</v>
      </c>
      <c r="AN161" s="2">
        <f t="shared" si="349"/>
        <v>0.202797216009898</v>
      </c>
      <c r="AO161" s="2">
        <f t="shared" si="350"/>
        <v>0.58811192642870347</v>
      </c>
      <c r="AP161" s="2">
        <f t="shared" si="351"/>
        <v>1.9975525776975083</v>
      </c>
      <c r="AQ161" s="2">
        <f t="shared" si="352"/>
        <v>6.317133278708309</v>
      </c>
      <c r="AR161" s="2">
        <f t="shared" si="353"/>
        <v>7.8583921203835398</v>
      </c>
      <c r="AS161" s="2">
        <f t="shared" si="354"/>
        <v>0.17237763360841177</v>
      </c>
      <c r="AT161" s="2">
        <f t="shared" si="355"/>
        <v>100.00000000000001</v>
      </c>
      <c r="AU161" s="2"/>
      <c r="AV161" s="2">
        <f>AR161*'E. Diagram lines'!$G$42</f>
        <v>6.5232996841349387</v>
      </c>
      <c r="AW161" s="2">
        <f>AK161*'E. Diagram lines'!$G$43</f>
        <v>10.293306450767975</v>
      </c>
      <c r="AX161" s="2">
        <f>AQ161*'E. Diagram lines'!$G$41</f>
        <v>4.6863792861408209</v>
      </c>
      <c r="AY161" s="2">
        <f>AP161*'E. Diagram lines'!$G$44</f>
        <v>1.4275661948816112</v>
      </c>
      <c r="AZ161" s="2">
        <f>AS161*'E. Diagram lines'!$G$50</f>
        <v>7.5230547802807399E-2</v>
      </c>
      <c r="BA161" s="2">
        <f>AJ161*'E. Diagram lines'!$G$47</f>
        <v>0.53477019019007244</v>
      </c>
      <c r="BB161" s="2">
        <f t="shared" si="356"/>
        <v>14.17552539909185</v>
      </c>
      <c r="BC161" s="2">
        <f t="shared" si="357"/>
        <v>0.81452138628662851</v>
      </c>
      <c r="BD161" s="2">
        <f t="shared" si="358"/>
        <v>0.91825167144057451</v>
      </c>
      <c r="BE161" s="15">
        <f t="shared" si="359"/>
        <v>1.0890260601771373</v>
      </c>
    </row>
    <row r="162" spans="1:57">
      <c r="A162" s="1" t="str">
        <f>A161</f>
        <v>Phonolite AFC</v>
      </c>
      <c r="B162" s="1" t="str">
        <f>B161</f>
        <v xml:space="preserve"> r 0.1; TI 500°C and AXV 100%</v>
      </c>
      <c r="C162" s="1" t="str">
        <f>C161</f>
        <v>amphibolite xenolith</v>
      </c>
      <c r="D162" s="34">
        <v>1217.109375</v>
      </c>
      <c r="E162" s="17"/>
      <c r="F162" s="1">
        <v>59.427493953182619</v>
      </c>
      <c r="G162" s="1">
        <v>0.90331393954012729</v>
      </c>
      <c r="H162" s="1">
        <v>19.35007722227159</v>
      </c>
      <c r="I162" s="1">
        <v>1.0233052463028698</v>
      </c>
      <c r="J162" s="1">
        <v>2.046610492605728</v>
      </c>
      <c r="K162" s="1">
        <v>0.20529862262275672</v>
      </c>
      <c r="L162" s="1">
        <v>0.5953660056059934</v>
      </c>
      <c r="M162" s="1">
        <v>2.0221914328341448</v>
      </c>
      <c r="N162" s="1">
        <v>6.3766462692871091</v>
      </c>
      <c r="O162" s="1">
        <v>7.6709582959323823</v>
      </c>
      <c r="P162" s="1">
        <v>0.17450382922934213</v>
      </c>
      <c r="Q162" s="1">
        <v>0.20423469058533983</v>
      </c>
      <c r="R162" s="2">
        <f t="shared" si="331"/>
        <v>100</v>
      </c>
      <c r="V162" s="10">
        <f t="shared" si="332"/>
        <v>59.306122394784715</v>
      </c>
      <c r="W162" s="2">
        <f t="shared" si="333"/>
        <v>0.9014690591106933</v>
      </c>
      <c r="X162" s="2">
        <f t="shared" si="334"/>
        <v>19.310557651928658</v>
      </c>
      <c r="Y162" s="2">
        <f t="shared" si="335"/>
        <v>1.0212153019993395</v>
      </c>
      <c r="Z162" s="2">
        <f t="shared" si="336"/>
        <v>2.0424306039986679</v>
      </c>
      <c r="AA162" s="2">
        <f t="shared" si="337"/>
        <v>0.2048793316160672</v>
      </c>
      <c r="AB162" s="2">
        <f t="shared" si="338"/>
        <v>0.59415006168659379</v>
      </c>
      <c r="AC162" s="2">
        <f t="shared" si="339"/>
        <v>2.0180614164182531</v>
      </c>
      <c r="AD162" s="2">
        <f t="shared" si="340"/>
        <v>6.3636229455093085</v>
      </c>
      <c r="AE162" s="2">
        <f t="shared" si="341"/>
        <v>7.6552915379917543</v>
      </c>
      <c r="AF162" s="2">
        <f t="shared" si="342"/>
        <v>0.17414743187365603</v>
      </c>
      <c r="AG162" s="2">
        <f t="shared" si="343"/>
        <v>99.591947736917689</v>
      </c>
      <c r="AH162" s="2"/>
      <c r="AI162" s="10">
        <f t="shared" si="344"/>
        <v>59.549113901706093</v>
      </c>
      <c r="AJ162" s="2">
        <f t="shared" si="345"/>
        <v>0.90516259556647682</v>
      </c>
      <c r="AK162" s="2">
        <f t="shared" si="346"/>
        <v>19.389677670467364</v>
      </c>
      <c r="AL162" s="2">
        <f t="shared" si="347"/>
        <v>1.0253994677330582</v>
      </c>
      <c r="AM162" s="2">
        <f t="shared" si="348"/>
        <v>2.0507989354661054</v>
      </c>
      <c r="AN162" s="2">
        <f t="shared" si="349"/>
        <v>0.20571877171965439</v>
      </c>
      <c r="AO162" s="2">
        <f t="shared" si="350"/>
        <v>0.59658443798699667</v>
      </c>
      <c r="AP162" s="2">
        <f t="shared" si="351"/>
        <v>2.0263299014385869</v>
      </c>
      <c r="AQ162" s="2">
        <f t="shared" si="352"/>
        <v>6.3896962456437434</v>
      </c>
      <c r="AR162" s="2">
        <f t="shared" si="353"/>
        <v>7.6866571163102355</v>
      </c>
      <c r="AS162" s="2">
        <f t="shared" si="354"/>
        <v>0.17486095596170512</v>
      </c>
      <c r="AT162" s="2">
        <f t="shared" si="355"/>
        <v>100.00000000000001</v>
      </c>
      <c r="AU162" s="2"/>
      <c r="AV162" s="2">
        <f>AR162*'E. Diagram lines'!$G$42</f>
        <v>6.380741399861944</v>
      </c>
      <c r="AW162" s="2">
        <f>AK162*'E. Diagram lines'!$G$43</f>
        <v>10.262304490085334</v>
      </c>
      <c r="AX162" s="2">
        <f>AQ162*'E. Diagram lines'!$G$41</f>
        <v>4.7402102835543616</v>
      </c>
      <c r="AY162" s="2">
        <f>AP162*'E. Diagram lines'!$G$44</f>
        <v>1.4481321289203941</v>
      </c>
      <c r="AZ162" s="2">
        <f>AS162*'E. Diagram lines'!$G$50</f>
        <v>7.6314340967259447E-2</v>
      </c>
      <c r="BA162" s="2">
        <f>AJ162*'E. Diagram lines'!$G$47</f>
        <v>0.54247424517316323</v>
      </c>
      <c r="BB162" s="2">
        <f t="shared" si="356"/>
        <v>14.076353361953979</v>
      </c>
      <c r="BC162" s="2">
        <f t="shared" si="357"/>
        <v>0.81647195955625373</v>
      </c>
      <c r="BD162" s="2">
        <f t="shared" si="358"/>
        <v>0.92279013363475038</v>
      </c>
      <c r="BE162" s="15">
        <f t="shared" si="359"/>
        <v>1.0836700172130471</v>
      </c>
    </row>
    <row r="163" spans="1:57">
      <c r="A163" s="1" t="str">
        <f t="shared" ref="A163:A176" si="360">A162</f>
        <v>Phonolite AFC</v>
      </c>
      <c r="B163" s="1" t="str">
        <f t="shared" ref="B163:B176" si="361">B162</f>
        <v xml:space="preserve"> r 0.1; TI 500°C and AXV 100%</v>
      </c>
      <c r="C163" s="1" t="str">
        <f t="shared" ref="C163:C176" si="362">C162</f>
        <v>amphibolite xenolith</v>
      </c>
      <c r="D163" s="34">
        <v>1197.109375</v>
      </c>
      <c r="E163" s="17"/>
      <c r="F163" s="1">
        <v>59.482182886676014</v>
      </c>
      <c r="G163" s="1">
        <v>0.91556935676963636</v>
      </c>
      <c r="H163" s="1">
        <v>19.293753283503118</v>
      </c>
      <c r="I163" s="1">
        <v>1.0371886064478175</v>
      </c>
      <c r="J163" s="1">
        <v>2.0743772128956315</v>
      </c>
      <c r="K163" s="1">
        <v>0.20808394472037239</v>
      </c>
      <c r="L163" s="1">
        <v>0.60344343968907876</v>
      </c>
      <c r="M163" s="1">
        <v>2.0496268554956556</v>
      </c>
      <c r="N163" s="1">
        <v>6.445259755474309</v>
      </c>
      <c r="O163" s="1">
        <v>7.5076479351211685</v>
      </c>
      <c r="P163" s="1">
        <v>0.17687135301231544</v>
      </c>
      <c r="Q163" s="1">
        <v>0.20599537019487302</v>
      </c>
      <c r="R163" s="2">
        <f t="shared" ref="R163:R174" si="363">SUM(F163:Q163)</f>
        <v>99.999999999999986</v>
      </c>
      <c r="V163" s="10">
        <f t="shared" ref="V163:V174" si="364">(F163*(R163-Q163))/R163</f>
        <v>59.359652343838619</v>
      </c>
      <c r="W163" s="2">
        <f t="shared" ref="W163:W174" si="365">(G163*(R163-Q163))/R163</f>
        <v>0.91368332628376792</v>
      </c>
      <c r="X163" s="2">
        <f t="shared" ref="X163:X174" si="366">(H163*(R163-Q163))/R163</f>
        <v>19.254009045002281</v>
      </c>
      <c r="Y163" s="2">
        <f t="shared" ref="Y163:Y174" si="367">(I163*(R163-Q163))/R163</f>
        <v>1.0350520459383463</v>
      </c>
      <c r="Z163" s="2">
        <f t="shared" ref="Z163:Z174" si="368">(J163*(R163-Q163))/R163</f>
        <v>2.0701040918766891</v>
      </c>
      <c r="AA163" s="2">
        <f t="shared" ref="AA163:AA174" si="369">(K163*(R163-Q163))/R163</f>
        <v>0.2076553014281296</v>
      </c>
      <c r="AB163" s="2">
        <f t="shared" ref="AB163:AB174" si="370">(L163*(R163-Q163))/R163</f>
        <v>0.60220037414157457</v>
      </c>
      <c r="AC163" s="2">
        <f t="shared" ref="AC163:AC174" si="371">(M163*(R163-Q163))/R163</f>
        <v>2.0454047190670637</v>
      </c>
      <c r="AD163" s="2">
        <f t="shared" ref="AD163:AD174" si="372">(N163*(R163-Q163))/R163</f>
        <v>6.4319828187809991</v>
      </c>
      <c r="AE163" s="2">
        <f t="shared" ref="AE163:AE174" si="373">(O163*(R163-Q163))/R163</f>
        <v>7.492182527964288</v>
      </c>
      <c r="AF163" s="2">
        <f t="shared" ref="AF163:AF174" si="374">(P163*(R163-Q163))/R163</f>
        <v>0.17650700621390902</v>
      </c>
      <c r="AG163" s="2">
        <f t="shared" ref="AG163:AG174" si="375">SUM(V163:AF163)</f>
        <v>99.588433600535666</v>
      </c>
      <c r="AH163" s="2"/>
      <c r="AI163" s="10">
        <f t="shared" ref="AI163:AI174" si="376">V163*100/AG163</f>
        <v>59.604966357779254</v>
      </c>
      <c r="AJ163" s="2">
        <f t="shared" ref="AJ163:AJ174" si="377">W163*100/AG163</f>
        <v>0.91745928041070568</v>
      </c>
      <c r="AK163" s="2">
        <f t="shared" ref="AK163:AK174" si="378">X163*100/AG163</f>
        <v>19.333579562294389</v>
      </c>
      <c r="AL163" s="2">
        <f t="shared" ref="AL163:AL174" si="379">Y163*100/AG163</f>
        <v>1.0393295772580351</v>
      </c>
      <c r="AM163" s="2">
        <f t="shared" ref="AM163:AM174" si="380">Z163*100/AG163</f>
        <v>2.0786591545160666</v>
      </c>
      <c r="AN163" s="2">
        <f t="shared" ref="AN163:AN174" si="381">AA163*100/AG163</f>
        <v>0.20851347282061544</v>
      </c>
      <c r="AO163" s="2">
        <f t="shared" ref="AO163:AO174" si="382">AB163*100/AG163</f>
        <v>0.60468907117978354</v>
      </c>
      <c r="AP163" s="2">
        <f t="shared" ref="AP163:AP174" si="383">AC163*100/AG163</f>
        <v>2.0538577072830493</v>
      </c>
      <c r="AQ163" s="2">
        <f t="shared" ref="AQ163:AQ174" si="384">AD163*100/AG163</f>
        <v>6.4585640984982851</v>
      </c>
      <c r="AR163" s="2">
        <f t="shared" ref="AR163:AR174" si="385">AE163*100/AG163</f>
        <v>7.5231452660622926</v>
      </c>
      <c r="AS163" s="2">
        <f t="shared" ref="AS163:AS174" si="386">AF163*100/AG163</f>
        <v>0.17723645189752202</v>
      </c>
      <c r="AT163" s="2">
        <f t="shared" ref="AT163:AT174" si="387">SUM(AI163:AS163)</f>
        <v>99.999999999999972</v>
      </c>
      <c r="AU163" s="2"/>
      <c r="AV163" s="2">
        <f>AR163*'E. Diagram lines'!$G$42</f>
        <v>6.2450092062102653</v>
      </c>
      <c r="AW163" s="2">
        <f>AK163*'E. Diagram lines'!$G$43</f>
        <v>10.232613647505437</v>
      </c>
      <c r="AX163" s="2">
        <f>AQ163*'E. Diagram lines'!$G$41</f>
        <v>4.7913000524193476</v>
      </c>
      <c r="AY163" s="2">
        <f>AP163*'E. Diagram lines'!$G$44</f>
        <v>1.4678050854580966</v>
      </c>
      <c r="AZ163" s="2">
        <f>AS163*'E. Diagram lines'!$G$50</f>
        <v>7.735107558771967E-2</v>
      </c>
      <c r="BA163" s="2">
        <f>AJ163*'E. Diagram lines'!$G$47</f>
        <v>0.54984378834880743</v>
      </c>
      <c r="BB163" s="2">
        <f t="shared" ref="BB163:BB174" si="388">SUM(AQ163:AR163)</f>
        <v>13.981709364560578</v>
      </c>
      <c r="BC163" s="2">
        <f t="shared" ref="BC163:BC174" si="389">AW163/(AY163+AX163+AV163)</f>
        <v>0.81833973729964316</v>
      </c>
      <c r="BD163" s="2">
        <f t="shared" ref="BD163:BD174" si="390">AW163/(AX163+AV163)</f>
        <v>0.92717713935972357</v>
      </c>
      <c r="BE163" s="15">
        <f t="shared" ref="BE163:BE174" si="391">(AX163+AV163)/AW163</f>
        <v>1.0785425541127613</v>
      </c>
    </row>
    <row r="164" spans="1:57">
      <c r="A164" s="1" t="str">
        <f t="shared" si="360"/>
        <v>Phonolite AFC</v>
      </c>
      <c r="B164" s="1" t="str">
        <f t="shared" si="361"/>
        <v xml:space="preserve"> r 0.1; TI 500°C and AXV 100%</v>
      </c>
      <c r="C164" s="1" t="str">
        <f t="shared" si="362"/>
        <v>amphibolite xenolith</v>
      </c>
      <c r="D164" s="34">
        <v>1177.109375</v>
      </c>
      <c r="E164" s="17"/>
      <c r="F164" s="1">
        <v>59.534358026643694</v>
      </c>
      <c r="G164" s="1">
        <v>0.92729491036305878</v>
      </c>
      <c r="H164" s="1">
        <v>19.23980116774959</v>
      </c>
      <c r="I164" s="1">
        <v>1.0504717187554424</v>
      </c>
      <c r="J164" s="1">
        <v>2.1009434375108724</v>
      </c>
      <c r="K164" s="1">
        <v>0.21074884326432969</v>
      </c>
      <c r="L164" s="1">
        <v>0.61117164546655922</v>
      </c>
      <c r="M164" s="1">
        <v>2.0758761061536632</v>
      </c>
      <c r="N164" s="1">
        <v>6.5103718634464851</v>
      </c>
      <c r="O164" s="1">
        <v>7.3521527442656662</v>
      </c>
      <c r="P164" s="1">
        <v>0.17913651677468134</v>
      </c>
      <c r="Q164" s="1">
        <v>0.20767301960596404</v>
      </c>
      <c r="R164" s="2">
        <f t="shared" si="363"/>
        <v>100</v>
      </c>
      <c r="V164" s="10">
        <f t="shared" si="364"/>
        <v>59.410721227626738</v>
      </c>
      <c r="W164" s="2">
        <f t="shared" si="365"/>
        <v>0.92536916902205546</v>
      </c>
      <c r="X164" s="2">
        <f t="shared" si="366"/>
        <v>19.199845291698342</v>
      </c>
      <c r="Y164" s="2">
        <f t="shared" si="367"/>
        <v>1.0482901724169964</v>
      </c>
      <c r="Z164" s="2">
        <f t="shared" si="368"/>
        <v>2.0965803448339804</v>
      </c>
      <c r="AA164" s="2">
        <f t="shared" si="369"/>
        <v>0.210311174777738</v>
      </c>
      <c r="AB164" s="2">
        <f t="shared" si="370"/>
        <v>0.60990240685544339</v>
      </c>
      <c r="AC164" s="2">
        <f t="shared" si="371"/>
        <v>2.0715650715607352</v>
      </c>
      <c r="AD164" s="2">
        <f t="shared" si="372"/>
        <v>6.496851577610089</v>
      </c>
      <c r="AE164" s="2">
        <f t="shared" si="373"/>
        <v>7.336884306655608</v>
      </c>
      <c r="AF164" s="2">
        <f t="shared" si="374"/>
        <v>0.17876449856107843</v>
      </c>
      <c r="AG164" s="2">
        <f t="shared" si="375"/>
        <v>99.585085241618813</v>
      </c>
      <c r="AH164" s="2"/>
      <c r="AI164" s="10">
        <f t="shared" si="376"/>
        <v>59.658252120265978</v>
      </c>
      <c r="AJ164" s="2">
        <f t="shared" si="377"/>
        <v>0.9292246592718918</v>
      </c>
      <c r="AK164" s="2">
        <f t="shared" si="378"/>
        <v>19.279840194055787</v>
      </c>
      <c r="AL164" s="2">
        <f t="shared" si="379"/>
        <v>1.0526578050052144</v>
      </c>
      <c r="AM164" s="2">
        <f t="shared" si="380"/>
        <v>2.1053156100104164</v>
      </c>
      <c r="AN164" s="2">
        <f t="shared" si="381"/>
        <v>0.21118742256179174</v>
      </c>
      <c r="AO164" s="2">
        <f t="shared" si="382"/>
        <v>0.61244352542919911</v>
      </c>
      <c r="AP164" s="2">
        <f t="shared" si="383"/>
        <v>2.0801961122336645</v>
      </c>
      <c r="AQ164" s="2">
        <f t="shared" si="384"/>
        <v>6.5239202857004841</v>
      </c>
      <c r="AR164" s="2">
        <f t="shared" si="385"/>
        <v>7.3674529562880373</v>
      </c>
      <c r="AS164" s="2">
        <f t="shared" si="386"/>
        <v>0.17950930917752408</v>
      </c>
      <c r="AT164" s="2">
        <f t="shared" si="387"/>
        <v>99.999999999999986</v>
      </c>
      <c r="AU164" s="2"/>
      <c r="AV164" s="2">
        <f>AR164*'E. Diagram lines'!$G$42</f>
        <v>6.1157680612515852</v>
      </c>
      <c r="AW164" s="2">
        <f>AK164*'E. Diagram lines'!$G$43</f>
        <v>10.204171206669541</v>
      </c>
      <c r="AX164" s="2">
        <f>AQ164*'E. Diagram lines'!$G$41</f>
        <v>4.8397846843579906</v>
      </c>
      <c r="AY164" s="2">
        <f>AP164*'E. Diagram lines'!$G$44</f>
        <v>1.4866280275695583</v>
      </c>
      <c r="AZ164" s="2">
        <f>AS164*'E. Diagram lines'!$G$50</f>
        <v>7.8343015752303818E-2</v>
      </c>
      <c r="BA164" s="2">
        <f>AJ164*'E. Diagram lines'!$G$47</f>
        <v>0.55689491380202383</v>
      </c>
      <c r="BB164" s="2">
        <f t="shared" si="388"/>
        <v>13.891373241988521</v>
      </c>
      <c r="BC164" s="2">
        <f t="shared" si="389"/>
        <v>0.82012722630313029</v>
      </c>
      <c r="BD164" s="2">
        <f t="shared" si="390"/>
        <v>0.93141546059908742</v>
      </c>
      <c r="BE164" s="15">
        <f t="shared" si="391"/>
        <v>1.0736347444316621</v>
      </c>
    </row>
    <row r="165" spans="1:57">
      <c r="A165" s="1" t="str">
        <f t="shared" si="360"/>
        <v>Phonolite AFC</v>
      </c>
      <c r="B165" s="1" t="str">
        <f t="shared" si="361"/>
        <v xml:space="preserve"> r 0.1; TI 500°C and AXV 100%</v>
      </c>
      <c r="C165" s="1" t="str">
        <f t="shared" si="362"/>
        <v>amphibolite xenolith</v>
      </c>
      <c r="D165" s="34">
        <v>1157.109375</v>
      </c>
      <c r="E165" s="17"/>
      <c r="F165" s="1">
        <v>59.584111880003597</v>
      </c>
      <c r="G165" s="1">
        <v>0.93850950513775078</v>
      </c>
      <c r="H165" s="1">
        <v>19.188137447162809</v>
      </c>
      <c r="I165" s="1">
        <v>1.0631759992561349</v>
      </c>
      <c r="J165" s="1">
        <v>2.1263519985122699</v>
      </c>
      <c r="K165" s="1">
        <v>0.21329761480403378</v>
      </c>
      <c r="L165" s="1">
        <v>0.6185630829316997</v>
      </c>
      <c r="M165" s="1">
        <v>2.100981505819731</v>
      </c>
      <c r="N165" s="1">
        <v>6.5721173344078467</v>
      </c>
      <c r="O165" s="1">
        <v>7.2041800725368716</v>
      </c>
      <c r="P165" s="1">
        <v>0.18130297258342637</v>
      </c>
      <c r="Q165" s="1">
        <v>0.20927058684383185</v>
      </c>
      <c r="R165" s="2">
        <f t="shared" si="363"/>
        <v>100</v>
      </c>
      <c r="V165" s="10">
        <f t="shared" si="364"/>
        <v>59.459419859406623</v>
      </c>
      <c r="W165" s="2">
        <f t="shared" si="365"/>
        <v>0.93654548078876387</v>
      </c>
      <c r="X165" s="2">
        <f t="shared" si="366"/>
        <v>19.147982319322733</v>
      </c>
      <c r="Y165" s="2">
        <f t="shared" si="367"/>
        <v>1.060951084603309</v>
      </c>
      <c r="Z165" s="2">
        <f t="shared" si="368"/>
        <v>2.121902169206618</v>
      </c>
      <c r="AA165" s="2">
        <f t="shared" si="369"/>
        <v>0.2128512456338095</v>
      </c>
      <c r="AB165" s="2">
        <f t="shared" si="370"/>
        <v>0.61726861233804931</v>
      </c>
      <c r="AC165" s="2">
        <f t="shared" si="371"/>
        <v>2.0965847694930217</v>
      </c>
      <c r="AD165" s="2">
        <f t="shared" si="372"/>
        <v>6.558363825894066</v>
      </c>
      <c r="AE165" s="2">
        <f t="shared" si="373"/>
        <v>7.1891038426217877</v>
      </c>
      <c r="AF165" s="2">
        <f t="shared" si="374"/>
        <v>0.18092355878873573</v>
      </c>
      <c r="AG165" s="2">
        <f t="shared" si="375"/>
        <v>99.581896768097522</v>
      </c>
      <c r="AH165" s="2"/>
      <c r="AI165" s="10">
        <f t="shared" si="376"/>
        <v>59.709065391547448</v>
      </c>
      <c r="AJ165" s="2">
        <f t="shared" si="377"/>
        <v>0.9404776482313395</v>
      </c>
      <c r="AK165" s="2">
        <f t="shared" si="378"/>
        <v>19.228376784099439</v>
      </c>
      <c r="AL165" s="2">
        <f t="shared" si="379"/>
        <v>1.0654055797651767</v>
      </c>
      <c r="AM165" s="2">
        <f t="shared" si="380"/>
        <v>2.1308111595303534</v>
      </c>
      <c r="AN165" s="2">
        <f t="shared" si="381"/>
        <v>0.2137449200525767</v>
      </c>
      <c r="AO165" s="2">
        <f t="shared" si="382"/>
        <v>0.61986026815247419</v>
      </c>
      <c r="AP165" s="2">
        <f t="shared" si="383"/>
        <v>2.1053874625178786</v>
      </c>
      <c r="AQ165" s="2">
        <f t="shared" si="384"/>
        <v>6.585899685328279</v>
      </c>
      <c r="AR165" s="2">
        <f t="shared" si="385"/>
        <v>7.2192879187303447</v>
      </c>
      <c r="AS165" s="2">
        <f t="shared" si="386"/>
        <v>0.18168318204468784</v>
      </c>
      <c r="AT165" s="2">
        <f t="shared" si="387"/>
        <v>100.00000000000001</v>
      </c>
      <c r="AU165" s="2"/>
      <c r="AV165" s="2">
        <f>AR165*'E. Diagram lines'!$G$42</f>
        <v>5.9927753513061353</v>
      </c>
      <c r="AW165" s="2">
        <f>AK165*'E. Diagram lines'!$G$43</f>
        <v>10.176933354032386</v>
      </c>
      <c r="AX165" s="2">
        <f>AQ165*'E. Diagram lines'!$G$41</f>
        <v>4.8857642389705438</v>
      </c>
      <c r="AY165" s="2">
        <f>AP165*'E. Diagram lines'!$G$44</f>
        <v>1.504631218309407</v>
      </c>
      <c r="AZ165" s="2">
        <f>AS165*'E. Diagram lines'!$G$50</f>
        <v>7.9291756277550293E-2</v>
      </c>
      <c r="BA165" s="2">
        <f>AJ165*'E. Diagram lines'!$G$47</f>
        <v>0.56363895815562193</v>
      </c>
      <c r="BB165" s="2">
        <f t="shared" si="388"/>
        <v>13.805187604058624</v>
      </c>
      <c r="BC165" s="2">
        <f t="shared" si="389"/>
        <v>0.82183582148249401</v>
      </c>
      <c r="BD165" s="2">
        <f t="shared" si="390"/>
        <v>0.93550547567327935</v>
      </c>
      <c r="BE165" s="15">
        <f t="shared" si="391"/>
        <v>1.0689408303893724</v>
      </c>
    </row>
    <row r="166" spans="1:57">
      <c r="A166" s="1" t="str">
        <f t="shared" si="360"/>
        <v>Phonolite AFC</v>
      </c>
      <c r="B166" s="1" t="str">
        <f t="shared" si="361"/>
        <v xml:space="preserve"> r 0.1; TI 500°C and AXV 100%</v>
      </c>
      <c r="C166" s="1" t="str">
        <f t="shared" si="362"/>
        <v>amphibolite xenolith</v>
      </c>
      <c r="D166" s="34">
        <v>1137.109375</v>
      </c>
      <c r="E166" s="17"/>
      <c r="F166" s="1">
        <v>59.631449268394441</v>
      </c>
      <c r="G166" s="1">
        <v>0.94921238458515556</v>
      </c>
      <c r="H166" s="1">
        <v>19.138769076265962</v>
      </c>
      <c r="I166" s="1">
        <v>1.0753005909508586</v>
      </c>
      <c r="J166" s="1">
        <v>2.1506011819017199</v>
      </c>
      <c r="K166" s="1">
        <v>0.21573008740571772</v>
      </c>
      <c r="L166" s="1">
        <v>0.62561725347657471</v>
      </c>
      <c r="M166" s="1">
        <v>2.1249413609463002</v>
      </c>
      <c r="N166" s="1">
        <v>6.6305209715179876</v>
      </c>
      <c r="O166" s="1">
        <v>7.0636990774887511</v>
      </c>
      <c r="P166" s="1">
        <v>0.1833705742948534</v>
      </c>
      <c r="Q166" s="1">
        <v>0.21078817277164363</v>
      </c>
      <c r="R166" s="2">
        <f t="shared" si="363"/>
        <v>99.999999999999957</v>
      </c>
      <c r="V166" s="10">
        <f t="shared" si="364"/>
        <v>59.505753226084344</v>
      </c>
      <c r="W166" s="2">
        <f t="shared" si="365"/>
        <v>0.94721155714396643</v>
      </c>
      <c r="X166" s="2">
        <f t="shared" si="366"/>
        <v>19.098426814639115</v>
      </c>
      <c r="Y166" s="2">
        <f t="shared" si="367"/>
        <v>1.0730339844833905</v>
      </c>
      <c r="Z166" s="2">
        <f t="shared" si="368"/>
        <v>2.1460679689667841</v>
      </c>
      <c r="AA166" s="2">
        <f t="shared" si="369"/>
        <v>0.21527535389635655</v>
      </c>
      <c r="AB166" s="2">
        <f t="shared" si="370"/>
        <v>0.62429852629942728</v>
      </c>
      <c r="AC166" s="2">
        <f t="shared" si="371"/>
        <v>2.1204622358790925</v>
      </c>
      <c r="AD166" s="2">
        <f t="shared" si="372"/>
        <v>6.6165446175168841</v>
      </c>
      <c r="AE166" s="2">
        <f t="shared" si="373"/>
        <v>7.0488096352732255</v>
      </c>
      <c r="AF166" s="2">
        <f t="shared" si="374"/>
        <v>0.18298405081189639</v>
      </c>
      <c r="AG166" s="2">
        <f t="shared" si="375"/>
        <v>99.57886797099448</v>
      </c>
      <c r="AH166" s="2"/>
      <c r="AI166" s="10">
        <f t="shared" si="376"/>
        <v>59.757410822763411</v>
      </c>
      <c r="AJ166" s="2">
        <f t="shared" si="377"/>
        <v>0.95121743844273465</v>
      </c>
      <c r="AK166" s="2">
        <f t="shared" si="378"/>
        <v>19.17919655423492</v>
      </c>
      <c r="AL166" s="2">
        <f t="shared" si="379"/>
        <v>1.0775719852488641</v>
      </c>
      <c r="AM166" s="2">
        <f t="shared" si="380"/>
        <v>2.1551439704977313</v>
      </c>
      <c r="AN166" s="2">
        <f t="shared" si="381"/>
        <v>0.21618578146425843</v>
      </c>
      <c r="AO166" s="2">
        <f t="shared" si="382"/>
        <v>0.6269387662463427</v>
      </c>
      <c r="AP166" s="2">
        <f t="shared" si="383"/>
        <v>2.1294299474229259</v>
      </c>
      <c r="AQ166" s="2">
        <f t="shared" si="384"/>
        <v>6.644526848250738</v>
      </c>
      <c r="AR166" s="2">
        <f t="shared" si="385"/>
        <v>7.0786199711834605</v>
      </c>
      <c r="AS166" s="2">
        <f t="shared" si="386"/>
        <v>0.18375791424461296</v>
      </c>
      <c r="AT166" s="2">
        <f t="shared" si="387"/>
        <v>99.999999999999986</v>
      </c>
      <c r="AU166" s="2"/>
      <c r="AV166" s="2">
        <f>AR166*'E. Diagram lines'!$G$42</f>
        <v>5.8760060219390855</v>
      </c>
      <c r="AW166" s="2">
        <f>AK166*'E. Diagram lines'!$G$43</f>
        <v>10.150903911854973</v>
      </c>
      <c r="AX166" s="2">
        <f>AQ166*'E. Diagram lines'!$G$41</f>
        <v>4.9292569293734907</v>
      </c>
      <c r="AY166" s="2">
        <f>AP166*'E. Diagram lines'!$G$44</f>
        <v>1.5218133636379465</v>
      </c>
      <c r="AZ166" s="2">
        <f>AS166*'E. Diagram lines'!$G$50</f>
        <v>8.0197228969553155E-2</v>
      </c>
      <c r="BA166" s="2">
        <f>AJ166*'E. Diagram lines'!$G$47</f>
        <v>0.57007543665880023</v>
      </c>
      <c r="BB166" s="2">
        <f t="shared" si="388"/>
        <v>13.723146819434199</v>
      </c>
      <c r="BC166" s="2">
        <f t="shared" si="389"/>
        <v>0.82346402768219706</v>
      </c>
      <c r="BD166" s="2">
        <f t="shared" si="390"/>
        <v>0.93944071121581407</v>
      </c>
      <c r="BE166" s="15">
        <f t="shared" si="391"/>
        <v>1.0644631300955765</v>
      </c>
    </row>
    <row r="167" spans="1:57">
      <c r="A167" s="1" t="str">
        <f t="shared" si="360"/>
        <v>Phonolite AFC</v>
      </c>
      <c r="B167" s="1" t="str">
        <f t="shared" si="361"/>
        <v xml:space="preserve"> r 0.1; TI 500°C and AXV 100%</v>
      </c>
      <c r="C167" s="1" t="str">
        <f t="shared" si="362"/>
        <v>amphibolite xenolith</v>
      </c>
      <c r="D167" s="34">
        <v>1117.109375</v>
      </c>
      <c r="E167" s="17"/>
      <c r="F167" s="1">
        <v>59.676369452458587</v>
      </c>
      <c r="G167" s="1">
        <v>0.95940148571471018</v>
      </c>
      <c r="H167" s="1">
        <v>19.091709128122989</v>
      </c>
      <c r="I167" s="1">
        <v>1.086843156812614</v>
      </c>
      <c r="J167" s="1">
        <v>2.173686313625224</v>
      </c>
      <c r="K167" s="1">
        <v>0.2180457922078857</v>
      </c>
      <c r="L167" s="1">
        <v>0.63233279740286974</v>
      </c>
      <c r="M167" s="1">
        <v>2.1477510532476964</v>
      </c>
      <c r="N167" s="1">
        <v>6.6856011906944248</v>
      </c>
      <c r="O167" s="1">
        <v>6.9306950223908332</v>
      </c>
      <c r="P167" s="1">
        <v>0.18533892337670252</v>
      </c>
      <c r="Q167" s="1">
        <v>0.21222568394545197</v>
      </c>
      <c r="R167" s="2">
        <f t="shared" si="363"/>
        <v>100</v>
      </c>
      <c r="V167" s="10">
        <f t="shared" si="364"/>
        <v>59.549720869234299</v>
      </c>
      <c r="W167" s="2">
        <f t="shared" si="365"/>
        <v>0.95736538934986937</v>
      </c>
      <c r="X167" s="2">
        <f t="shared" si="366"/>
        <v>19.051191617848957</v>
      </c>
      <c r="Y167" s="2">
        <f t="shared" si="367"/>
        <v>1.0845365964896541</v>
      </c>
      <c r="Z167" s="2">
        <f t="shared" si="368"/>
        <v>2.1690731929793041</v>
      </c>
      <c r="AA167" s="2">
        <f t="shared" si="369"/>
        <v>0.21758304303405826</v>
      </c>
      <c r="AB167" s="2">
        <f t="shared" si="370"/>
        <v>0.63099082479877011</v>
      </c>
      <c r="AC167" s="2">
        <f t="shared" si="371"/>
        <v>2.1431929738854958</v>
      </c>
      <c r="AD167" s="2">
        <f t="shared" si="372"/>
        <v>6.6714126278416082</v>
      </c>
      <c r="AE167" s="2">
        <f t="shared" si="373"/>
        <v>6.9159863074773913</v>
      </c>
      <c r="AF167" s="2">
        <f t="shared" si="374"/>
        <v>0.18494558657894916</v>
      </c>
      <c r="AG167" s="2">
        <f t="shared" si="375"/>
        <v>99.575999029518343</v>
      </c>
      <c r="AH167" s="2"/>
      <c r="AI167" s="10">
        <f t="shared" si="376"/>
        <v>59.803287388139942</v>
      </c>
      <c r="AJ167" s="2">
        <f t="shared" si="377"/>
        <v>0.96144191238901622</v>
      </c>
      <c r="AK167" s="2">
        <f t="shared" si="378"/>
        <v>19.132312809838258</v>
      </c>
      <c r="AL167" s="2">
        <f t="shared" si="379"/>
        <v>1.0891546226597775</v>
      </c>
      <c r="AM167" s="2">
        <f t="shared" si="380"/>
        <v>2.1783092453195505</v>
      </c>
      <c r="AN167" s="2">
        <f t="shared" si="381"/>
        <v>0.21850952554295525</v>
      </c>
      <c r="AO167" s="2">
        <f t="shared" si="382"/>
        <v>0.6336776240745714</v>
      </c>
      <c r="AP167" s="2">
        <f t="shared" si="383"/>
        <v>2.1523188265981315</v>
      </c>
      <c r="AQ167" s="2">
        <f t="shared" si="384"/>
        <v>6.6998199293626293</v>
      </c>
      <c r="AR167" s="2">
        <f t="shared" si="385"/>
        <v>6.945435019363666</v>
      </c>
      <c r="AS167" s="2">
        <f t="shared" si="386"/>
        <v>0.18573309671151161</v>
      </c>
      <c r="AT167" s="2">
        <f t="shared" si="387"/>
        <v>100.00000000000001</v>
      </c>
      <c r="AU167" s="2"/>
      <c r="AV167" s="2">
        <f>AR167*'E. Diagram lines'!$G$42</f>
        <v>5.7654483733987387</v>
      </c>
      <c r="AW167" s="2">
        <f>AK167*'E. Diagram lines'!$G$43</f>
        <v>10.126089922225496</v>
      </c>
      <c r="AX167" s="2">
        <f>AQ167*'E. Diagram lines'!$G$41</f>
        <v>4.9702762238156453</v>
      </c>
      <c r="AY167" s="2">
        <f>AP167*'E. Diagram lines'!$G$44</f>
        <v>1.5381710758273881</v>
      </c>
      <c r="AZ167" s="2">
        <f>AS167*'E. Diagram lines'!$G$50</f>
        <v>8.1059255300259411E-2</v>
      </c>
      <c r="BA167" s="2">
        <f>AJ167*'E. Diagram lines'!$G$47</f>
        <v>0.57620308025948463</v>
      </c>
      <c r="BB167" s="2">
        <f t="shared" si="388"/>
        <v>13.645254948726295</v>
      </c>
      <c r="BC167" s="2">
        <f t="shared" si="389"/>
        <v>0.82501026503478536</v>
      </c>
      <c r="BD167" s="2">
        <f t="shared" si="390"/>
        <v>0.94321438953947545</v>
      </c>
      <c r="BE167" s="15">
        <f t="shared" si="391"/>
        <v>1.0602043513015638</v>
      </c>
    </row>
    <row r="168" spans="1:57">
      <c r="A168" s="1" t="str">
        <f t="shared" si="360"/>
        <v>Phonolite AFC</v>
      </c>
      <c r="B168" s="1" t="str">
        <f t="shared" si="361"/>
        <v xml:space="preserve"> r 0.1; TI 500°C and AXV 100%</v>
      </c>
      <c r="C168" s="1" t="str">
        <f t="shared" si="362"/>
        <v>amphibolite xenolith</v>
      </c>
      <c r="D168" s="34">
        <v>1097.109375</v>
      </c>
      <c r="E168" s="17"/>
      <c r="F168" s="1">
        <v>59.84484300792532</v>
      </c>
      <c r="G168" s="1">
        <v>1.1133022419695362</v>
      </c>
      <c r="H168" s="1">
        <v>18.351520633341213</v>
      </c>
      <c r="I168" s="1">
        <v>1.073983437509564</v>
      </c>
      <c r="J168" s="1">
        <v>2.4501435642321137</v>
      </c>
      <c r="K168" s="1">
        <v>0.26000128022752755</v>
      </c>
      <c r="L168" s="1">
        <v>0.73534602620571277</v>
      </c>
      <c r="M168" s="1">
        <v>1.9650512797062778</v>
      </c>
      <c r="N168" s="1">
        <v>6.9121129093170532</v>
      </c>
      <c r="O168" s="1">
        <v>6.8246199893307189</v>
      </c>
      <c r="P168" s="1">
        <v>0.22100108819339581</v>
      </c>
      <c r="Q168" s="1">
        <v>0.24807454204158172</v>
      </c>
      <c r="R168" s="2">
        <f t="shared" si="363"/>
        <v>100</v>
      </c>
      <c r="V168" s="10">
        <f t="shared" si="364"/>
        <v>59.696383187697911</v>
      </c>
      <c r="W168" s="2">
        <f t="shared" si="365"/>
        <v>1.1105404225312316</v>
      </c>
      <c r="X168" s="2">
        <f t="shared" si="366"/>
        <v>18.305995182572385</v>
      </c>
      <c r="Y168" s="2">
        <f t="shared" si="367"/>
        <v>1.0713191580153598</v>
      </c>
      <c r="Z168" s="2">
        <f t="shared" si="368"/>
        <v>2.4440653818057836</v>
      </c>
      <c r="AA168" s="2">
        <f t="shared" si="369"/>
        <v>0.25935628324230087</v>
      </c>
      <c r="AB168" s="2">
        <f t="shared" si="370"/>
        <v>0.73352181991878196</v>
      </c>
      <c r="AC168" s="2">
        <f t="shared" si="371"/>
        <v>1.9601764877432644</v>
      </c>
      <c r="AD168" s="2">
        <f t="shared" si="372"/>
        <v>6.8949657168718685</v>
      </c>
      <c r="AE168" s="2">
        <f t="shared" si="373"/>
        <v>6.8076898445461085</v>
      </c>
      <c r="AF168" s="2">
        <f t="shared" si="374"/>
        <v>0.22045284075595314</v>
      </c>
      <c r="AG168" s="2">
        <f t="shared" si="375"/>
        <v>99.504466325700932</v>
      </c>
      <c r="AH168" s="2"/>
      <c r="AI168" s="10">
        <f t="shared" si="376"/>
        <v>59.99367203508028</v>
      </c>
      <c r="AJ168" s="2">
        <f t="shared" si="377"/>
        <v>1.1160709298175402</v>
      </c>
      <c r="AK168" s="2">
        <f t="shared" si="378"/>
        <v>18.397159302028378</v>
      </c>
      <c r="AL168" s="2">
        <f t="shared" si="379"/>
        <v>1.0766543428399351</v>
      </c>
      <c r="AM168" s="2">
        <f t="shared" si="380"/>
        <v>2.4562368625804165</v>
      </c>
      <c r="AN168" s="2">
        <f t="shared" si="381"/>
        <v>0.26064788126531757</v>
      </c>
      <c r="AO168" s="2">
        <f t="shared" si="382"/>
        <v>0.7371747691382986</v>
      </c>
      <c r="AP168" s="2">
        <f t="shared" si="383"/>
        <v>1.9699381948616832</v>
      </c>
      <c r="AQ168" s="2">
        <f t="shared" si="384"/>
        <v>6.929302745369303</v>
      </c>
      <c r="AR168" s="2">
        <f t="shared" si="385"/>
        <v>6.8415922379433489</v>
      </c>
      <c r="AS168" s="2">
        <f t="shared" si="386"/>
        <v>0.22155069907551733</v>
      </c>
      <c r="AT168" s="2">
        <f t="shared" si="387"/>
        <v>100</v>
      </c>
      <c r="AU168" s="2"/>
      <c r="AV168" s="2">
        <f>AR168*'E. Diagram lines'!$G$42</f>
        <v>5.6792478411700431</v>
      </c>
      <c r="AW168" s="2">
        <f>AK168*'E. Diagram lines'!$G$43</f>
        <v>9.7369978871582905</v>
      </c>
      <c r="AX168" s="2">
        <f>AQ168*'E. Diagram lines'!$G$41</f>
        <v>5.1405185581168213</v>
      </c>
      <c r="AY168" s="2">
        <f>AP168*'E. Diagram lines'!$G$44</f>
        <v>1.4078313654362795</v>
      </c>
      <c r="AZ168" s="2">
        <f>AS168*'E. Diagram lines'!$G$50</f>
        <v>9.6691085198496202E-2</v>
      </c>
      <c r="BA168" s="2">
        <f>AJ168*'E. Diagram lines'!$G$47</f>
        <v>0.66887401023633641</v>
      </c>
      <c r="BB168" s="2">
        <f t="shared" si="388"/>
        <v>13.770894983312651</v>
      </c>
      <c r="BC168" s="2">
        <f t="shared" si="389"/>
        <v>0.79631323130776499</v>
      </c>
      <c r="BD168" s="2">
        <f t="shared" si="390"/>
        <v>0.89992681244948691</v>
      </c>
      <c r="BE168" s="15">
        <f t="shared" si="391"/>
        <v>1.1112014734599656</v>
      </c>
    </row>
    <row r="169" spans="1:57">
      <c r="A169" s="1" t="str">
        <f t="shared" si="360"/>
        <v>Phonolite AFC</v>
      </c>
      <c r="B169" s="1" t="str">
        <f t="shared" si="361"/>
        <v xml:space="preserve"> r 0.1; TI 500°C and AXV 100%</v>
      </c>
      <c r="C169" s="1" t="str">
        <f t="shared" si="362"/>
        <v>amphibolite xenolith</v>
      </c>
      <c r="D169" s="34">
        <v>1077.109375</v>
      </c>
      <c r="E169" s="17"/>
      <c r="F169" s="1">
        <v>60.172882171835475</v>
      </c>
      <c r="G169" s="1">
        <v>1.3159255898580322</v>
      </c>
      <c r="H169" s="1">
        <v>17.293027988797817</v>
      </c>
      <c r="I169" s="1">
        <v>0.79930094727316647</v>
      </c>
      <c r="J169" s="1">
        <v>2.7338760454558955</v>
      </c>
      <c r="K169" s="1">
        <v>0.33847762660225778</v>
      </c>
      <c r="L169" s="1">
        <v>0.89696139070282332</v>
      </c>
      <c r="M169" s="1">
        <v>1.8004584214262347</v>
      </c>
      <c r="N169" s="1">
        <v>7.2383659523121269</v>
      </c>
      <c r="O169" s="1">
        <v>6.8076809212336071</v>
      </c>
      <c r="P169" s="1">
        <v>0.28770598261191771</v>
      </c>
      <c r="Q169" s="1">
        <v>0.31533696189067101</v>
      </c>
      <c r="R169" s="2">
        <f t="shared" si="363"/>
        <v>100.00000000000001</v>
      </c>
      <c r="V169" s="10">
        <f t="shared" si="364"/>
        <v>59.983134833312761</v>
      </c>
      <c r="W169" s="2">
        <f t="shared" si="365"/>
        <v>1.3117759900822321</v>
      </c>
      <c r="X169" s="2">
        <f t="shared" si="366"/>
        <v>17.238496679719038</v>
      </c>
      <c r="Y169" s="2">
        <f t="shared" si="367"/>
        <v>0.79678045594967195</v>
      </c>
      <c r="Z169" s="2">
        <f t="shared" si="368"/>
        <v>2.725255123792298</v>
      </c>
      <c r="AA169" s="2">
        <f t="shared" si="369"/>
        <v>0.33741028153785063</v>
      </c>
      <c r="AB169" s="2">
        <f t="shared" si="370"/>
        <v>0.89413293990404885</v>
      </c>
      <c r="AC169" s="2">
        <f t="shared" si="371"/>
        <v>1.7947809105400045</v>
      </c>
      <c r="AD169" s="2">
        <f t="shared" si="372"/>
        <v>7.2155407090275778</v>
      </c>
      <c r="AE169" s="2">
        <f t="shared" si="373"/>
        <v>6.7862137870413788</v>
      </c>
      <c r="AF169" s="2">
        <f t="shared" si="374"/>
        <v>0.28679873930717159</v>
      </c>
      <c r="AG169" s="2">
        <f t="shared" si="375"/>
        <v>99.370320450214038</v>
      </c>
      <c r="AH169" s="2"/>
      <c r="AI169" s="10">
        <f t="shared" si="376"/>
        <v>60.363229746617527</v>
      </c>
      <c r="AJ169" s="2">
        <f t="shared" si="377"/>
        <v>1.3200883162487644</v>
      </c>
      <c r="AK169" s="2">
        <f t="shared" si="378"/>
        <v>17.347731799210383</v>
      </c>
      <c r="AL169" s="2">
        <f t="shared" si="379"/>
        <v>0.80182941177981859</v>
      </c>
      <c r="AM169" s="2">
        <f t="shared" si="380"/>
        <v>2.7425242380673311</v>
      </c>
      <c r="AN169" s="2">
        <f t="shared" si="381"/>
        <v>0.33954834804713957</v>
      </c>
      <c r="AO169" s="2">
        <f t="shared" si="382"/>
        <v>0.89979878886676457</v>
      </c>
      <c r="AP169" s="2">
        <f t="shared" si="383"/>
        <v>1.8061538922370848</v>
      </c>
      <c r="AQ169" s="2">
        <f t="shared" si="384"/>
        <v>7.2612633997116545</v>
      </c>
      <c r="AR169" s="2">
        <f t="shared" si="385"/>
        <v>6.8292159633734597</v>
      </c>
      <c r="AS169" s="2">
        <f t="shared" si="386"/>
        <v>0.28861609584006714</v>
      </c>
      <c r="AT169" s="2">
        <f t="shared" si="387"/>
        <v>100</v>
      </c>
      <c r="AU169" s="2"/>
      <c r="AV169" s="2">
        <f>AR169*'E. Diagram lines'!$G$42</f>
        <v>5.6689742194474624</v>
      </c>
      <c r="AW169" s="2">
        <f>AK169*'E. Diagram lines'!$G$43</f>
        <v>9.181571192748029</v>
      </c>
      <c r="AX169" s="2">
        <f>AQ169*'E. Diagram lines'!$G$41</f>
        <v>5.3867843033033544</v>
      </c>
      <c r="AY169" s="2">
        <f>AP169*'E. Diagram lines'!$G$44</f>
        <v>1.2907816635712892</v>
      </c>
      <c r="AZ169" s="2">
        <f>AS169*'E. Diagram lines'!$G$50</f>
        <v>0.12596034961287614</v>
      </c>
      <c r="BA169" s="2">
        <f>AJ169*'E. Diagram lines'!$G$47</f>
        <v>0.79114395184524355</v>
      </c>
      <c r="BB169" s="2">
        <f t="shared" si="388"/>
        <v>14.090479363085114</v>
      </c>
      <c r="BC169" s="2">
        <f t="shared" si="389"/>
        <v>0.74365539286217763</v>
      </c>
      <c r="BD169" s="2">
        <f t="shared" si="390"/>
        <v>0.83047863010520362</v>
      </c>
      <c r="BE169" s="15">
        <f t="shared" si="391"/>
        <v>1.2041249030975327</v>
      </c>
    </row>
    <row r="170" spans="1:57">
      <c r="A170" s="1" t="str">
        <f t="shared" si="360"/>
        <v>Phonolite AFC</v>
      </c>
      <c r="B170" s="1" t="str">
        <f t="shared" si="361"/>
        <v xml:space="preserve"> r 0.1; TI 500°C and AXV 100%</v>
      </c>
      <c r="C170" s="1" t="str">
        <f t="shared" si="362"/>
        <v>amphibolite xenolith</v>
      </c>
      <c r="D170" s="34">
        <v>1059.56861798606</v>
      </c>
      <c r="E170" s="17"/>
      <c r="F170" s="1">
        <v>60.476231876981124</v>
      </c>
      <c r="G170" s="1">
        <v>1.2595357102957017</v>
      </c>
      <c r="H170" s="1">
        <v>16.96162155511632</v>
      </c>
      <c r="I170" s="1">
        <v>0.67440702283701537</v>
      </c>
      <c r="J170" s="1">
        <v>2.6004813181435269</v>
      </c>
      <c r="K170" s="1">
        <v>0.40040021332405101</v>
      </c>
      <c r="L170" s="1">
        <v>0.87677565926671464</v>
      </c>
      <c r="M170" s="1">
        <v>1.8913805091755072</v>
      </c>
      <c r="N170" s="1">
        <v>7.0564382640023613</v>
      </c>
      <c r="O170" s="1">
        <v>6.7929727248336391</v>
      </c>
      <c r="P170" s="1">
        <v>0.36876629760555518</v>
      </c>
      <c r="Q170" s="1">
        <v>0.64098884841849502</v>
      </c>
      <c r="R170" s="2">
        <f t="shared" si="363"/>
        <v>100.00000000000001</v>
      </c>
      <c r="V170" s="10">
        <f t="shared" si="364"/>
        <v>60.088585974705957</v>
      </c>
      <c r="W170" s="2">
        <f t="shared" si="365"/>
        <v>1.2514622268508575</v>
      </c>
      <c r="X170" s="2">
        <f t="shared" si="366"/>
        <v>16.852899452437075</v>
      </c>
      <c r="Y170" s="2">
        <f t="shared" si="367"/>
        <v>0.67008414902767888</v>
      </c>
      <c r="Z170" s="2">
        <f t="shared" si="368"/>
        <v>2.5838125228890205</v>
      </c>
      <c r="AA170" s="2">
        <f t="shared" si="369"/>
        <v>0.39783369260759999</v>
      </c>
      <c r="AB170" s="2">
        <f t="shared" si="370"/>
        <v>0.87115562506516731</v>
      </c>
      <c r="AC170" s="2">
        <f t="shared" si="371"/>
        <v>1.8792569710305309</v>
      </c>
      <c r="AD170" s="2">
        <f t="shared" si="372"/>
        <v>7.0112072816345696</v>
      </c>
      <c r="AE170" s="2">
        <f t="shared" si="373"/>
        <v>6.7494305271913451</v>
      </c>
      <c r="AF170" s="2">
        <f t="shared" si="374"/>
        <v>0.36640254676117778</v>
      </c>
      <c r="AG170" s="2">
        <f t="shared" si="375"/>
        <v>98.722130970200979</v>
      </c>
      <c r="AH170" s="2"/>
      <c r="AI170" s="10">
        <f t="shared" si="376"/>
        <v>60.866378576090035</v>
      </c>
      <c r="AJ170" s="2">
        <f t="shared" si="377"/>
        <v>1.2676612777216165</v>
      </c>
      <c r="AK170" s="2">
        <f t="shared" si="378"/>
        <v>17.071045050196577</v>
      </c>
      <c r="AL170" s="2">
        <f t="shared" si="379"/>
        <v>0.67875778454371294</v>
      </c>
      <c r="AM170" s="2">
        <f t="shared" si="380"/>
        <v>2.6172576478003067</v>
      </c>
      <c r="AN170" s="2">
        <f t="shared" si="381"/>
        <v>0.40298329128215948</v>
      </c>
      <c r="AO170" s="2">
        <f t="shared" si="382"/>
        <v>0.88243194965891014</v>
      </c>
      <c r="AP170" s="2">
        <f t="shared" si="383"/>
        <v>1.9035822591773064</v>
      </c>
      <c r="AQ170" s="2">
        <f t="shared" si="384"/>
        <v>7.1019610423025457</v>
      </c>
      <c r="AR170" s="2">
        <f t="shared" si="385"/>
        <v>6.8367958236523911</v>
      </c>
      <c r="AS170" s="2">
        <f t="shared" si="386"/>
        <v>0.37114529757443693</v>
      </c>
      <c r="AT170" s="2">
        <f t="shared" si="387"/>
        <v>100.00000000000001</v>
      </c>
      <c r="AU170" s="2"/>
      <c r="AV170" s="2">
        <f>AR170*'E. Diagram lines'!$G$42</f>
        <v>5.6752663081350567</v>
      </c>
      <c r="AW170" s="2">
        <f>AK170*'E. Diagram lines'!$G$43</f>
        <v>9.0351301989879165</v>
      </c>
      <c r="AX170" s="2">
        <f>AQ170*'E. Diagram lines'!$G$41</f>
        <v>5.2686054973389975</v>
      </c>
      <c r="AY170" s="2">
        <f>AP170*'E. Diagram lines'!$G$44</f>
        <v>1.3604095895739676</v>
      </c>
      <c r="AZ170" s="2">
        <f>AS170*'E. Diagram lines'!$G$50</f>
        <v>0.161978462440143</v>
      </c>
      <c r="BA170" s="2">
        <f>AJ170*'E. Diagram lines'!$G$47</f>
        <v>0.7597238309841069</v>
      </c>
      <c r="BB170" s="2">
        <f t="shared" si="388"/>
        <v>13.938756865954936</v>
      </c>
      <c r="BC170" s="2">
        <f t="shared" si="389"/>
        <v>0.73430783228219998</v>
      </c>
      <c r="BD170" s="2">
        <f t="shared" si="390"/>
        <v>0.82558808798076411</v>
      </c>
      <c r="BE170" s="15">
        <f t="shared" si="391"/>
        <v>1.211257786489889</v>
      </c>
    </row>
    <row r="171" spans="1:57">
      <c r="A171" s="1" t="str">
        <f t="shared" si="360"/>
        <v>Phonolite AFC</v>
      </c>
      <c r="B171" s="1" t="str">
        <f t="shared" si="361"/>
        <v xml:space="preserve"> r 0.1; TI 500°C and AXV 100%</v>
      </c>
      <c r="C171" s="1" t="str">
        <f t="shared" si="362"/>
        <v>amphibolite xenolith</v>
      </c>
      <c r="D171" s="34">
        <v>1016.0742117460801</v>
      </c>
      <c r="E171" s="17"/>
      <c r="F171" s="1">
        <v>61.141894539987483</v>
      </c>
      <c r="G171" s="1">
        <v>1.1062057371817415</v>
      </c>
      <c r="H171" s="1">
        <v>16.093576404362214</v>
      </c>
      <c r="I171" s="1">
        <v>0.38254891159953186</v>
      </c>
      <c r="J171" s="1">
        <v>2.3948376682824204</v>
      </c>
      <c r="K171" s="1">
        <v>0.50991777567899155</v>
      </c>
      <c r="L171" s="1">
        <v>0.88979638280861606</v>
      </c>
      <c r="M171" s="1">
        <v>1.9392761453753724</v>
      </c>
      <c r="N171" s="1">
        <v>6.7056948815588875</v>
      </c>
      <c r="O171" s="1">
        <v>7.1144849993059367</v>
      </c>
      <c r="P171" s="1">
        <v>0.5126508335579153</v>
      </c>
      <c r="Q171" s="1">
        <v>1.2091157203009237</v>
      </c>
      <c r="R171" s="2">
        <f t="shared" si="363"/>
        <v>100.00000000000001</v>
      </c>
      <c r="V171" s="10">
        <f t="shared" si="364"/>
        <v>60.402618281414682</v>
      </c>
      <c r="W171" s="2">
        <f t="shared" si="365"/>
        <v>1.0928304297146063</v>
      </c>
      <c r="X171" s="2">
        <f t="shared" si="366"/>
        <v>15.898986442098428</v>
      </c>
      <c r="Y171" s="2">
        <f t="shared" si="367"/>
        <v>0.37792345257154181</v>
      </c>
      <c r="Z171" s="2">
        <f t="shared" si="368"/>
        <v>2.3658813095595295</v>
      </c>
      <c r="AA171" s="2">
        <f t="shared" si="369"/>
        <v>0.50375227969264802</v>
      </c>
      <c r="AB171" s="2">
        <f t="shared" si="370"/>
        <v>0.87903771486540805</v>
      </c>
      <c r="AC171" s="2">
        <f t="shared" si="371"/>
        <v>1.9158280526415927</v>
      </c>
      <c r="AD171" s="2">
        <f t="shared" si="372"/>
        <v>6.624615270590545</v>
      </c>
      <c r="AE171" s="2">
        <f t="shared" si="373"/>
        <v>7.0284626427608776</v>
      </c>
      <c r="AF171" s="2">
        <f t="shared" si="374"/>
        <v>0.50645229173911277</v>
      </c>
      <c r="AG171" s="2">
        <f t="shared" si="375"/>
        <v>97.596388167648939</v>
      </c>
      <c r="AH171" s="2"/>
      <c r="AI171" s="10">
        <f t="shared" si="376"/>
        <v>61.890218906109908</v>
      </c>
      <c r="AJ171" s="2">
        <f t="shared" si="377"/>
        <v>1.1197447469442887</v>
      </c>
      <c r="AK171" s="2">
        <f t="shared" si="378"/>
        <v>16.290547980922714</v>
      </c>
      <c r="AL171" s="2">
        <f t="shared" si="379"/>
        <v>0.3872309822801569</v>
      </c>
      <c r="AM171" s="2">
        <f t="shared" si="380"/>
        <v>2.4241484280089036</v>
      </c>
      <c r="AN171" s="2">
        <f t="shared" si="381"/>
        <v>0.51615873204991292</v>
      </c>
      <c r="AO171" s="2">
        <f t="shared" si="382"/>
        <v>0.90068672762296931</v>
      </c>
      <c r="AP171" s="2">
        <f t="shared" si="383"/>
        <v>1.9630112226598235</v>
      </c>
      <c r="AQ171" s="2">
        <f t="shared" si="384"/>
        <v>6.7877668374478421</v>
      </c>
      <c r="AR171" s="2">
        <f t="shared" si="385"/>
        <v>7.2015601957395576</v>
      </c>
      <c r="AS171" s="2">
        <f t="shared" si="386"/>
        <v>0.51892524021395148</v>
      </c>
      <c r="AT171" s="2">
        <f t="shared" si="387"/>
        <v>100.00000000000004</v>
      </c>
      <c r="AU171" s="2"/>
      <c r="AV171" s="2">
        <f>AR171*'E. Diagram lines'!$G$42</f>
        <v>5.9780594592998977</v>
      </c>
      <c r="AW171" s="2">
        <f>AK171*'E. Diagram lines'!$G$43</f>
        <v>8.6220393413349665</v>
      </c>
      <c r="AX171" s="2">
        <f>AQ171*'E. Diagram lines'!$G$41</f>
        <v>5.035519831975666</v>
      </c>
      <c r="AY171" s="2">
        <f>AP171*'E. Diagram lines'!$G$44</f>
        <v>1.4028809518858849</v>
      </c>
      <c r="AZ171" s="2">
        <f>AS171*'E. Diagram lines'!$G$50</f>
        <v>0.22647387177087891</v>
      </c>
      <c r="BA171" s="2">
        <f>AJ171*'E. Diagram lines'!$G$47</f>
        <v>0.67107577065208801</v>
      </c>
      <c r="BB171" s="2">
        <f t="shared" si="388"/>
        <v>13.989327033187401</v>
      </c>
      <c r="BC171" s="2">
        <f t="shared" si="389"/>
        <v>0.69440397444059654</v>
      </c>
      <c r="BD171" s="2">
        <f t="shared" si="390"/>
        <v>0.78285533824275799</v>
      </c>
      <c r="BE171" s="15">
        <f t="shared" si="391"/>
        <v>1.2773752073335252</v>
      </c>
    </row>
    <row r="172" spans="1:57">
      <c r="A172" s="1" t="str">
        <f t="shared" si="360"/>
        <v>Phonolite AFC</v>
      </c>
      <c r="B172" s="1" t="str">
        <f t="shared" si="361"/>
        <v xml:space="preserve"> r 0.1; TI 500°C and AXV 100%</v>
      </c>
      <c r="C172" s="1" t="str">
        <f t="shared" si="362"/>
        <v>amphibolite xenolith</v>
      </c>
      <c r="D172" s="34">
        <v>1000.04948434496</v>
      </c>
      <c r="E172" s="17"/>
      <c r="F172" s="1">
        <v>61.451657600315492</v>
      </c>
      <c r="G172" s="1">
        <v>0.97622750555949045</v>
      </c>
      <c r="H172" s="1">
        <v>15.704837532525898</v>
      </c>
      <c r="I172" s="1">
        <v>0.32526603601788995</v>
      </c>
      <c r="J172" s="1">
        <v>2.3222582169819916</v>
      </c>
      <c r="K172" s="1">
        <v>0.53988232498009459</v>
      </c>
      <c r="L172" s="1">
        <v>0.85711949524022268</v>
      </c>
      <c r="M172" s="1">
        <v>1.9719328652624977</v>
      </c>
      <c r="N172" s="1">
        <v>6.5666554978979663</v>
      </c>
      <c r="O172" s="1">
        <v>7.2663093281363809</v>
      </c>
      <c r="P172" s="1">
        <v>0.57038897033487679</v>
      </c>
      <c r="Q172" s="1">
        <v>1.4474646267472078</v>
      </c>
      <c r="R172" s="2">
        <f t="shared" si="363"/>
        <v>100.00000000000003</v>
      </c>
      <c r="V172" s="10">
        <f t="shared" si="364"/>
        <v>60.56216659400112</v>
      </c>
      <c r="W172" s="2">
        <f t="shared" si="365"/>
        <v>0.96209695773994031</v>
      </c>
      <c r="X172" s="2">
        <f t="shared" si="366"/>
        <v>15.477515564554468</v>
      </c>
      <c r="Y172" s="2">
        <f t="shared" si="367"/>
        <v>0.32055792520370818</v>
      </c>
      <c r="Z172" s="2">
        <f t="shared" si="368"/>
        <v>2.2886443507494469</v>
      </c>
      <c r="AA172" s="2">
        <f t="shared" si="369"/>
        <v>0.53206771929994734</v>
      </c>
      <c r="AB172" s="2">
        <f t="shared" si="370"/>
        <v>0.84471299373766628</v>
      </c>
      <c r="AC172" s="2">
        <f t="shared" si="371"/>
        <v>1.9433898345746203</v>
      </c>
      <c r="AD172" s="2">
        <f t="shared" si="372"/>
        <v>6.4716054824055433</v>
      </c>
      <c r="AE172" s="2">
        <f t="shared" si="373"/>
        <v>7.1611320709415738</v>
      </c>
      <c r="AF172" s="2">
        <f t="shared" si="374"/>
        <v>0.56213279175441189</v>
      </c>
      <c r="AG172" s="2">
        <f t="shared" si="375"/>
        <v>97.126022284962445</v>
      </c>
      <c r="AH172" s="2"/>
      <c r="AI172" s="10">
        <f t="shared" si="376"/>
        <v>62.354212773498567</v>
      </c>
      <c r="AJ172" s="2">
        <f t="shared" si="377"/>
        <v>0.99056559211001183</v>
      </c>
      <c r="AK172" s="2">
        <f t="shared" si="378"/>
        <v>15.935498232537807</v>
      </c>
      <c r="AL172" s="2">
        <f t="shared" si="379"/>
        <v>0.3300432959801532</v>
      </c>
      <c r="AM172" s="2">
        <f t="shared" si="380"/>
        <v>2.356365778096718</v>
      </c>
      <c r="AN172" s="2">
        <f t="shared" si="381"/>
        <v>0.54781170564042014</v>
      </c>
      <c r="AO172" s="2">
        <f t="shared" si="382"/>
        <v>0.86970821399369624</v>
      </c>
      <c r="AP172" s="2">
        <f t="shared" si="383"/>
        <v>2.0008951142597198</v>
      </c>
      <c r="AQ172" s="2">
        <f t="shared" si="384"/>
        <v>6.6631015356710552</v>
      </c>
      <c r="AR172" s="2">
        <f t="shared" si="385"/>
        <v>7.373031348829671</v>
      </c>
      <c r="AS172" s="2">
        <f t="shared" si="386"/>
        <v>0.57876640938217871</v>
      </c>
      <c r="AT172" s="2">
        <f t="shared" si="387"/>
        <v>100</v>
      </c>
      <c r="AU172" s="2"/>
      <c r="AV172" s="2">
        <f>AR172*'E. Diagram lines'!$G$42</f>
        <v>6.120398719247186</v>
      </c>
      <c r="AW172" s="2">
        <f>AK172*'E. Diagram lines'!$G$43</f>
        <v>8.4341234466523165</v>
      </c>
      <c r="AX172" s="2">
        <f>AQ172*'E. Diagram lines'!$G$41</f>
        <v>4.9430366022935646</v>
      </c>
      <c r="AY172" s="2">
        <f>AP172*'E. Diagram lines'!$G$44</f>
        <v>1.429954964145882</v>
      </c>
      <c r="AZ172" s="2">
        <f>AS172*'E. Diagram lines'!$G$50</f>
        <v>0.25259027587416927</v>
      </c>
      <c r="BA172" s="2">
        <f>AJ172*'E. Diagram lines'!$G$47</f>
        <v>0.59365723297270478</v>
      </c>
      <c r="BB172" s="2">
        <f t="shared" si="388"/>
        <v>14.036132884500727</v>
      </c>
      <c r="BC172" s="2">
        <f t="shared" si="389"/>
        <v>0.67508684622740733</v>
      </c>
      <c r="BD172" s="2">
        <f t="shared" si="390"/>
        <v>0.76234218409817911</v>
      </c>
      <c r="BE172" s="15">
        <f t="shared" si="391"/>
        <v>1.3117469042893919</v>
      </c>
    </row>
    <row r="173" spans="1:57">
      <c r="A173" s="1" t="str">
        <f t="shared" si="360"/>
        <v>Phonolite AFC</v>
      </c>
      <c r="B173" s="1" t="str">
        <f t="shared" si="361"/>
        <v xml:space="preserve"> r 0.1; TI 500°C and AXV 100%</v>
      </c>
      <c r="C173" s="1" t="str">
        <f t="shared" si="362"/>
        <v>amphibolite xenolith</v>
      </c>
      <c r="D173" s="34">
        <v>979.64842514265786</v>
      </c>
      <c r="E173" s="17"/>
      <c r="F173" s="1">
        <v>61.823675249791009</v>
      </c>
      <c r="G173" s="1">
        <v>0.83874594588331708</v>
      </c>
      <c r="H173" s="1">
        <v>15.161300636114964</v>
      </c>
      <c r="I173" s="1">
        <v>0.27365305023643582</v>
      </c>
      <c r="J173" s="1">
        <v>2.1932075190567106</v>
      </c>
      <c r="K173" s="1">
        <v>0.56924869708104364</v>
      </c>
      <c r="L173" s="1">
        <v>0.74391044258999106</v>
      </c>
      <c r="M173" s="1">
        <v>2.0672926299534424</v>
      </c>
      <c r="N173" s="1">
        <v>6.4497143564850896</v>
      </c>
      <c r="O173" s="1">
        <v>7.4470556902660272</v>
      </c>
      <c r="P173" s="1">
        <v>0.65674128436035972</v>
      </c>
      <c r="Q173" s="1">
        <v>1.7754544981816069</v>
      </c>
      <c r="R173" s="2">
        <f t="shared" si="363"/>
        <v>100</v>
      </c>
      <c r="V173" s="10">
        <f t="shared" si="364"/>
        <v>60.726024026627414</v>
      </c>
      <c r="W173" s="2">
        <f t="shared" si="365"/>
        <v>0.82385439325881593</v>
      </c>
      <c r="X173" s="2">
        <f t="shared" si="366"/>
        <v>14.892118641988224</v>
      </c>
      <c r="Y173" s="2">
        <f t="shared" si="367"/>
        <v>0.26879446484660185</v>
      </c>
      <c r="Z173" s="2">
        <f t="shared" si="368"/>
        <v>2.1542681175051612</v>
      </c>
      <c r="AA173" s="2">
        <f t="shared" si="369"/>
        <v>0.5591419454828781</v>
      </c>
      <c r="AB173" s="2">
        <f t="shared" si="370"/>
        <v>0.73070265117458433</v>
      </c>
      <c r="AC173" s="2">
        <f t="shared" si="371"/>
        <v>2.0305887899643573</v>
      </c>
      <c r="AD173" s="2">
        <f t="shared" si="372"/>
        <v>6.3352026128230099</v>
      </c>
      <c r="AE173" s="2">
        <f t="shared" si="373"/>
        <v>7.3148366050311093</v>
      </c>
      <c r="AF173" s="2">
        <f t="shared" si="374"/>
        <v>0.64508114168576813</v>
      </c>
      <c r="AG173" s="2">
        <f t="shared" si="375"/>
        <v>96.480613390387916</v>
      </c>
      <c r="AH173" s="2"/>
      <c r="AI173" s="10">
        <f t="shared" si="376"/>
        <v>62.941167031051826</v>
      </c>
      <c r="AJ173" s="2">
        <f t="shared" si="377"/>
        <v>0.85390667027091494</v>
      </c>
      <c r="AK173" s="2">
        <f t="shared" si="378"/>
        <v>15.435348220404125</v>
      </c>
      <c r="AL173" s="2">
        <f t="shared" si="379"/>
        <v>0.27859945682453657</v>
      </c>
      <c r="AM173" s="2">
        <f t="shared" si="380"/>
        <v>2.232850768463071</v>
      </c>
      <c r="AN173" s="2">
        <f t="shared" si="381"/>
        <v>0.579538132930842</v>
      </c>
      <c r="AO173" s="2">
        <f t="shared" si="382"/>
        <v>0.75735697099888266</v>
      </c>
      <c r="AP173" s="2">
        <f t="shared" si="383"/>
        <v>2.1046599089788325</v>
      </c>
      <c r="AQ173" s="2">
        <f t="shared" si="384"/>
        <v>6.5662959533528094</v>
      </c>
      <c r="AR173" s="2">
        <f t="shared" si="385"/>
        <v>7.5816646971689607</v>
      </c>
      <c r="AS173" s="2">
        <f t="shared" si="386"/>
        <v>0.66861218955520829</v>
      </c>
      <c r="AT173" s="2">
        <f t="shared" si="387"/>
        <v>100</v>
      </c>
      <c r="AU173" s="2"/>
      <c r="AV173" s="2">
        <f>AR173*'E. Diagram lines'!$G$42</f>
        <v>6.2935865462826328</v>
      </c>
      <c r="AW173" s="2">
        <f>AK173*'E. Diagram lines'!$G$43</f>
        <v>8.1694108607874476</v>
      </c>
      <c r="AX173" s="2">
        <f>AQ173*'E. Diagram lines'!$G$41</f>
        <v>4.8712211670726395</v>
      </c>
      <c r="AY173" s="2">
        <f>AP173*'E. Diagram lines'!$G$44</f>
        <v>1.5041112666200724</v>
      </c>
      <c r="AZ173" s="2">
        <f>AS173*'E. Diagram lines'!$G$50</f>
        <v>0.2918015535712648</v>
      </c>
      <c r="BA173" s="2">
        <f>AJ173*'E. Diagram lines'!$G$47</f>
        <v>0.5117559858001488</v>
      </c>
      <c r="BB173" s="2">
        <f t="shared" si="388"/>
        <v>14.147960650521771</v>
      </c>
      <c r="BC173" s="2">
        <f t="shared" si="389"/>
        <v>0.6448388275037612</v>
      </c>
      <c r="BD173" s="2">
        <f t="shared" si="390"/>
        <v>0.73171084272371745</v>
      </c>
      <c r="BE173" s="15">
        <f t="shared" si="391"/>
        <v>1.366660081566653</v>
      </c>
    </row>
    <row r="174" spans="1:57">
      <c r="A174" s="1" t="str">
        <f t="shared" si="360"/>
        <v>Phonolite AFC</v>
      </c>
      <c r="B174" s="1" t="str">
        <f t="shared" si="361"/>
        <v xml:space="preserve"> r 0.1; TI 500°C and AXV 100%</v>
      </c>
      <c r="C174" s="1" t="str">
        <f t="shared" si="362"/>
        <v>amphibolite xenolith</v>
      </c>
      <c r="D174" s="34">
        <v>960.80091400409185</v>
      </c>
      <c r="E174" s="17"/>
      <c r="F174" s="1">
        <v>62.136192804171905</v>
      </c>
      <c r="G174" s="1">
        <v>0.72054359711957228</v>
      </c>
      <c r="H174" s="1">
        <v>14.583760475782267</v>
      </c>
      <c r="I174" s="1">
        <v>0.23999069166641263</v>
      </c>
      <c r="J174" s="1">
        <v>2.0995487949755018</v>
      </c>
      <c r="K174" s="1">
        <v>0.59795003409230507</v>
      </c>
      <c r="L174" s="1">
        <v>0.65982376979310231</v>
      </c>
      <c r="M174" s="1">
        <v>2.224968328735899</v>
      </c>
      <c r="N174" s="1">
        <v>6.3918061274250979</v>
      </c>
      <c r="O174" s="1">
        <v>7.4820856178216797</v>
      </c>
      <c r="P174" s="1">
        <v>0.74807699496421098</v>
      </c>
      <c r="Q174" s="1">
        <v>2.1152527634520744</v>
      </c>
      <c r="R174" s="2">
        <f t="shared" si="363"/>
        <v>100.00000000000003</v>
      </c>
      <c r="V174" s="10">
        <f t="shared" si="364"/>
        <v>60.821855268777746</v>
      </c>
      <c r="W174" s="2">
        <f t="shared" si="365"/>
        <v>0.70530227876962348</v>
      </c>
      <c r="X174" s="2">
        <f t="shared" si="366"/>
        <v>14.27527707930305</v>
      </c>
      <c r="Y174" s="2">
        <f t="shared" si="367"/>
        <v>0.23491428192891106</v>
      </c>
      <c r="Z174" s="2">
        <f t="shared" si="368"/>
        <v>2.0551380310697578</v>
      </c>
      <c r="AA174" s="2">
        <f t="shared" si="369"/>
        <v>0.58530187947210499</v>
      </c>
      <c r="AB174" s="2">
        <f t="shared" si="370"/>
        <v>0.64586682926864014</v>
      </c>
      <c r="AC174" s="2">
        <f t="shared" si="371"/>
        <v>2.1779046246763794</v>
      </c>
      <c r="AD174" s="2">
        <f t="shared" si="372"/>
        <v>6.2566032716802393</v>
      </c>
      <c r="AE174" s="2">
        <f t="shared" si="373"/>
        <v>7.3238205950268558</v>
      </c>
      <c r="AF174" s="2">
        <f t="shared" si="374"/>
        <v>0.73225327565548126</v>
      </c>
      <c r="AG174" s="2">
        <f t="shared" si="375"/>
        <v>95.814237415628767</v>
      </c>
      <c r="AH174" s="2"/>
      <c r="AI174" s="10">
        <f t="shared" si="376"/>
        <v>63.478932681936442</v>
      </c>
      <c r="AJ174" s="2">
        <f t="shared" si="377"/>
        <v>0.736114274656407</v>
      </c>
      <c r="AK174" s="2">
        <f t="shared" si="378"/>
        <v>14.898910083037967</v>
      </c>
      <c r="AL174" s="2">
        <f t="shared" si="379"/>
        <v>0.24517680071896389</v>
      </c>
      <c r="AM174" s="2">
        <f t="shared" si="380"/>
        <v>2.1449192588726209</v>
      </c>
      <c r="AN174" s="2">
        <f t="shared" si="381"/>
        <v>0.61087151060144362</v>
      </c>
      <c r="AO174" s="2">
        <f t="shared" si="382"/>
        <v>0.67408231458020185</v>
      </c>
      <c r="AP174" s="2">
        <f t="shared" si="383"/>
        <v>2.2730490618308985</v>
      </c>
      <c r="AQ174" s="2">
        <f t="shared" si="384"/>
        <v>6.5299306662954164</v>
      </c>
      <c r="AR174" s="2">
        <f t="shared" si="385"/>
        <v>7.6437706885430252</v>
      </c>
      <c r="AS174" s="2">
        <f t="shared" si="386"/>
        <v>0.76424265892663623</v>
      </c>
      <c r="AT174" s="2">
        <f t="shared" si="387"/>
        <v>100.00000000000001</v>
      </c>
      <c r="AU174" s="2"/>
      <c r="AV174" s="2">
        <f>AR174*'E. Diagram lines'!$G$42</f>
        <v>6.3451411121158205</v>
      </c>
      <c r="AW174" s="2">
        <f>AK174*'E. Diagram lines'!$G$43</f>
        <v>7.8854921902810986</v>
      </c>
      <c r="AX174" s="2">
        <f>AQ174*'E. Diagram lines'!$G$41</f>
        <v>4.8442434984876295</v>
      </c>
      <c r="AY174" s="2">
        <f>AP174*'E. Diagram lines'!$G$44</f>
        <v>1.6244518598441293</v>
      </c>
      <c r="AZ174" s="2">
        <f>AS174*'E. Diagram lines'!$G$50</f>
        <v>0.33353743569733807</v>
      </c>
      <c r="BA174" s="2">
        <f>AJ174*'E. Diagram lines'!$G$47</f>
        <v>0.44116166251381284</v>
      </c>
      <c r="BB174" s="2">
        <f t="shared" si="388"/>
        <v>14.173701354838443</v>
      </c>
      <c r="BC174" s="2">
        <f t="shared" si="389"/>
        <v>0.61538885785434583</v>
      </c>
      <c r="BD174" s="2">
        <f t="shared" si="390"/>
        <v>0.70472974740796124</v>
      </c>
      <c r="BE174" s="15">
        <f t="shared" si="391"/>
        <v>1.4189836652675165</v>
      </c>
    </row>
    <row r="175" spans="1:57">
      <c r="A175" s="1" t="str">
        <f t="shared" si="360"/>
        <v>Phonolite AFC</v>
      </c>
      <c r="B175" s="1" t="str">
        <f t="shared" si="361"/>
        <v xml:space="preserve"> r 0.1; TI 500°C and AXV 100%</v>
      </c>
      <c r="C175" s="1" t="str">
        <f t="shared" si="362"/>
        <v>amphibolite xenolith</v>
      </c>
      <c r="D175" s="34">
        <v>921.10140245843502</v>
      </c>
      <c r="E175" s="17"/>
      <c r="F175" s="1">
        <v>63.423477527559911</v>
      </c>
      <c r="G175" s="1">
        <v>0.50588994215511585</v>
      </c>
      <c r="H175" s="1">
        <v>13.218880443128759</v>
      </c>
      <c r="I175" s="1">
        <v>0.19623542323101312</v>
      </c>
      <c r="J175" s="1">
        <v>1.9326259669588848</v>
      </c>
      <c r="K175" s="1">
        <v>0.64478741794757943</v>
      </c>
      <c r="L175" s="1">
        <v>0.52386361699106199</v>
      </c>
      <c r="M175" s="1">
        <v>2.346060248639918</v>
      </c>
      <c r="N175" s="1">
        <v>6.3526947728816747</v>
      </c>
      <c r="O175" s="1">
        <v>7.2398019015941726</v>
      </c>
      <c r="P175" s="1">
        <v>0.66487860268528454</v>
      </c>
      <c r="Q175" s="1">
        <v>2.9508041362265933</v>
      </c>
      <c r="R175" s="2">
        <f t="shared" ref="R175:R187" si="392">SUM(F175:Q175)</f>
        <v>99.999999999999972</v>
      </c>
      <c r="V175" s="10">
        <f t="shared" ref="V175:V187" si="393">(F175*(R175-Q175))/R175</f>
        <v>61.551974929337931</v>
      </c>
      <c r="W175" s="2">
        <f t="shared" ref="W175:W187" si="394">(G175*(R175-Q175))/R175</f>
        <v>0.49096212081724838</v>
      </c>
      <c r="X175" s="2">
        <f t="shared" ref="X175:X187" si="395">(H175*(R175-Q175))/R175</f>
        <v>12.828817172250066</v>
      </c>
      <c r="Y175" s="2">
        <f t="shared" ref="Y175:Y187" si="396">(I175*(R175-Q175))/R175</f>
        <v>0.19044490024557062</v>
      </c>
      <c r="Z175" s="2">
        <f t="shared" ref="Z175:Z187" si="397">(J175*(R175-Q175))/R175</f>
        <v>1.8755979599880728</v>
      </c>
      <c r="AA175" s="2">
        <f t="shared" ref="AA175:AA187" si="398">(K175*(R175-Q175))/R175</f>
        <v>0.62576100414891356</v>
      </c>
      <c r="AB175" s="2">
        <f t="shared" ref="AB175:AB187" si="399">(L175*(R175-Q175))/R175</f>
        <v>0.50840542771270347</v>
      </c>
      <c r="AC175" s="2">
        <f t="shared" ref="AC175:AC187" si="400">(M175*(R175-Q175))/R175</f>
        <v>2.2768326057846835</v>
      </c>
      <c r="AD175" s="2">
        <f t="shared" ref="AD175:AD187" si="401">(N175*(R175-Q175))/R175</f>
        <v>6.1652391927616312</v>
      </c>
      <c r="AE175" s="2">
        <f t="shared" ref="AE175:AE187" si="402">(O175*(R175-Q175))/R175</f>
        <v>7.0261695276273199</v>
      </c>
      <c r="AF175" s="2">
        <f t="shared" ref="AF175:AF187" si="403">(P175*(R175-Q175))/R175</f>
        <v>0.64525933737636154</v>
      </c>
      <c r="AG175" s="2">
        <f t="shared" ref="AG175:AG187" si="404">SUM(V175:AF175)</f>
        <v>94.185464178050495</v>
      </c>
      <c r="AH175" s="2"/>
      <c r="AI175" s="10">
        <f t="shared" ref="AI175:AI187" si="405">V175*100/AG175</f>
        <v>65.351883612293477</v>
      </c>
      <c r="AJ175" s="2">
        <f t="shared" ref="AJ175:AJ187" si="406">W175*100/AG175</f>
        <v>0.52127164749023436</v>
      </c>
      <c r="AK175" s="2">
        <f t="shared" ref="AK175:AK187" si="407">X175*100/AG175</f>
        <v>13.620803681551282</v>
      </c>
      <c r="AL175" s="2">
        <f t="shared" ref="AL175:AL187" si="408">Y175*100/AG175</f>
        <v>0.20220200846018974</v>
      </c>
      <c r="AM175" s="2">
        <f t="shared" ref="AM175:AM187" si="409">Z175*100/AG175</f>
        <v>1.9913879241943289</v>
      </c>
      <c r="AN175" s="2">
        <f t="shared" ref="AN175:AN187" si="410">AA175*100/AG175</f>
        <v>0.664392334432795</v>
      </c>
      <c r="AO175" s="2">
        <f t="shared" ref="AO175:AO187" si="411">AB175*100/AG175</f>
        <v>0.53979181623143191</v>
      </c>
      <c r="AP175" s="2">
        <f t="shared" ref="AP175:AP187" si="412">AC175*100/AG175</f>
        <v>2.4173927746223174</v>
      </c>
      <c r="AQ175" s="2">
        <f t="shared" ref="AQ175:AQ187" si="413">AD175*100/AG175</f>
        <v>6.5458499849899487</v>
      </c>
      <c r="AR175" s="2">
        <f t="shared" ref="AR175:AR187" si="414">AE175*100/AG175</f>
        <v>7.4599298192605161</v>
      </c>
      <c r="AS175" s="2">
        <f t="shared" ref="AS175:AS187" si="415">AF175*100/AG175</f>
        <v>0.6850943964734808</v>
      </c>
      <c r="AT175" s="2">
        <f t="shared" ref="AT175:AT187" si="416">SUM(AI175:AS175)</f>
        <v>99.999999999999986</v>
      </c>
      <c r="AU175" s="2"/>
      <c r="AV175" s="2">
        <f>AR175*'E. Diagram lines'!$G$42</f>
        <v>6.1925336745954906</v>
      </c>
      <c r="AW175" s="2">
        <f>AK175*'E. Diagram lines'!$G$43</f>
        <v>7.2090334432251204</v>
      </c>
      <c r="AX175" s="2">
        <f>AQ175*'E. Diagram lines'!$G$41</f>
        <v>4.8560532802490783</v>
      </c>
      <c r="AY175" s="2">
        <f>AP175*'E. Diagram lines'!$G$44</f>
        <v>1.7276081958151437</v>
      </c>
      <c r="AZ175" s="2">
        <f>AS175*'E. Diagram lines'!$G$50</f>
        <v>0.29899486183002461</v>
      </c>
      <c r="BA175" s="2">
        <f>AJ175*'E. Diagram lines'!$G$47</f>
        <v>0.31240403093045005</v>
      </c>
      <c r="BB175" s="2">
        <f t="shared" ref="BB175:BB187" si="417">SUM(AQ175:AR175)</f>
        <v>14.005779804250466</v>
      </c>
      <c r="BC175" s="2">
        <f t="shared" ref="BC175:BC187" si="418">AW175/(AY175+AX175+AV175)</f>
        <v>0.56425511337409973</v>
      </c>
      <c r="BD175" s="2">
        <f t="shared" ref="BD175:BD187" si="419">AW175/(AX175+AV175)</f>
        <v>0.65248465461586591</v>
      </c>
      <c r="BE175" s="15">
        <f t="shared" ref="BE175:BE187" si="420">(AX175+AV175)/AW175</f>
        <v>1.5326030933075738</v>
      </c>
    </row>
    <row r="176" spans="1:57">
      <c r="A176" s="1" t="str">
        <f t="shared" si="360"/>
        <v>Phonolite AFC</v>
      </c>
      <c r="B176" s="1" t="str">
        <f t="shared" si="361"/>
        <v xml:space="preserve"> r 0.1; TI 500°C and AXV 100%</v>
      </c>
      <c r="C176" s="1" t="str">
        <f t="shared" si="362"/>
        <v>amphibolite xenolith</v>
      </c>
      <c r="D176" s="34">
        <v>901.45450142007087</v>
      </c>
      <c r="E176" s="17"/>
      <c r="F176" s="1">
        <v>64.115846114318032</v>
      </c>
      <c r="G176" s="1">
        <v>0.42109782218137937</v>
      </c>
      <c r="H176" s="1">
        <v>12.460124168513635</v>
      </c>
      <c r="I176" s="1">
        <v>0.17884973734626294</v>
      </c>
      <c r="J176" s="1">
        <v>1.8560482349839715</v>
      </c>
      <c r="K176" s="1">
        <v>0.67054534259766929</v>
      </c>
      <c r="L176" s="1">
        <v>0.46124798855154614</v>
      </c>
      <c r="M176" s="1">
        <v>2.4275224543702336</v>
      </c>
      <c r="N176" s="1">
        <v>6.3171336577962753</v>
      </c>
      <c r="O176" s="1">
        <v>7.0685351492932691</v>
      </c>
      <c r="P176" s="1">
        <v>0.64805367510977141</v>
      </c>
      <c r="Q176" s="1">
        <v>3.3749956549379525</v>
      </c>
      <c r="R176" s="2">
        <f t="shared" si="392"/>
        <v>99.999999999999986</v>
      </c>
      <c r="V176" s="10">
        <f t="shared" si="393"/>
        <v>61.951939093833097</v>
      </c>
      <c r="W176" s="2">
        <f t="shared" si="394"/>
        <v>0.4068857889797195</v>
      </c>
      <c r="X176" s="2">
        <f t="shared" si="395"/>
        <v>12.039595519226427</v>
      </c>
      <c r="Y176" s="2">
        <f t="shared" si="396"/>
        <v>0.17281356648195861</v>
      </c>
      <c r="Z176" s="2">
        <f t="shared" si="397"/>
        <v>1.7934066876997101</v>
      </c>
      <c r="AA176" s="2">
        <f t="shared" si="398"/>
        <v>0.64791446642060913</v>
      </c>
      <c r="AB176" s="2">
        <f t="shared" si="399"/>
        <v>0.4456808889794428</v>
      </c>
      <c r="AC176" s="2">
        <f t="shared" si="400"/>
        <v>2.3455936770125949</v>
      </c>
      <c r="AD176" s="2">
        <f t="shared" si="401"/>
        <v>6.103930671329028</v>
      </c>
      <c r="AE176" s="2">
        <f t="shared" si="402"/>
        <v>6.8299723951368589</v>
      </c>
      <c r="AF176" s="2">
        <f t="shared" si="403"/>
        <v>0.62618189173315097</v>
      </c>
      <c r="AG176" s="2">
        <f t="shared" si="404"/>
        <v>93.363914646832626</v>
      </c>
      <c r="AH176" s="2"/>
      <c r="AI176" s="10">
        <f t="shared" si="405"/>
        <v>66.35533581489004</v>
      </c>
      <c r="AJ176" s="2">
        <f t="shared" si="406"/>
        <v>0.43580626467821648</v>
      </c>
      <c r="AK176" s="2">
        <f t="shared" si="407"/>
        <v>12.895341379770295</v>
      </c>
      <c r="AL176" s="2">
        <f t="shared" si="408"/>
        <v>0.18509674442814433</v>
      </c>
      <c r="AM176" s="2">
        <f t="shared" si="409"/>
        <v>1.9208777764767295</v>
      </c>
      <c r="AN176" s="2">
        <f t="shared" si="410"/>
        <v>0.69396668817012774</v>
      </c>
      <c r="AO176" s="2">
        <f t="shared" si="411"/>
        <v>0.4773588282639159</v>
      </c>
      <c r="AP176" s="2">
        <f t="shared" si="412"/>
        <v>2.5123129057787095</v>
      </c>
      <c r="AQ176" s="2">
        <f t="shared" si="413"/>
        <v>6.5377835691855326</v>
      </c>
      <c r="AR176" s="2">
        <f t="shared" si="414"/>
        <v>7.3154306146786725</v>
      </c>
      <c r="AS176" s="2">
        <f t="shared" si="415"/>
        <v>0.67068941367958612</v>
      </c>
      <c r="AT176" s="2">
        <f t="shared" si="416"/>
        <v>99.999999999999986</v>
      </c>
      <c r="AU176" s="2"/>
      <c r="AV176" s="2">
        <f>AR176*'E. Diagram lines'!$G$42</f>
        <v>6.0725839951742397</v>
      </c>
      <c r="AW176" s="2">
        <f>AK176*'E. Diagram lines'!$G$43</f>
        <v>6.8250706376806995</v>
      </c>
      <c r="AX176" s="2">
        <f>AQ176*'E. Diagram lines'!$G$41</f>
        <v>4.8500691918546437</v>
      </c>
      <c r="AY176" s="2">
        <f>AP176*'E. Diagram lines'!$G$44</f>
        <v>1.7954435919721672</v>
      </c>
      <c r="AZ176" s="2">
        <f>AS176*'E. Diagram lines'!$G$50</f>
        <v>0.29270811381063522</v>
      </c>
      <c r="BA176" s="2">
        <f>AJ176*'E. Diagram lines'!$G$47</f>
        <v>0.26118365433018892</v>
      </c>
      <c r="BB176" s="2">
        <f t="shared" si="417"/>
        <v>13.853214183864205</v>
      </c>
      <c r="BC176" s="2">
        <f t="shared" si="418"/>
        <v>0.53664245179747549</v>
      </c>
      <c r="BD176" s="2">
        <f t="shared" si="419"/>
        <v>0.6248546503138781</v>
      </c>
      <c r="BE176" s="15">
        <f t="shared" si="420"/>
        <v>1.6003721817508731</v>
      </c>
    </row>
    <row r="177" spans="1:57">
      <c r="D177" s="34"/>
      <c r="R177" s="2"/>
      <c r="V177" s="10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10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15"/>
    </row>
    <row r="178" spans="1:57">
      <c r="A178" s="1" t="s">
        <v>86</v>
      </c>
      <c r="B178" s="1" t="s">
        <v>192</v>
      </c>
      <c r="C178" s="1" t="s">
        <v>87</v>
      </c>
      <c r="D178" s="34">
        <v>1237.109375</v>
      </c>
      <c r="E178" s="17"/>
      <c r="F178" s="1">
        <v>59.370162280257773</v>
      </c>
      <c r="G178" s="1">
        <v>0.89050183750855849</v>
      </c>
      <c r="H178" s="1">
        <v>19.408892322061664</v>
      </c>
      <c r="I178" s="1">
        <v>1.0087912543769681</v>
      </c>
      <c r="J178" s="1">
        <v>2.0175825087535615</v>
      </c>
      <c r="K178" s="1">
        <v>0.20238678125194692</v>
      </c>
      <c r="L178" s="1">
        <v>0.5869216656306453</v>
      </c>
      <c r="M178" s="1">
        <v>1.9935097953316903</v>
      </c>
      <c r="N178" s="1">
        <v>6.3043482359981331</v>
      </c>
      <c r="O178" s="1">
        <v>7.8424877735129366</v>
      </c>
      <c r="P178" s="1">
        <v>0.17202876406415332</v>
      </c>
      <c r="Q178" s="1">
        <v>0.20238678125194709</v>
      </c>
      <c r="R178" s="2">
        <f t="shared" si="392"/>
        <v>99.999999999999986</v>
      </c>
      <c r="V178" s="10">
        <f t="shared" si="393"/>
        <v>59.250004919794698</v>
      </c>
      <c r="W178" s="2">
        <f t="shared" si="394"/>
        <v>0.88869957950263556</v>
      </c>
      <c r="X178" s="2">
        <f t="shared" si="395"/>
        <v>19.36961128961439</v>
      </c>
      <c r="Y178" s="2">
        <f t="shared" si="396"/>
        <v>1.0067495942276836</v>
      </c>
      <c r="Z178" s="2">
        <f t="shared" si="397"/>
        <v>2.0134991884549929</v>
      </c>
      <c r="AA178" s="2">
        <f t="shared" si="398"/>
        <v>0.20197717715969168</v>
      </c>
      <c r="AB178" s="2">
        <f t="shared" si="399"/>
        <v>0.58573381376310518</v>
      </c>
      <c r="AC178" s="2">
        <f t="shared" si="400"/>
        <v>1.9894751950229761</v>
      </c>
      <c r="AD178" s="2">
        <f t="shared" si="401"/>
        <v>6.2915890685243818</v>
      </c>
      <c r="AE178" s="2">
        <f t="shared" si="402"/>
        <v>7.8266156149380457</v>
      </c>
      <c r="AF178" s="2">
        <f t="shared" si="403"/>
        <v>0.17168060058573639</v>
      </c>
      <c r="AG178" s="2">
        <f t="shared" si="404"/>
        <v>99.595636041588321</v>
      </c>
      <c r="AH178" s="2"/>
      <c r="AI178" s="10">
        <f t="shared" si="405"/>
        <v>59.490563316502715</v>
      </c>
      <c r="AJ178" s="2">
        <f t="shared" si="406"/>
        <v>0.89230775044354327</v>
      </c>
      <c r="AK178" s="2">
        <f t="shared" si="407"/>
        <v>19.448253015349174</v>
      </c>
      <c r="AL178" s="2">
        <f t="shared" si="408"/>
        <v>1.0108370549561967</v>
      </c>
      <c r="AM178" s="2">
        <f t="shared" si="409"/>
        <v>2.0216741099120172</v>
      </c>
      <c r="AN178" s="2">
        <f t="shared" si="410"/>
        <v>0.202797216009898</v>
      </c>
      <c r="AO178" s="2">
        <f t="shared" si="411"/>
        <v>0.58811192642870347</v>
      </c>
      <c r="AP178" s="2">
        <f t="shared" si="412"/>
        <v>1.9975525776975083</v>
      </c>
      <c r="AQ178" s="2">
        <f t="shared" si="413"/>
        <v>6.317133278708309</v>
      </c>
      <c r="AR178" s="2">
        <f t="shared" si="414"/>
        <v>7.8583921203835398</v>
      </c>
      <c r="AS178" s="2">
        <f t="shared" si="415"/>
        <v>0.17237763360841177</v>
      </c>
      <c r="AT178" s="2">
        <f t="shared" si="416"/>
        <v>100.00000000000001</v>
      </c>
      <c r="AU178" s="2"/>
      <c r="AV178" s="2">
        <f>AR178*'E. Diagram lines'!$G$42</f>
        <v>6.5232996841349387</v>
      </c>
      <c r="AW178" s="2">
        <f>AK178*'E. Diagram lines'!$G$43</f>
        <v>10.293306450767975</v>
      </c>
      <c r="AX178" s="2">
        <f>AQ178*'E. Diagram lines'!$G$41</f>
        <v>4.6863792861408209</v>
      </c>
      <c r="AY178" s="2">
        <f>AP178*'E. Diagram lines'!$G$44</f>
        <v>1.4275661948816112</v>
      </c>
      <c r="AZ178" s="2">
        <f>AS178*'E. Diagram lines'!$G$50</f>
        <v>7.5230547802807399E-2</v>
      </c>
      <c r="BA178" s="2">
        <f>AJ178*'E. Diagram lines'!$G$47</f>
        <v>0.53477019019007244</v>
      </c>
      <c r="BB178" s="2">
        <f t="shared" si="417"/>
        <v>14.17552539909185</v>
      </c>
      <c r="BC178" s="2">
        <f t="shared" si="418"/>
        <v>0.81452138628662851</v>
      </c>
      <c r="BD178" s="2">
        <f t="shared" si="419"/>
        <v>0.91825167144057451</v>
      </c>
      <c r="BE178" s="15">
        <f t="shared" si="420"/>
        <v>1.0890260601771373</v>
      </c>
    </row>
    <row r="179" spans="1:57">
      <c r="A179" s="1" t="str">
        <f>A178</f>
        <v>Phonolite AFC</v>
      </c>
      <c r="B179" s="1" t="str">
        <f>B178</f>
        <v xml:space="preserve"> r 0.1, TI 660°C and AXV 100%</v>
      </c>
      <c r="C179" s="1" t="str">
        <f>C178</f>
        <v>amphibolite xenolith</v>
      </c>
      <c r="D179" s="34">
        <v>1217.109375</v>
      </c>
      <c r="E179" s="17"/>
      <c r="F179" s="1">
        <v>59.427493953182619</v>
      </c>
      <c r="G179" s="1">
        <v>0.90331393954012729</v>
      </c>
      <c r="H179" s="1">
        <v>19.35007722227159</v>
      </c>
      <c r="I179" s="1">
        <v>1.0233052463028698</v>
      </c>
      <c r="J179" s="1">
        <v>2.046610492605728</v>
      </c>
      <c r="K179" s="1">
        <v>0.20529862262275672</v>
      </c>
      <c r="L179" s="1">
        <v>0.5953660056059934</v>
      </c>
      <c r="M179" s="1">
        <v>2.0221914328341448</v>
      </c>
      <c r="N179" s="1">
        <v>6.3766462692871091</v>
      </c>
      <c r="O179" s="1">
        <v>7.6709582959323823</v>
      </c>
      <c r="P179" s="1">
        <v>0.17450382922934213</v>
      </c>
      <c r="Q179" s="1">
        <v>0.20423469058533983</v>
      </c>
      <c r="R179" s="2">
        <f t="shared" si="392"/>
        <v>100</v>
      </c>
      <c r="V179" s="10">
        <f t="shared" si="393"/>
        <v>59.306122394784715</v>
      </c>
      <c r="W179" s="2">
        <f t="shared" si="394"/>
        <v>0.9014690591106933</v>
      </c>
      <c r="X179" s="2">
        <f t="shared" si="395"/>
        <v>19.310557651928658</v>
      </c>
      <c r="Y179" s="2">
        <f t="shared" si="396"/>
        <v>1.0212153019993395</v>
      </c>
      <c r="Z179" s="2">
        <f t="shared" si="397"/>
        <v>2.0424306039986679</v>
      </c>
      <c r="AA179" s="2">
        <f t="shared" si="398"/>
        <v>0.2048793316160672</v>
      </c>
      <c r="AB179" s="2">
        <f t="shared" si="399"/>
        <v>0.59415006168659379</v>
      </c>
      <c r="AC179" s="2">
        <f t="shared" si="400"/>
        <v>2.0180614164182531</v>
      </c>
      <c r="AD179" s="2">
        <f t="shared" si="401"/>
        <v>6.3636229455093085</v>
      </c>
      <c r="AE179" s="2">
        <f t="shared" si="402"/>
        <v>7.6552915379917543</v>
      </c>
      <c r="AF179" s="2">
        <f t="shared" si="403"/>
        <v>0.17414743187365603</v>
      </c>
      <c r="AG179" s="2">
        <f t="shared" si="404"/>
        <v>99.591947736917689</v>
      </c>
      <c r="AH179" s="2"/>
      <c r="AI179" s="10">
        <f t="shared" si="405"/>
        <v>59.549113901706093</v>
      </c>
      <c r="AJ179" s="2">
        <f t="shared" si="406"/>
        <v>0.90516259556647682</v>
      </c>
      <c r="AK179" s="2">
        <f t="shared" si="407"/>
        <v>19.389677670467364</v>
      </c>
      <c r="AL179" s="2">
        <f t="shared" si="408"/>
        <v>1.0253994677330582</v>
      </c>
      <c r="AM179" s="2">
        <f t="shared" si="409"/>
        <v>2.0507989354661054</v>
      </c>
      <c r="AN179" s="2">
        <f t="shared" si="410"/>
        <v>0.20571877171965439</v>
      </c>
      <c r="AO179" s="2">
        <f t="shared" si="411"/>
        <v>0.59658443798699667</v>
      </c>
      <c r="AP179" s="2">
        <f t="shared" si="412"/>
        <v>2.0263299014385869</v>
      </c>
      <c r="AQ179" s="2">
        <f t="shared" si="413"/>
        <v>6.3896962456437434</v>
      </c>
      <c r="AR179" s="2">
        <f t="shared" si="414"/>
        <v>7.6866571163102355</v>
      </c>
      <c r="AS179" s="2">
        <f t="shared" si="415"/>
        <v>0.17486095596170512</v>
      </c>
      <c r="AT179" s="2">
        <f t="shared" si="416"/>
        <v>100.00000000000001</v>
      </c>
      <c r="AU179" s="2"/>
      <c r="AV179" s="2">
        <f>AR179*'E. Diagram lines'!$G$42</f>
        <v>6.380741399861944</v>
      </c>
      <c r="AW179" s="2">
        <f>AK179*'E. Diagram lines'!$G$43</f>
        <v>10.262304490085334</v>
      </c>
      <c r="AX179" s="2">
        <f>AQ179*'E. Diagram lines'!$G$41</f>
        <v>4.7402102835543616</v>
      </c>
      <c r="AY179" s="2">
        <f>AP179*'E. Diagram lines'!$G$44</f>
        <v>1.4481321289203941</v>
      </c>
      <c r="AZ179" s="2">
        <f>AS179*'E. Diagram lines'!$G$50</f>
        <v>7.6314340967259447E-2</v>
      </c>
      <c r="BA179" s="2">
        <f>AJ179*'E. Diagram lines'!$G$47</f>
        <v>0.54247424517316323</v>
      </c>
      <c r="BB179" s="2">
        <f t="shared" si="417"/>
        <v>14.076353361953979</v>
      </c>
      <c r="BC179" s="2">
        <f t="shared" si="418"/>
        <v>0.81647195955625373</v>
      </c>
      <c r="BD179" s="2">
        <f t="shared" si="419"/>
        <v>0.92279013363475038</v>
      </c>
      <c r="BE179" s="15">
        <f t="shared" si="420"/>
        <v>1.0836700172130471</v>
      </c>
    </row>
    <row r="180" spans="1:57">
      <c r="A180" s="1" t="str">
        <f t="shared" ref="A180:A191" si="421">A179</f>
        <v>Phonolite AFC</v>
      </c>
      <c r="B180" s="1" t="str">
        <f t="shared" ref="B180:B191" si="422">B179</f>
        <v xml:space="preserve"> r 0.1, TI 660°C and AXV 100%</v>
      </c>
      <c r="C180" s="1" t="str">
        <f t="shared" ref="C180:C191" si="423">C179</f>
        <v>amphibolite xenolith</v>
      </c>
      <c r="D180" s="34">
        <v>1197.109375</v>
      </c>
      <c r="E180" s="17"/>
      <c r="F180" s="1">
        <v>59.482182886676014</v>
      </c>
      <c r="G180" s="1">
        <v>0.91556935676963636</v>
      </c>
      <c r="H180" s="1">
        <v>19.293753283503118</v>
      </c>
      <c r="I180" s="1">
        <v>1.0371886064478175</v>
      </c>
      <c r="J180" s="1">
        <v>2.0743772128956315</v>
      </c>
      <c r="K180" s="1">
        <v>0.20808394472037239</v>
      </c>
      <c r="L180" s="1">
        <v>0.60344343968907876</v>
      </c>
      <c r="M180" s="1">
        <v>2.0496268554956556</v>
      </c>
      <c r="N180" s="1">
        <v>6.445259755474309</v>
      </c>
      <c r="O180" s="1">
        <v>7.5076479351211685</v>
      </c>
      <c r="P180" s="1">
        <v>0.17687135301231544</v>
      </c>
      <c r="Q180" s="1">
        <v>0.20599537019487302</v>
      </c>
      <c r="R180" s="2">
        <f t="shared" si="392"/>
        <v>99.999999999999986</v>
      </c>
      <c r="V180" s="10">
        <f t="shared" si="393"/>
        <v>59.359652343838619</v>
      </c>
      <c r="W180" s="2">
        <f t="shared" si="394"/>
        <v>0.91368332628376792</v>
      </c>
      <c r="X180" s="2">
        <f t="shared" si="395"/>
        <v>19.254009045002281</v>
      </c>
      <c r="Y180" s="2">
        <f t="shared" si="396"/>
        <v>1.0350520459383463</v>
      </c>
      <c r="Z180" s="2">
        <f t="shared" si="397"/>
        <v>2.0701040918766891</v>
      </c>
      <c r="AA180" s="2">
        <f t="shared" si="398"/>
        <v>0.2076553014281296</v>
      </c>
      <c r="AB180" s="2">
        <f t="shared" si="399"/>
        <v>0.60220037414157457</v>
      </c>
      <c r="AC180" s="2">
        <f t="shared" si="400"/>
        <v>2.0454047190670637</v>
      </c>
      <c r="AD180" s="2">
        <f t="shared" si="401"/>
        <v>6.4319828187809991</v>
      </c>
      <c r="AE180" s="2">
        <f t="shared" si="402"/>
        <v>7.492182527964288</v>
      </c>
      <c r="AF180" s="2">
        <f t="shared" si="403"/>
        <v>0.17650700621390902</v>
      </c>
      <c r="AG180" s="2">
        <f t="shared" si="404"/>
        <v>99.588433600535666</v>
      </c>
      <c r="AH180" s="2"/>
      <c r="AI180" s="10">
        <f t="shared" si="405"/>
        <v>59.604966357779254</v>
      </c>
      <c r="AJ180" s="2">
        <f t="shared" si="406"/>
        <v>0.91745928041070568</v>
      </c>
      <c r="AK180" s="2">
        <f t="shared" si="407"/>
        <v>19.333579562294389</v>
      </c>
      <c r="AL180" s="2">
        <f t="shared" si="408"/>
        <v>1.0393295772580351</v>
      </c>
      <c r="AM180" s="2">
        <f t="shared" si="409"/>
        <v>2.0786591545160666</v>
      </c>
      <c r="AN180" s="2">
        <f t="shared" si="410"/>
        <v>0.20851347282061544</v>
      </c>
      <c r="AO180" s="2">
        <f t="shared" si="411"/>
        <v>0.60468907117978354</v>
      </c>
      <c r="AP180" s="2">
        <f t="shared" si="412"/>
        <v>2.0538577072830493</v>
      </c>
      <c r="AQ180" s="2">
        <f t="shared" si="413"/>
        <v>6.4585640984982851</v>
      </c>
      <c r="AR180" s="2">
        <f t="shared" si="414"/>
        <v>7.5231452660622926</v>
      </c>
      <c r="AS180" s="2">
        <f t="shared" si="415"/>
        <v>0.17723645189752202</v>
      </c>
      <c r="AT180" s="2">
        <f t="shared" si="416"/>
        <v>99.999999999999972</v>
      </c>
      <c r="AU180" s="2"/>
      <c r="AV180" s="2">
        <f>AR180*'E. Diagram lines'!$G$42</f>
        <v>6.2450092062102653</v>
      </c>
      <c r="AW180" s="2">
        <f>AK180*'E. Diagram lines'!$G$43</f>
        <v>10.232613647505437</v>
      </c>
      <c r="AX180" s="2">
        <f>AQ180*'E. Diagram lines'!$G$41</f>
        <v>4.7913000524193476</v>
      </c>
      <c r="AY180" s="2">
        <f>AP180*'E. Diagram lines'!$G$44</f>
        <v>1.4678050854580966</v>
      </c>
      <c r="AZ180" s="2">
        <f>AS180*'E. Diagram lines'!$G$50</f>
        <v>7.735107558771967E-2</v>
      </c>
      <c r="BA180" s="2">
        <f>AJ180*'E. Diagram lines'!$G$47</f>
        <v>0.54984378834880743</v>
      </c>
      <c r="BB180" s="2">
        <f t="shared" si="417"/>
        <v>13.981709364560578</v>
      </c>
      <c r="BC180" s="2">
        <f t="shared" si="418"/>
        <v>0.81833973729964316</v>
      </c>
      <c r="BD180" s="2">
        <f t="shared" si="419"/>
        <v>0.92717713935972357</v>
      </c>
      <c r="BE180" s="15">
        <f t="shared" si="420"/>
        <v>1.0785425541127613</v>
      </c>
    </row>
    <row r="181" spans="1:57">
      <c r="A181" s="1" t="str">
        <f t="shared" si="421"/>
        <v>Phonolite AFC</v>
      </c>
      <c r="B181" s="1" t="str">
        <f t="shared" si="422"/>
        <v xml:space="preserve"> r 0.1, TI 660°C and AXV 100%</v>
      </c>
      <c r="C181" s="1" t="str">
        <f t="shared" si="423"/>
        <v>amphibolite xenolith</v>
      </c>
      <c r="D181" s="34">
        <v>1177.109375</v>
      </c>
      <c r="E181" s="17"/>
      <c r="F181" s="1">
        <v>59.534358026643694</v>
      </c>
      <c r="G181" s="1">
        <v>0.92729491036305878</v>
      </c>
      <c r="H181" s="1">
        <v>19.23980116774959</v>
      </c>
      <c r="I181" s="1">
        <v>1.0504717187554424</v>
      </c>
      <c r="J181" s="1">
        <v>2.1009434375108724</v>
      </c>
      <c r="K181" s="1">
        <v>0.21074884326432969</v>
      </c>
      <c r="L181" s="1">
        <v>0.61117164546655922</v>
      </c>
      <c r="M181" s="1">
        <v>2.0758761061536632</v>
      </c>
      <c r="N181" s="1">
        <v>6.5103718634464851</v>
      </c>
      <c r="O181" s="1">
        <v>7.3521527442656662</v>
      </c>
      <c r="P181" s="1">
        <v>0.17913651677468134</v>
      </c>
      <c r="Q181" s="1">
        <v>0.20767301960596404</v>
      </c>
      <c r="R181" s="2">
        <f t="shared" si="392"/>
        <v>100</v>
      </c>
      <c r="V181" s="10">
        <f t="shared" si="393"/>
        <v>59.410721227626738</v>
      </c>
      <c r="W181" s="2">
        <f t="shared" si="394"/>
        <v>0.92536916902205546</v>
      </c>
      <c r="X181" s="2">
        <f t="shared" si="395"/>
        <v>19.199845291698342</v>
      </c>
      <c r="Y181" s="2">
        <f t="shared" si="396"/>
        <v>1.0482901724169964</v>
      </c>
      <c r="Z181" s="2">
        <f t="shared" si="397"/>
        <v>2.0965803448339804</v>
      </c>
      <c r="AA181" s="2">
        <f t="shared" si="398"/>
        <v>0.210311174777738</v>
      </c>
      <c r="AB181" s="2">
        <f t="shared" si="399"/>
        <v>0.60990240685544339</v>
      </c>
      <c r="AC181" s="2">
        <f t="shared" si="400"/>
        <v>2.0715650715607352</v>
      </c>
      <c r="AD181" s="2">
        <f t="shared" si="401"/>
        <v>6.496851577610089</v>
      </c>
      <c r="AE181" s="2">
        <f t="shared" si="402"/>
        <v>7.336884306655608</v>
      </c>
      <c r="AF181" s="2">
        <f t="shared" si="403"/>
        <v>0.17876449856107843</v>
      </c>
      <c r="AG181" s="2">
        <f t="shared" si="404"/>
        <v>99.585085241618813</v>
      </c>
      <c r="AH181" s="2"/>
      <c r="AI181" s="10">
        <f t="shared" si="405"/>
        <v>59.658252120265978</v>
      </c>
      <c r="AJ181" s="2">
        <f t="shared" si="406"/>
        <v>0.9292246592718918</v>
      </c>
      <c r="AK181" s="2">
        <f t="shared" si="407"/>
        <v>19.279840194055787</v>
      </c>
      <c r="AL181" s="2">
        <f t="shared" si="408"/>
        <v>1.0526578050052144</v>
      </c>
      <c r="AM181" s="2">
        <f t="shared" si="409"/>
        <v>2.1053156100104164</v>
      </c>
      <c r="AN181" s="2">
        <f t="shared" si="410"/>
        <v>0.21118742256179174</v>
      </c>
      <c r="AO181" s="2">
        <f t="shared" si="411"/>
        <v>0.61244352542919911</v>
      </c>
      <c r="AP181" s="2">
        <f t="shared" si="412"/>
        <v>2.0801961122336645</v>
      </c>
      <c r="AQ181" s="2">
        <f t="shared" si="413"/>
        <v>6.5239202857004841</v>
      </c>
      <c r="AR181" s="2">
        <f t="shared" si="414"/>
        <v>7.3674529562880373</v>
      </c>
      <c r="AS181" s="2">
        <f t="shared" si="415"/>
        <v>0.17950930917752408</v>
      </c>
      <c r="AT181" s="2">
        <f t="shared" si="416"/>
        <v>99.999999999999986</v>
      </c>
      <c r="AU181" s="2"/>
      <c r="AV181" s="2">
        <f>AR181*'E. Diagram lines'!$G$42</f>
        <v>6.1157680612515852</v>
      </c>
      <c r="AW181" s="2">
        <f>AK181*'E. Diagram lines'!$G$43</f>
        <v>10.204171206669541</v>
      </c>
      <c r="AX181" s="2">
        <f>AQ181*'E. Diagram lines'!$G$41</f>
        <v>4.8397846843579906</v>
      </c>
      <c r="AY181" s="2">
        <f>AP181*'E. Diagram lines'!$G$44</f>
        <v>1.4866280275695583</v>
      </c>
      <c r="AZ181" s="2">
        <f>AS181*'E. Diagram lines'!$G$50</f>
        <v>7.8343015752303818E-2</v>
      </c>
      <c r="BA181" s="2">
        <f>AJ181*'E. Diagram lines'!$G$47</f>
        <v>0.55689491380202383</v>
      </c>
      <c r="BB181" s="2">
        <f t="shared" si="417"/>
        <v>13.891373241988521</v>
      </c>
      <c r="BC181" s="2">
        <f t="shared" si="418"/>
        <v>0.82012722630313029</v>
      </c>
      <c r="BD181" s="2">
        <f t="shared" si="419"/>
        <v>0.93141546059908742</v>
      </c>
      <c r="BE181" s="15">
        <f t="shared" si="420"/>
        <v>1.0736347444316621</v>
      </c>
    </row>
    <row r="182" spans="1:57">
      <c r="A182" s="1" t="str">
        <f t="shared" si="421"/>
        <v>Phonolite AFC</v>
      </c>
      <c r="B182" s="1" t="str">
        <f t="shared" si="422"/>
        <v xml:space="preserve"> r 0.1, TI 660°C and AXV 100%</v>
      </c>
      <c r="C182" s="1" t="str">
        <f t="shared" si="423"/>
        <v>amphibolite xenolith</v>
      </c>
      <c r="D182" s="34">
        <v>1156.0387714098397</v>
      </c>
      <c r="E182" s="17"/>
      <c r="F182" s="1">
        <v>59.63138338427968</v>
      </c>
      <c r="G182" s="1">
        <v>0.92222981082710453</v>
      </c>
      <c r="H182" s="1">
        <v>19.080019980516305</v>
      </c>
      <c r="I182" s="1">
        <v>1.0449189110207817</v>
      </c>
      <c r="J182" s="1">
        <v>2.0936527111327043</v>
      </c>
      <c r="K182" s="1">
        <v>0.2346515197394248</v>
      </c>
      <c r="L182" s="1">
        <v>0.61034390328094779</v>
      </c>
      <c r="M182" s="1">
        <v>2.1243259521301399</v>
      </c>
      <c r="N182" s="1">
        <v>6.480496535718296</v>
      </c>
      <c r="O182" s="1">
        <v>7.2398541788250279</v>
      </c>
      <c r="P182" s="1">
        <v>0.21031963658019767</v>
      </c>
      <c r="Q182" s="1">
        <v>0.32780347594941239</v>
      </c>
      <c r="R182" s="2">
        <f t="shared" si="392"/>
        <v>100.00000000000003</v>
      </c>
      <c r="V182" s="10">
        <f t="shared" si="393"/>
        <v>59.435909636789297</v>
      </c>
      <c r="W182" s="2">
        <f t="shared" si="394"/>
        <v>0.9192067094509716</v>
      </c>
      <c r="X182" s="2">
        <f t="shared" si="395"/>
        <v>19.01747501180833</v>
      </c>
      <c r="Y182" s="2">
        <f t="shared" si="396"/>
        <v>1.041493630509603</v>
      </c>
      <c r="Z182" s="2">
        <f t="shared" si="397"/>
        <v>2.0867896447713021</v>
      </c>
      <c r="AA182" s="2">
        <f t="shared" si="398"/>
        <v>0.23388232390135083</v>
      </c>
      <c r="AB182" s="2">
        <f t="shared" si="399"/>
        <v>0.60834317475074751</v>
      </c>
      <c r="AC182" s="2">
        <f t="shared" si="400"/>
        <v>2.117362337818562</v>
      </c>
      <c r="AD182" s="2">
        <f t="shared" si="401"/>
        <v>6.4592532428154303</v>
      </c>
      <c r="AE182" s="2">
        <f t="shared" si="402"/>
        <v>7.2161216851731709</v>
      </c>
      <c r="AF182" s="2">
        <f t="shared" si="403"/>
        <v>0.20963020150088363</v>
      </c>
      <c r="AG182" s="2">
        <f t="shared" si="404"/>
        <v>99.345467599289663</v>
      </c>
      <c r="AH182" s="2"/>
      <c r="AI182" s="10">
        <f t="shared" si="405"/>
        <v>59.827500008882417</v>
      </c>
      <c r="AJ182" s="2">
        <f t="shared" si="406"/>
        <v>0.9252628546262377</v>
      </c>
      <c r="AK182" s="2">
        <f t="shared" si="407"/>
        <v>19.142770648093769</v>
      </c>
      <c r="AL182" s="2">
        <f t="shared" si="408"/>
        <v>1.0483554566479789</v>
      </c>
      <c r="AM182" s="2">
        <f t="shared" si="409"/>
        <v>2.1005383488538971</v>
      </c>
      <c r="AN182" s="2">
        <f t="shared" si="410"/>
        <v>0.23542324532077913</v>
      </c>
      <c r="AO182" s="2">
        <f t="shared" si="411"/>
        <v>0.61235121183837204</v>
      </c>
      <c r="AP182" s="2">
        <f t="shared" si="412"/>
        <v>2.1313124684851767</v>
      </c>
      <c r="AQ182" s="2">
        <f t="shared" si="413"/>
        <v>6.5018096938944954</v>
      </c>
      <c r="AR182" s="2">
        <f t="shared" si="414"/>
        <v>7.263664724272501</v>
      </c>
      <c r="AS182" s="2">
        <f t="shared" si="415"/>
        <v>0.21101133908436354</v>
      </c>
      <c r="AT182" s="2">
        <f t="shared" si="416"/>
        <v>100</v>
      </c>
      <c r="AU182" s="2"/>
      <c r="AV182" s="2">
        <f>AR182*'E. Diagram lines'!$G$42</f>
        <v>6.0296128108196649</v>
      </c>
      <c r="AW182" s="2">
        <f>AK182*'E. Diagram lines'!$G$43</f>
        <v>10.131624904410868</v>
      </c>
      <c r="AX182" s="2">
        <f>AQ182*'E. Diagram lines'!$G$41</f>
        <v>4.8233818929536776</v>
      </c>
      <c r="AY182" s="2">
        <f>AP182*'E. Diagram lines'!$G$44</f>
        <v>1.523158721682399</v>
      </c>
      <c r="AZ182" s="2">
        <f>AS182*'E. Diagram lines'!$G$50</f>
        <v>9.2091405941808688E-2</v>
      </c>
      <c r="BA182" s="2">
        <f>AJ182*'E. Diagram lines'!$G$47</f>
        <v>0.55452055918860799</v>
      </c>
      <c r="BB182" s="2">
        <f t="shared" si="417"/>
        <v>13.765474418166995</v>
      </c>
      <c r="BC182" s="2">
        <f t="shared" si="418"/>
        <v>0.8186408616728813</v>
      </c>
      <c r="BD182" s="2">
        <f t="shared" si="419"/>
        <v>0.93353264983058826</v>
      </c>
      <c r="BE182" s="15">
        <f t="shared" si="420"/>
        <v>1.0711998130772113</v>
      </c>
    </row>
    <row r="183" spans="1:57">
      <c r="A183" s="1" t="str">
        <f t="shared" si="421"/>
        <v>Phonolite AFC</v>
      </c>
      <c r="B183" s="1" t="str">
        <f t="shared" si="422"/>
        <v xml:space="preserve"> r 0.1, TI 660°C and AXV 100%</v>
      </c>
      <c r="C183" s="1" t="str">
        <f t="shared" si="423"/>
        <v>amphibolite xenolith</v>
      </c>
      <c r="D183" s="34">
        <v>1138.1920243938998</v>
      </c>
      <c r="E183" s="17"/>
      <c r="F183" s="1">
        <v>59.743978329677972</v>
      </c>
      <c r="G183" s="1">
        <v>0.90793618814338473</v>
      </c>
      <c r="H183" s="1">
        <v>18.907484513443709</v>
      </c>
      <c r="I183" s="1">
        <v>1.0289297278631122</v>
      </c>
      <c r="J183" s="1">
        <v>2.0664109467453229</v>
      </c>
      <c r="K183" s="1">
        <v>0.26146211462762242</v>
      </c>
      <c r="L183" s="1">
        <v>0.6042827015056853</v>
      </c>
      <c r="M183" s="1">
        <v>2.166691296292409</v>
      </c>
      <c r="N183" s="1">
        <v>6.3966293942653625</v>
      </c>
      <c r="O183" s="1">
        <v>7.1920793600689858</v>
      </c>
      <c r="P183" s="1">
        <v>0.24571599478092188</v>
      </c>
      <c r="Q183" s="1">
        <v>0.47839943258550544</v>
      </c>
      <c r="R183" s="2">
        <f t="shared" si="392"/>
        <v>99.999999999999986</v>
      </c>
      <c r="V183" s="10">
        <f t="shared" si="393"/>
        <v>59.458163476344787</v>
      </c>
      <c r="W183" s="2">
        <f t="shared" si="394"/>
        <v>0.90359262657106842</v>
      </c>
      <c r="X183" s="2">
        <f t="shared" si="395"/>
        <v>18.817031214815202</v>
      </c>
      <c r="Y183" s="2">
        <f t="shared" si="396"/>
        <v>1.0240073338833116</v>
      </c>
      <c r="Z183" s="2">
        <f t="shared" si="397"/>
        <v>2.0565252485012082</v>
      </c>
      <c r="AA183" s="2">
        <f t="shared" si="398"/>
        <v>0.2602112813548178</v>
      </c>
      <c r="AB183" s="2">
        <f t="shared" si="399"/>
        <v>0.6013918164904698</v>
      </c>
      <c r="AC183" s="2">
        <f t="shared" si="400"/>
        <v>2.1563258574250663</v>
      </c>
      <c r="AD183" s="2">
        <f t="shared" si="401"/>
        <v>6.3660279555386001</v>
      </c>
      <c r="AE183" s="2">
        <f t="shared" si="402"/>
        <v>7.1576724932193168</v>
      </c>
      <c r="AF183" s="2">
        <f t="shared" si="403"/>
        <v>0.24454049085611809</v>
      </c>
      <c r="AG183" s="2">
        <f t="shared" si="404"/>
        <v>99.04548979499998</v>
      </c>
      <c r="AH183" s="2"/>
      <c r="AI183" s="10">
        <f t="shared" si="405"/>
        <v>60.031167092422578</v>
      </c>
      <c r="AJ183" s="2">
        <f t="shared" si="406"/>
        <v>0.91230062917684074</v>
      </c>
      <c r="AK183" s="2">
        <f t="shared" si="407"/>
        <v>18.998372620259509</v>
      </c>
      <c r="AL183" s="2">
        <f t="shared" si="408"/>
        <v>1.0338757837461929</v>
      </c>
      <c r="AM183" s="2">
        <f t="shared" si="409"/>
        <v>2.0763441654513639</v>
      </c>
      <c r="AN183" s="2">
        <f t="shared" si="410"/>
        <v>0.2627189606446409</v>
      </c>
      <c r="AO183" s="2">
        <f t="shared" si="411"/>
        <v>0.60718748297898706</v>
      </c>
      <c r="AP183" s="2">
        <f t="shared" si="412"/>
        <v>2.177106561730509</v>
      </c>
      <c r="AQ183" s="2">
        <f t="shared" si="413"/>
        <v>6.427377933830936</v>
      </c>
      <c r="AR183" s="2">
        <f t="shared" si="414"/>
        <v>7.2266516204159865</v>
      </c>
      <c r="AS183" s="2">
        <f t="shared" si="415"/>
        <v>0.24689714934244589</v>
      </c>
      <c r="AT183" s="2">
        <f t="shared" si="416"/>
        <v>100</v>
      </c>
      <c r="AU183" s="2"/>
      <c r="AV183" s="2">
        <f>AR183*'E. Diagram lines'!$G$42</f>
        <v>5.9988880054145266</v>
      </c>
      <c r="AW183" s="2">
        <f>AK183*'E. Diagram lines'!$G$43</f>
        <v>10.05519988308831</v>
      </c>
      <c r="AX183" s="2">
        <f>AQ183*'E. Diagram lines'!$G$41</f>
        <v>4.7681645272272739</v>
      </c>
      <c r="AY183" s="2">
        <f>AP183*'E. Diagram lines'!$G$44</f>
        <v>1.5558858199186048</v>
      </c>
      <c r="AZ183" s="2">
        <f>AS183*'E. Diagram lines'!$G$50</f>
        <v>0.10775300372308488</v>
      </c>
      <c r="BA183" s="2">
        <f>AJ183*'E. Diagram lines'!$G$47</f>
        <v>0.54675214995377275</v>
      </c>
      <c r="BB183" s="2">
        <f t="shared" si="417"/>
        <v>13.654029554246922</v>
      </c>
      <c r="BC183" s="2">
        <f t="shared" si="418"/>
        <v>0.81597420967370859</v>
      </c>
      <c r="BD183" s="2">
        <f t="shared" si="419"/>
        <v>0.93388602429537604</v>
      </c>
      <c r="BE183" s="15">
        <f t="shared" si="420"/>
        <v>1.0707944802520282</v>
      </c>
    </row>
    <row r="184" spans="1:57">
      <c r="A184" s="1" t="str">
        <f t="shared" si="421"/>
        <v>Phonolite AFC</v>
      </c>
      <c r="B184" s="1" t="str">
        <f t="shared" si="422"/>
        <v xml:space="preserve"> r 0.1, TI 660°C and AXV 100%</v>
      </c>
      <c r="C184" s="1" t="str">
        <f t="shared" si="423"/>
        <v>amphibolite xenolith</v>
      </c>
      <c r="D184" s="34">
        <v>1116.7604877726299</v>
      </c>
      <c r="E184" s="17"/>
      <c r="F184" s="1">
        <v>59.858601564291483</v>
      </c>
      <c r="G184" s="1">
        <v>0.89523967654372882</v>
      </c>
      <c r="H184" s="1">
        <v>18.759689584638785</v>
      </c>
      <c r="I184" s="1">
        <v>1.0146941230655366</v>
      </c>
      <c r="J184" s="1">
        <v>2.0418687368455055</v>
      </c>
      <c r="K184" s="1">
        <v>0.28174840738357415</v>
      </c>
      <c r="L184" s="1">
        <v>0.59889320445509342</v>
      </c>
      <c r="M184" s="1">
        <v>2.1999514482109892</v>
      </c>
      <c r="N184" s="1">
        <v>6.3199019169836292</v>
      </c>
      <c r="O184" s="1">
        <v>7.1521331269300532</v>
      </c>
      <c r="P184" s="1">
        <v>0.27307999699764118</v>
      </c>
      <c r="Q184" s="1">
        <v>0.60419821365397464</v>
      </c>
      <c r="R184" s="2">
        <f t="shared" si="392"/>
        <v>99.999999999999986</v>
      </c>
      <c r="V184" s="10">
        <f t="shared" si="393"/>
        <v>59.496936962921779</v>
      </c>
      <c r="W184" s="2">
        <f t="shared" si="394"/>
        <v>0.88983065441012998</v>
      </c>
      <c r="X184" s="2">
        <f t="shared" si="395"/>
        <v>18.646343875281367</v>
      </c>
      <c r="Y184" s="2">
        <f t="shared" si="396"/>
        <v>1.0085633592999228</v>
      </c>
      <c r="Z184" s="2">
        <f t="shared" si="397"/>
        <v>2.0295318024123263</v>
      </c>
      <c r="AA184" s="2">
        <f t="shared" si="398"/>
        <v>0.28004608853916407</v>
      </c>
      <c r="AB184" s="2">
        <f t="shared" si="399"/>
        <v>0.59527470241208069</v>
      </c>
      <c r="AC184" s="2">
        <f t="shared" si="400"/>
        <v>2.1866593808596435</v>
      </c>
      <c r="AD184" s="2">
        <f t="shared" si="401"/>
        <v>6.2817171824965312</v>
      </c>
      <c r="AE184" s="2">
        <f t="shared" si="402"/>
        <v>7.1089200663389871</v>
      </c>
      <c r="AF184" s="2">
        <f t="shared" si="403"/>
        <v>0.2714300525339351</v>
      </c>
      <c r="AG184" s="2">
        <f t="shared" si="404"/>
        <v>98.795254127505856</v>
      </c>
      <c r="AH184" s="2"/>
      <c r="AI184" s="10">
        <f t="shared" si="405"/>
        <v>60.222464619742375</v>
      </c>
      <c r="AJ184" s="2">
        <f t="shared" si="406"/>
        <v>0.90068157855205089</v>
      </c>
      <c r="AK184" s="2">
        <f t="shared" si="407"/>
        <v>18.873724289646812</v>
      </c>
      <c r="AL184" s="2">
        <f t="shared" si="408"/>
        <v>1.0208621539636549</v>
      </c>
      <c r="AM184" s="2">
        <f t="shared" si="409"/>
        <v>2.0542806639203524</v>
      </c>
      <c r="AN184" s="2">
        <f t="shared" si="410"/>
        <v>0.28346107412987126</v>
      </c>
      <c r="AO184" s="2">
        <f t="shared" si="411"/>
        <v>0.60253370232118131</v>
      </c>
      <c r="AP184" s="2">
        <f t="shared" si="412"/>
        <v>2.2133243141796317</v>
      </c>
      <c r="AQ184" s="2">
        <f t="shared" si="413"/>
        <v>6.3583187653824975</v>
      </c>
      <c r="AR184" s="2">
        <f t="shared" si="414"/>
        <v>7.1956088671670049</v>
      </c>
      <c r="AS184" s="2">
        <f t="shared" si="415"/>
        <v>0.27473997099458397</v>
      </c>
      <c r="AT184" s="2">
        <f t="shared" si="416"/>
        <v>100.00000000000001</v>
      </c>
      <c r="AU184" s="2"/>
      <c r="AV184" s="2">
        <f>AR184*'E. Diagram lines'!$G$42</f>
        <v>5.9731192248088218</v>
      </c>
      <c r="AW184" s="2">
        <f>AK184*'E. Diagram lines'!$G$43</f>
        <v>9.9892277125000053</v>
      </c>
      <c r="AX184" s="2">
        <f>AQ184*'E. Diagram lines'!$G$41</f>
        <v>4.7169328304660736</v>
      </c>
      <c r="AY184" s="2">
        <f>AP184*'E. Diagram lines'!$G$44</f>
        <v>1.5817691131186038</v>
      </c>
      <c r="AZ184" s="2">
        <f>AS184*'E. Diagram lines'!$G$50</f>
        <v>0.11990441038425627</v>
      </c>
      <c r="BA184" s="2">
        <f>AJ184*'E. Diagram lines'!$G$47</f>
        <v>0.53978872067798944</v>
      </c>
      <c r="BB184" s="2">
        <f t="shared" si="417"/>
        <v>13.553927632549502</v>
      </c>
      <c r="BC184" s="2">
        <f t="shared" si="418"/>
        <v>0.81399717087041712</v>
      </c>
      <c r="BD184" s="2">
        <f t="shared" si="419"/>
        <v>0.93444144713691313</v>
      </c>
      <c r="BE184" s="15">
        <f t="shared" si="420"/>
        <v>1.0701580105034461</v>
      </c>
    </row>
    <row r="185" spans="1:57">
      <c r="A185" s="1" t="str">
        <f t="shared" si="421"/>
        <v>Phonolite AFC</v>
      </c>
      <c r="B185" s="1" t="str">
        <f t="shared" si="422"/>
        <v xml:space="preserve"> r 0.1, TI 660°C and AXV 100%</v>
      </c>
      <c r="C185" s="1" t="str">
        <f t="shared" si="423"/>
        <v>amphibolite xenolith</v>
      </c>
      <c r="D185" s="34">
        <v>1096.7078104628799</v>
      </c>
      <c r="E185" s="17"/>
      <c r="F185" s="1">
        <v>59.960419265328255</v>
      </c>
      <c r="G185" s="1">
        <v>0.88502811340675991</v>
      </c>
      <c r="H185" s="1">
        <v>18.64139095048758</v>
      </c>
      <c r="I185" s="1">
        <v>1.0032915364795962</v>
      </c>
      <c r="J185" s="1">
        <v>2.0223434103304805</v>
      </c>
      <c r="K185" s="1">
        <v>0.29598580364273025</v>
      </c>
      <c r="L185" s="1">
        <v>0.5947180233357946</v>
      </c>
      <c r="M185" s="1">
        <v>2.2255811160556909</v>
      </c>
      <c r="N185" s="1">
        <v>6.2577685410014361</v>
      </c>
      <c r="O185" s="1">
        <v>7.1170393870834019</v>
      </c>
      <c r="P185" s="1">
        <v>0.29301280822788656</v>
      </c>
      <c r="Q185" s="1">
        <v>0.7034210446203748</v>
      </c>
      <c r="R185" s="2">
        <f t="shared" si="392"/>
        <v>99.999999999999986</v>
      </c>
      <c r="V185" s="10">
        <f t="shared" si="393"/>
        <v>59.53864505777333</v>
      </c>
      <c r="W185" s="2">
        <f t="shared" si="394"/>
        <v>0.87880263940625014</v>
      </c>
      <c r="X185" s="2">
        <f t="shared" si="395"/>
        <v>18.510263483531894</v>
      </c>
      <c r="Y185" s="2">
        <f t="shared" si="396"/>
        <v>0.99623417267310377</v>
      </c>
      <c r="Z185" s="2">
        <f t="shared" si="397"/>
        <v>2.0081178211877226</v>
      </c>
      <c r="AA185" s="2">
        <f t="shared" si="398"/>
        <v>0.29390377721081856</v>
      </c>
      <c r="AB185" s="2">
        <f t="shared" si="399"/>
        <v>0.59053465160350027</v>
      </c>
      <c r="AC185" s="2">
        <f t="shared" si="400"/>
        <v>2.2099259101202584</v>
      </c>
      <c r="AD185" s="2">
        <f t="shared" si="401"/>
        <v>6.2137500801603993</v>
      </c>
      <c r="AE185" s="2">
        <f t="shared" si="402"/>
        <v>7.0669766342807367</v>
      </c>
      <c r="AF185" s="2">
        <f t="shared" si="403"/>
        <v>0.29095169447137847</v>
      </c>
      <c r="AG185" s="2">
        <f t="shared" si="404"/>
        <v>98.598105922419379</v>
      </c>
      <c r="AH185" s="2"/>
      <c r="AI185" s="10">
        <f t="shared" si="405"/>
        <v>60.385181338696839</v>
      </c>
      <c r="AJ185" s="2">
        <f t="shared" si="406"/>
        <v>0.89129768892084438</v>
      </c>
      <c r="AK185" s="2">
        <f t="shared" si="407"/>
        <v>18.773447329806164</v>
      </c>
      <c r="AL185" s="2">
        <f t="shared" si="408"/>
        <v>1.0103988949412248</v>
      </c>
      <c r="AM185" s="2">
        <f t="shared" si="409"/>
        <v>2.0366697741311417</v>
      </c>
      <c r="AN185" s="2">
        <f t="shared" si="410"/>
        <v>0.29808257923541948</v>
      </c>
      <c r="AO185" s="2">
        <f t="shared" si="411"/>
        <v>0.59893103024530181</v>
      </c>
      <c r="AP185" s="2">
        <f t="shared" si="412"/>
        <v>2.241347224113118</v>
      </c>
      <c r="AQ185" s="2">
        <f t="shared" si="413"/>
        <v>6.3020988304274397</v>
      </c>
      <c r="AR185" s="2">
        <f t="shared" si="414"/>
        <v>7.1674567864836014</v>
      </c>
      <c r="AS185" s="2">
        <f t="shared" si="415"/>
        <v>0.29508852299892047</v>
      </c>
      <c r="AT185" s="2">
        <f t="shared" si="416"/>
        <v>99.999999999999986</v>
      </c>
      <c r="AU185" s="2"/>
      <c r="AV185" s="2">
        <f>AR185*'E. Diagram lines'!$G$42</f>
        <v>5.9497500092980005</v>
      </c>
      <c r="AW185" s="2">
        <f>AK185*'E. Diagram lines'!$G$43</f>
        <v>9.9361544890708089</v>
      </c>
      <c r="AX185" s="2">
        <f>AQ185*'E. Diagram lines'!$G$41</f>
        <v>4.6752259474516569</v>
      </c>
      <c r="AY185" s="2">
        <f>AP185*'E. Diagram lines'!$G$44</f>
        <v>1.6017958995721391</v>
      </c>
      <c r="AZ185" s="2">
        <f>AS185*'E. Diagram lines'!$G$50</f>
        <v>0.12878510263089496</v>
      </c>
      <c r="BA185" s="2">
        <f>AJ185*'E. Diagram lines'!$G$47</f>
        <v>0.53416484882401472</v>
      </c>
      <c r="BB185" s="2">
        <f t="shared" si="417"/>
        <v>13.469555616911041</v>
      </c>
      <c r="BC185" s="2">
        <f t="shared" si="418"/>
        <v>0.81265558937646865</v>
      </c>
      <c r="BD185" s="2">
        <f t="shared" si="419"/>
        <v>0.93516959751412276</v>
      </c>
      <c r="BE185" s="15">
        <f t="shared" si="420"/>
        <v>1.0693247542030986</v>
      </c>
    </row>
    <row r="186" spans="1:57">
      <c r="A186" s="1" t="str">
        <f t="shared" si="421"/>
        <v>Phonolite AFC</v>
      </c>
      <c r="B186" s="1" t="str">
        <f t="shared" si="422"/>
        <v xml:space="preserve"> r 0.1, TI 660°C and AXV 100%</v>
      </c>
      <c r="C186" s="1" t="str">
        <f t="shared" si="423"/>
        <v>amphibolite xenolith</v>
      </c>
      <c r="D186" s="34">
        <v>1077.8591573147601</v>
      </c>
      <c r="E186" s="17"/>
      <c r="F186" s="1">
        <v>60.129670418993378</v>
      </c>
      <c r="G186" s="1">
        <v>0.87157297996554894</v>
      </c>
      <c r="H186" s="1">
        <v>18.553396192208762</v>
      </c>
      <c r="I186" s="1">
        <v>0.93823941194234683</v>
      </c>
      <c r="J186" s="1">
        <v>1.9753663105349251</v>
      </c>
      <c r="K186" s="1">
        <v>0.3072753730849892</v>
      </c>
      <c r="L186" s="1">
        <v>0.58774384294910909</v>
      </c>
      <c r="M186" s="1">
        <v>2.2478072960573239</v>
      </c>
      <c r="N186" s="1">
        <v>6.2095090560972057</v>
      </c>
      <c r="O186" s="1">
        <v>7.0899109445337807</v>
      </c>
      <c r="P186" s="1">
        <v>0.30680067291927399</v>
      </c>
      <c r="Q186" s="1">
        <v>0.78270750071334894</v>
      </c>
      <c r="R186" s="2">
        <f t="shared" si="392"/>
        <v>99.999999999999986</v>
      </c>
      <c r="V186" s="10">
        <f t="shared" si="393"/>
        <v>59.659030978469708</v>
      </c>
      <c r="W186" s="2">
        <f t="shared" si="394"/>
        <v>0.86475111287716788</v>
      </c>
      <c r="X186" s="2">
        <f t="shared" si="395"/>
        <v>18.408177368575281</v>
      </c>
      <c r="Y186" s="2">
        <f t="shared" si="396"/>
        <v>0.93089574169042533</v>
      </c>
      <c r="Z186" s="2">
        <f t="shared" si="397"/>
        <v>1.9599049702558036</v>
      </c>
      <c r="AA186" s="2">
        <f t="shared" si="398"/>
        <v>0.30487030569200807</v>
      </c>
      <c r="AB186" s="2">
        <f t="shared" si="399"/>
        <v>0.58314352780536549</v>
      </c>
      <c r="AC186" s="2">
        <f t="shared" si="400"/>
        <v>2.2302135397495015</v>
      </c>
      <c r="AD186" s="2">
        <f t="shared" si="401"/>
        <v>6.1609067629576586</v>
      </c>
      <c r="AE186" s="2">
        <f t="shared" si="402"/>
        <v>7.0344176797770182</v>
      </c>
      <c r="AF186" s="2">
        <f t="shared" si="403"/>
        <v>0.30439932104009582</v>
      </c>
      <c r="AG186" s="2">
        <f t="shared" si="404"/>
        <v>98.440711308890016</v>
      </c>
      <c r="AH186" s="2"/>
      <c r="AI186" s="10">
        <f t="shared" si="405"/>
        <v>60.604022650009036</v>
      </c>
      <c r="AJ186" s="2">
        <f t="shared" si="406"/>
        <v>0.87844866354503237</v>
      </c>
      <c r="AK186" s="2">
        <f t="shared" si="407"/>
        <v>18.699760621206387</v>
      </c>
      <c r="AL186" s="2">
        <f t="shared" si="408"/>
        <v>0.94564101509733578</v>
      </c>
      <c r="AM186" s="2">
        <f t="shared" si="409"/>
        <v>1.9909496225661749</v>
      </c>
      <c r="AN186" s="2">
        <f t="shared" si="410"/>
        <v>0.30969941362509817</v>
      </c>
      <c r="AO186" s="2">
        <f t="shared" si="411"/>
        <v>0.59238044915742372</v>
      </c>
      <c r="AP186" s="2">
        <f t="shared" si="412"/>
        <v>2.2655398463664849</v>
      </c>
      <c r="AQ186" s="2">
        <f t="shared" si="413"/>
        <v>6.2584947640471569</v>
      </c>
      <c r="AR186" s="2">
        <f t="shared" si="414"/>
        <v>7.1458419857453341</v>
      </c>
      <c r="AS186" s="2">
        <f t="shared" si="415"/>
        <v>0.30922096863455517</v>
      </c>
      <c r="AT186" s="2">
        <f t="shared" si="416"/>
        <v>100</v>
      </c>
      <c r="AU186" s="2"/>
      <c r="AV186" s="2">
        <f>AR186*'E. Diagram lines'!$G$42</f>
        <v>5.9318074301204042</v>
      </c>
      <c r="AW186" s="2">
        <f>AK186*'E. Diagram lines'!$G$43</f>
        <v>9.8971545916318302</v>
      </c>
      <c r="AX186" s="2">
        <f>AQ186*'E. Diagram lines'!$G$41</f>
        <v>4.6428781744254319</v>
      </c>
      <c r="AY186" s="2">
        <f>AP186*'E. Diagram lines'!$G$44</f>
        <v>1.6190853417024964</v>
      </c>
      <c r="AZ186" s="2">
        <f>AS186*'E. Diagram lines'!$G$50</f>
        <v>0.13495290761061429</v>
      </c>
      <c r="BA186" s="2">
        <f>AJ186*'E. Diagram lines'!$G$47</f>
        <v>0.52646428168160841</v>
      </c>
      <c r="BB186" s="2">
        <f t="shared" si="417"/>
        <v>13.404336749792492</v>
      </c>
      <c r="BC186" s="2">
        <f t="shared" si="418"/>
        <v>0.81165659378544386</v>
      </c>
      <c r="BD186" s="2">
        <f t="shared" si="419"/>
        <v>0.9359289686472807</v>
      </c>
      <c r="BE186" s="15">
        <f t="shared" si="420"/>
        <v>1.0684571516632535</v>
      </c>
    </row>
    <row r="187" spans="1:57">
      <c r="A187" s="1" t="str">
        <f t="shared" si="421"/>
        <v>Phonolite AFC</v>
      </c>
      <c r="B187" s="1" t="str">
        <f t="shared" si="422"/>
        <v xml:space="preserve"> r 0.1, TI 660°C and AXV 100%</v>
      </c>
      <c r="C187" s="1" t="str">
        <f t="shared" si="423"/>
        <v>amphibolite xenolith</v>
      </c>
      <c r="D187" s="34">
        <v>1058.62717588741</v>
      </c>
      <c r="E187" s="17"/>
      <c r="F187" s="1">
        <v>60.470503682796739</v>
      </c>
      <c r="G187" s="1">
        <v>0.88199822850692167</v>
      </c>
      <c r="H187" s="1">
        <v>18.217565579279263</v>
      </c>
      <c r="I187" s="1">
        <v>0.75078709593754889</v>
      </c>
      <c r="J187" s="1">
        <v>1.9256493779752697</v>
      </c>
      <c r="K187" s="1">
        <v>0.33652210642512403</v>
      </c>
      <c r="L187" s="1">
        <v>0.59913689901615375</v>
      </c>
      <c r="M187" s="1">
        <v>2.1391911544939681</v>
      </c>
      <c r="N187" s="1">
        <v>6.1012328666986377</v>
      </c>
      <c r="O187" s="1">
        <v>7.3235008649270723</v>
      </c>
      <c r="P187" s="1">
        <v>0.33696398480202383</v>
      </c>
      <c r="Q187" s="1">
        <v>0.91694815914123762</v>
      </c>
      <c r="R187" s="2">
        <f t="shared" si="392"/>
        <v>99.999999999999986</v>
      </c>
      <c r="V187" s="10">
        <f t="shared" si="393"/>
        <v>59.916020512453898</v>
      </c>
      <c r="W187" s="2">
        <f t="shared" si="394"/>
        <v>0.87391076198696904</v>
      </c>
      <c r="X187" s="2">
        <f t="shared" si="395"/>
        <v>18.050519947059712</v>
      </c>
      <c r="Y187" s="2">
        <f t="shared" si="396"/>
        <v>0.74390276748227957</v>
      </c>
      <c r="Z187" s="2">
        <f t="shared" si="397"/>
        <v>1.9079921714524106</v>
      </c>
      <c r="AA187" s="2">
        <f t="shared" si="398"/>
        <v>0.33343637316515551</v>
      </c>
      <c r="AB187" s="2">
        <f t="shared" si="399"/>
        <v>0.59364312424988919</v>
      </c>
      <c r="AC187" s="2">
        <f t="shared" si="400"/>
        <v>2.1195758805823233</v>
      </c>
      <c r="AD187" s="2">
        <f t="shared" si="401"/>
        <v>6.0452877242425238</v>
      </c>
      <c r="AE187" s="2">
        <f t="shared" si="402"/>
        <v>7.2563481585614307</v>
      </c>
      <c r="AF187" s="2">
        <f t="shared" si="403"/>
        <v>0.33387419974641275</v>
      </c>
      <c r="AG187" s="2">
        <f t="shared" si="404"/>
        <v>98.174511620983026</v>
      </c>
      <c r="AH187" s="2"/>
      <c r="AI187" s="10">
        <f t="shared" si="405"/>
        <v>61.030118228413912</v>
      </c>
      <c r="AJ187" s="2">
        <f t="shared" si="406"/>
        <v>0.89016053918437466</v>
      </c>
      <c r="AK187" s="2">
        <f t="shared" si="407"/>
        <v>18.386157108421752</v>
      </c>
      <c r="AL187" s="2">
        <f t="shared" si="408"/>
        <v>0.75773513430270412</v>
      </c>
      <c r="AM187" s="2">
        <f t="shared" si="409"/>
        <v>1.9434699902745551</v>
      </c>
      <c r="AN187" s="2">
        <f t="shared" si="410"/>
        <v>0.33963639610700092</v>
      </c>
      <c r="AO187" s="2">
        <f t="shared" si="411"/>
        <v>0.60468151503695255</v>
      </c>
      <c r="AP187" s="2">
        <f t="shared" si="412"/>
        <v>2.1589879548016029</v>
      </c>
      <c r="AQ187" s="2">
        <f t="shared" si="413"/>
        <v>6.1576957444731022</v>
      </c>
      <c r="AR187" s="2">
        <f t="shared" si="414"/>
        <v>7.3912750252077828</v>
      </c>
      <c r="AS187" s="2">
        <f t="shared" si="415"/>
        <v>0.34008236377623413</v>
      </c>
      <c r="AT187" s="2">
        <f t="shared" si="416"/>
        <v>99.999999999999957</v>
      </c>
      <c r="AU187" s="2"/>
      <c r="AV187" s="2">
        <f>AR187*'E. Diagram lines'!$G$42</f>
        <v>6.1355429073370242</v>
      </c>
      <c r="AW187" s="2">
        <f>AK187*'E. Diagram lines'!$G$43</f>
        <v>9.7311747959873607</v>
      </c>
      <c r="AX187" s="2">
        <f>AQ187*'E. Diagram lines'!$G$41</f>
        <v>4.5681001989492298</v>
      </c>
      <c r="AY187" s="2">
        <f>AP187*'E. Diagram lines'!$G$44</f>
        <v>1.542937219196481</v>
      </c>
      <c r="AZ187" s="2">
        <f>AS187*'E. Diagram lines'!$G$50</f>
        <v>0.14842170639770999</v>
      </c>
      <c r="BA187" s="2">
        <f>AJ187*'E. Diagram lines'!$G$47</f>
        <v>0.53348334204505399</v>
      </c>
      <c r="BB187" s="2">
        <f t="shared" si="417"/>
        <v>13.548970769680885</v>
      </c>
      <c r="BC187" s="2">
        <f t="shared" si="418"/>
        <v>0.79460343519232801</v>
      </c>
      <c r="BD187" s="2">
        <f t="shared" si="419"/>
        <v>0.90914604488935524</v>
      </c>
      <c r="BE187" s="15">
        <f t="shared" si="420"/>
        <v>1.0999332897298166</v>
      </c>
    </row>
    <row r="188" spans="1:57">
      <c r="A188" s="1" t="str">
        <f t="shared" si="421"/>
        <v>Phonolite AFC</v>
      </c>
      <c r="B188" s="1" t="str">
        <f t="shared" si="422"/>
        <v xml:space="preserve"> r 0.1, TI 660°C and AXV 100%</v>
      </c>
      <c r="C188" s="1" t="str">
        <f t="shared" si="423"/>
        <v>amphibolite xenolith</v>
      </c>
      <c r="D188" s="34">
        <v>1040.1269573424297</v>
      </c>
      <c r="E188" s="17"/>
      <c r="F188" s="1">
        <v>60.780066017815606</v>
      </c>
      <c r="G188" s="1">
        <v>0.90656237233565029</v>
      </c>
      <c r="H188" s="1">
        <v>17.780426202565476</v>
      </c>
      <c r="I188" s="1">
        <v>0.57978199014624454</v>
      </c>
      <c r="J188" s="1">
        <v>1.9124769402362154</v>
      </c>
      <c r="K188" s="1">
        <v>0.37085934257759473</v>
      </c>
      <c r="L188" s="1">
        <v>0.62454403968800476</v>
      </c>
      <c r="M188" s="1">
        <v>2.0096245989087604</v>
      </c>
      <c r="N188" s="1">
        <v>5.9465008060013345</v>
      </c>
      <c r="O188" s="1">
        <v>7.6449188338448355</v>
      </c>
      <c r="P188" s="1">
        <v>0.37351739532439215</v>
      </c>
      <c r="Q188" s="1">
        <v>1.0707214605558788</v>
      </c>
      <c r="R188" s="2">
        <f t="shared" ref="R188:R201" si="424">SUM(F188:Q188)</f>
        <v>100</v>
      </c>
      <c r="V188" s="10">
        <f t="shared" ref="V188:V201" si="425">(F188*(R188-Q188))/R188</f>
        <v>60.129280807222834</v>
      </c>
      <c r="W188" s="2">
        <f t="shared" ref="W188:W201" si="426">(G188*(R188-Q188))/R188</f>
        <v>0.89685561446172801</v>
      </c>
      <c r="X188" s="2">
        <f t="shared" ref="X188:X201" si="427">(H188*(R188-Q188))/R188</f>
        <v>17.590047363436309</v>
      </c>
      <c r="Y188" s="2">
        <f t="shared" ref="Y188:Y201" si="428">(I188*(R188-Q188))/R188</f>
        <v>0.57357413995331075</v>
      </c>
      <c r="Z188" s="2">
        <f t="shared" ref="Z188:Z201" si="429">(J188*(R188-Q188))/R188</f>
        <v>1.891999639208924</v>
      </c>
      <c r="AA188" s="2">
        <f t="shared" ref="AA188:AA201" si="430">(K188*(R188-Q188))/R188</f>
        <v>0.36688847200814001</v>
      </c>
      <c r="AB188" s="2">
        <f t="shared" ref="AB188:AB201" si="431">(L188*(R188-Q188))/R188</f>
        <v>0.61785691262444264</v>
      </c>
      <c r="AC188" s="2">
        <f t="shared" ref="AC188:AC201" si="432">(M188*(R188-Q188))/R188</f>
        <v>1.9881071170516345</v>
      </c>
      <c r="AD188" s="2">
        <f t="shared" ref="AD188:AD201" si="433">(N188*(R188-Q188))/R188</f>
        <v>5.8828303457193503</v>
      </c>
      <c r="AE188" s="2">
        <f t="shared" ref="AE188:AE201" si="434">(O188*(R188-Q188))/R188</f>
        <v>7.5630630472487814</v>
      </c>
      <c r="AF188" s="2">
        <f t="shared" ref="AF188:AF201" si="435">(P188*(R188-Q188))/R188</f>
        <v>0.36951806441374457</v>
      </c>
      <c r="AG188" s="2">
        <f t="shared" ref="AG188:AG201" si="436">SUM(V188:AF188)</f>
        <v>97.870021523349195</v>
      </c>
      <c r="AH188" s="2"/>
      <c r="AI188" s="10">
        <f t="shared" ref="AI188:AI201" si="437">V188*100/AG188</f>
        <v>61.437894741729039</v>
      </c>
      <c r="AJ188" s="2">
        <f t="shared" ref="AJ188:AJ201" si="438">W188*100/AG188</f>
        <v>0.91637418741934373</v>
      </c>
      <c r="AK188" s="2">
        <f t="shared" ref="AK188:AK201" si="439">X188*100/AG188</f>
        <v>17.972865530881474</v>
      </c>
      <c r="AL188" s="2">
        <f t="shared" ref="AL188:AL201" si="440">Y188*100/AG188</f>
        <v>0.5860570285217227</v>
      </c>
      <c r="AM188" s="2">
        <f t="shared" ref="AM188:AM201" si="441">Z188*100/AG188</f>
        <v>1.9331758691373568</v>
      </c>
      <c r="AN188" s="2">
        <f t="shared" ref="AN188:AN201" si="442">AA188*100/AG188</f>
        <v>0.37487319027574767</v>
      </c>
      <c r="AO188" s="2">
        <f t="shared" ref="AO188:AO201" si="443">AB188*100/AG188</f>
        <v>0.63130354219554186</v>
      </c>
      <c r="AP188" s="2">
        <f t="shared" ref="AP188:AP201" si="444">AC188*100/AG188</f>
        <v>2.0313749666207284</v>
      </c>
      <c r="AQ188" s="2">
        <f t="shared" ref="AQ188:AQ201" si="445">AD188*100/AG188</f>
        <v>6.0108603780329837</v>
      </c>
      <c r="AR188" s="2">
        <f t="shared" ref="AR188:AR201" si="446">AE188*100/AG188</f>
        <v>7.7276605537932115</v>
      </c>
      <c r="AS188" s="2">
        <f t="shared" ref="AS188:AS201" si="447">AF188*100/AG188</f>
        <v>0.37756001139285267</v>
      </c>
      <c r="AT188" s="2">
        <f t="shared" ref="AT188:AT201" si="448">SUM(AI188:AS188)</f>
        <v>100.00000000000001</v>
      </c>
      <c r="AU188" s="2"/>
      <c r="AV188" s="2">
        <f>AR188*'E. Diagram lines'!$G$42</f>
        <v>6.4147786057793406</v>
      </c>
      <c r="AW188" s="2">
        <f>AK188*'E. Diagram lines'!$G$43</f>
        <v>9.5124334592829332</v>
      </c>
      <c r="AX188" s="2">
        <f>AQ188*'E. Diagram lines'!$G$41</f>
        <v>4.4591700577921358</v>
      </c>
      <c r="AY188" s="2">
        <f>AP188*'E. Diagram lines'!$G$44</f>
        <v>1.4517376232565187</v>
      </c>
      <c r="AZ188" s="2">
        <f>AS188*'E. Diagram lines'!$G$50</f>
        <v>0.16477802769960079</v>
      </c>
      <c r="BA188" s="2">
        <f>AJ188*'E. Diagram lines'!$G$47</f>
        <v>0.54919347976964727</v>
      </c>
      <c r="BB188" s="2">
        <f t="shared" ref="BB188:BB201" si="449">SUM(AQ188:AR188)</f>
        <v>13.738520931826194</v>
      </c>
      <c r="BC188" s="2">
        <f t="shared" ref="BC188:BC201" si="450">AW188/(AY188+AX188+AV188)</f>
        <v>0.77175690163788435</v>
      </c>
      <c r="BD188" s="2">
        <f t="shared" ref="BD188:BD201" si="451">AW188/(AX188+AV188)</f>
        <v>0.87479109508308439</v>
      </c>
      <c r="BE188" s="15">
        <f t="shared" ref="BE188:BE201" si="452">(AX188+AV188)/AW188</f>
        <v>1.1431300634181967</v>
      </c>
    </row>
    <row r="189" spans="1:57">
      <c r="A189" s="1" t="str">
        <f t="shared" si="421"/>
        <v>Phonolite AFC</v>
      </c>
      <c r="B189" s="1" t="str">
        <f t="shared" si="422"/>
        <v xml:space="preserve"> r 0.1, TI 660°C and AXV 100%</v>
      </c>
      <c r="C189" s="1" t="str">
        <f t="shared" si="423"/>
        <v>amphibolite xenolith</v>
      </c>
      <c r="D189" s="34">
        <v>1022.5263715770499</v>
      </c>
      <c r="E189" s="17"/>
      <c r="F189" s="1">
        <v>61.019208145229456</v>
      </c>
      <c r="G189" s="1">
        <v>0.93475084423265753</v>
      </c>
      <c r="H189" s="1">
        <v>17.346027989363478</v>
      </c>
      <c r="I189" s="1">
        <v>0.44042037681921936</v>
      </c>
      <c r="J189" s="1">
        <v>1.9226861607751575</v>
      </c>
      <c r="K189" s="1">
        <v>0.40165310728864195</v>
      </c>
      <c r="L189" s="1">
        <v>0.65685381083488481</v>
      </c>
      <c r="M189" s="1">
        <v>1.9253420679545459</v>
      </c>
      <c r="N189" s="1">
        <v>5.7704816749316059</v>
      </c>
      <c r="O189" s="1">
        <v>7.9439447586553555</v>
      </c>
      <c r="P189" s="1">
        <v>0.41181327741332557</v>
      </c>
      <c r="Q189" s="1">
        <v>1.2268177865016792</v>
      </c>
      <c r="R189" s="2">
        <f t="shared" si="424"/>
        <v>100.00000000000001</v>
      </c>
      <c r="V189" s="10">
        <f t="shared" si="425"/>
        <v>60.270613646521298</v>
      </c>
      <c r="W189" s="2">
        <f t="shared" si="426"/>
        <v>0.92328315461613675</v>
      </c>
      <c r="X189" s="2">
        <f t="shared" si="427"/>
        <v>17.133223832738405</v>
      </c>
      <c r="Y189" s="2">
        <f t="shared" si="428"/>
        <v>0.43501722130102344</v>
      </c>
      <c r="Z189" s="2">
        <f t="shared" si="429"/>
        <v>1.8990983049761616</v>
      </c>
      <c r="AA189" s="2">
        <f t="shared" si="430"/>
        <v>0.39672555552838817</v>
      </c>
      <c r="AB189" s="2">
        <f t="shared" si="431"/>
        <v>0.64879541145224828</v>
      </c>
      <c r="AC189" s="2">
        <f t="shared" si="432"/>
        <v>1.9017216290138803</v>
      </c>
      <c r="AD189" s="2">
        <f t="shared" si="433"/>
        <v>5.6996883793767248</v>
      </c>
      <c r="AE189" s="2">
        <f t="shared" si="434"/>
        <v>7.8464870314063031</v>
      </c>
      <c r="AF189" s="2">
        <f t="shared" si="435"/>
        <v>0.40676107887884339</v>
      </c>
      <c r="AG189" s="2">
        <f t="shared" si="436"/>
        <v>97.561415245809414</v>
      </c>
      <c r="AH189" s="2"/>
      <c r="AI189" s="10">
        <f t="shared" si="437"/>
        <v>61.77710060341721</v>
      </c>
      <c r="AJ189" s="2">
        <f t="shared" si="438"/>
        <v>0.94636096892392585</v>
      </c>
      <c r="AK189" s="2">
        <f t="shared" si="439"/>
        <v>17.561475291815569</v>
      </c>
      <c r="AL189" s="2">
        <f t="shared" si="440"/>
        <v>0.4458906425301255</v>
      </c>
      <c r="AM189" s="2">
        <f t="shared" si="441"/>
        <v>1.9465669908450145</v>
      </c>
      <c r="AN189" s="2">
        <f t="shared" si="442"/>
        <v>0.4066418619787589</v>
      </c>
      <c r="AO189" s="2">
        <f t="shared" si="443"/>
        <v>0.66501230001387901</v>
      </c>
      <c r="AP189" s="2">
        <f t="shared" si="444"/>
        <v>1.9492558858667903</v>
      </c>
      <c r="AQ189" s="2">
        <f t="shared" si="445"/>
        <v>5.842154262539303</v>
      </c>
      <c r="AR189" s="2">
        <f t="shared" si="446"/>
        <v>8.0426129650095834</v>
      </c>
      <c r="AS189" s="2">
        <f t="shared" si="447"/>
        <v>0.41692822705984184</v>
      </c>
      <c r="AT189" s="2">
        <f t="shared" si="448"/>
        <v>100</v>
      </c>
      <c r="AU189" s="2"/>
      <c r="AV189" s="2">
        <f>AR189*'E. Diagram lines'!$G$42</f>
        <v>6.6762225415274878</v>
      </c>
      <c r="AW189" s="2">
        <f>AK189*'E. Diagram lines'!$G$43</f>
        <v>9.2946984371080354</v>
      </c>
      <c r="AX189" s="2">
        <f>AQ189*'E. Diagram lines'!$G$41</f>
        <v>4.3340150531067634</v>
      </c>
      <c r="AY189" s="2">
        <f>AP189*'E. Diagram lines'!$G$44</f>
        <v>1.3930505954666412</v>
      </c>
      <c r="AZ189" s="2">
        <f>AS189*'E. Diagram lines'!$G$50</f>
        <v>0.18195944717177373</v>
      </c>
      <c r="BA189" s="2">
        <f>AJ189*'E. Diagram lines'!$G$47</f>
        <v>0.56716489920472712</v>
      </c>
      <c r="BB189" s="2">
        <f t="shared" si="449"/>
        <v>13.884767227548886</v>
      </c>
      <c r="BC189" s="2">
        <f t="shared" si="450"/>
        <v>0.74937373820969244</v>
      </c>
      <c r="BD189" s="2">
        <f t="shared" si="451"/>
        <v>0.84418690852209499</v>
      </c>
      <c r="BE189" s="15">
        <f t="shared" si="452"/>
        <v>1.1845717931715911</v>
      </c>
    </row>
    <row r="190" spans="1:57">
      <c r="A190" s="1" t="str">
        <f t="shared" si="421"/>
        <v>Phonolite AFC</v>
      </c>
      <c r="B190" s="1" t="str">
        <f t="shared" si="422"/>
        <v xml:space="preserve"> r 0.1, TI 660°C and AXV 100%</v>
      </c>
      <c r="C190" s="1" t="str">
        <f t="shared" si="423"/>
        <v>amphibolite xenolith</v>
      </c>
      <c r="D190" s="34">
        <v>983.66039169117096</v>
      </c>
      <c r="E190" s="17"/>
      <c r="F190" s="1">
        <v>61.40627822736365</v>
      </c>
      <c r="G190" s="1">
        <v>0.98673031406371248</v>
      </c>
      <c r="H190" s="1">
        <v>16.170139600204077</v>
      </c>
      <c r="I190" s="1">
        <v>0.21923664122561626</v>
      </c>
      <c r="J190" s="1">
        <v>2.0676947672565045</v>
      </c>
      <c r="K190" s="1">
        <v>0.4951553109388096</v>
      </c>
      <c r="L190" s="1">
        <v>0.76331546861102495</v>
      </c>
      <c r="M190" s="1">
        <v>2.0842870180967514</v>
      </c>
      <c r="N190" s="1">
        <v>5.3588735737706239</v>
      </c>
      <c r="O190" s="1">
        <v>8.2003693834012257</v>
      </c>
      <c r="P190" s="1">
        <v>0.54107480830674148</v>
      </c>
      <c r="Q190" s="1">
        <v>1.706844886761258</v>
      </c>
      <c r="R190" s="2">
        <f t="shared" si="424"/>
        <v>100</v>
      </c>
      <c r="V190" s="10">
        <f t="shared" si="425"/>
        <v>60.358168307289496</v>
      </c>
      <c r="W190" s="2">
        <f t="shared" si="426"/>
        <v>0.9698883581519927</v>
      </c>
      <c r="X190" s="2">
        <f t="shared" si="427"/>
        <v>15.894140399255837</v>
      </c>
      <c r="Y190" s="2">
        <f t="shared" si="428"/>
        <v>0.21549461182494969</v>
      </c>
      <c r="Z190" s="2">
        <f t="shared" si="429"/>
        <v>2.0324024248477568</v>
      </c>
      <c r="AA190" s="2">
        <f t="shared" si="430"/>
        <v>0.48670377783252372</v>
      </c>
      <c r="AB190" s="2">
        <f t="shared" si="431"/>
        <v>0.75028685756517988</v>
      </c>
      <c r="AC190" s="2">
        <f t="shared" si="432"/>
        <v>2.0487114717029384</v>
      </c>
      <c r="AD190" s="2">
        <f t="shared" si="433"/>
        <v>5.2674059141887195</v>
      </c>
      <c r="AE190" s="2">
        <f t="shared" si="434"/>
        <v>8.0604017978851061</v>
      </c>
      <c r="AF190" s="2">
        <f t="shared" si="435"/>
        <v>0.53183950060760454</v>
      </c>
      <c r="AG190" s="2">
        <f t="shared" si="436"/>
        <v>96.615443421152108</v>
      </c>
      <c r="AH190" s="2"/>
      <c r="AI190" s="10">
        <f t="shared" si="437"/>
        <v>62.472588408237051</v>
      </c>
      <c r="AJ190" s="2">
        <f t="shared" si="438"/>
        <v>1.0038647278408641</v>
      </c>
      <c r="AK190" s="2">
        <f t="shared" si="439"/>
        <v>16.450931483047064</v>
      </c>
      <c r="AL190" s="2">
        <f t="shared" si="440"/>
        <v>0.22304365036715368</v>
      </c>
      <c r="AM190" s="2">
        <f t="shared" si="441"/>
        <v>2.1035999555354739</v>
      </c>
      <c r="AN190" s="2">
        <f t="shared" si="442"/>
        <v>0.50375360356310195</v>
      </c>
      <c r="AO190" s="2">
        <f t="shared" si="443"/>
        <v>0.77657031939980614</v>
      </c>
      <c r="AP190" s="2">
        <f t="shared" si="444"/>
        <v>2.120480328152603</v>
      </c>
      <c r="AQ190" s="2">
        <f t="shared" si="445"/>
        <v>5.4519295546031952</v>
      </c>
      <c r="AR190" s="2">
        <f t="shared" si="446"/>
        <v>8.3427674836095971</v>
      </c>
      <c r="AS190" s="2">
        <f t="shared" si="447"/>
        <v>0.5504704856440874</v>
      </c>
      <c r="AT190" s="2">
        <f t="shared" si="448"/>
        <v>100</v>
      </c>
      <c r="AU190" s="2"/>
      <c r="AV190" s="2">
        <f>AR190*'E. Diagram lines'!$G$42</f>
        <v>6.9253826555025046</v>
      </c>
      <c r="AW190" s="2">
        <f>AK190*'E. Diagram lines'!$G$43</f>
        <v>8.7069249367511929</v>
      </c>
      <c r="AX190" s="2">
        <f>AQ190*'E. Diagram lines'!$G$41</f>
        <v>4.0445259909753943</v>
      </c>
      <c r="AY190" s="2">
        <f>AP190*'E. Diagram lines'!$G$44</f>
        <v>1.5154174499233246</v>
      </c>
      <c r="AZ190" s="2">
        <f>AS190*'E. Diagram lines'!$G$50</f>
        <v>0.24024112245535126</v>
      </c>
      <c r="BA190" s="2">
        <f>AJ190*'E. Diagram lines'!$G$47</f>
        <v>0.60162755637359011</v>
      </c>
      <c r="BB190" s="2">
        <f t="shared" si="449"/>
        <v>13.794697038212792</v>
      </c>
      <c r="BC190" s="2">
        <f t="shared" si="450"/>
        <v>0.69737264926231135</v>
      </c>
      <c r="BD190" s="2">
        <f t="shared" si="451"/>
        <v>0.79370988559204814</v>
      </c>
      <c r="BE190" s="15">
        <f t="shared" si="452"/>
        <v>1.2599061926185724</v>
      </c>
    </row>
    <row r="191" spans="1:57">
      <c r="A191" s="1" t="str">
        <f t="shared" si="421"/>
        <v>Phonolite AFC</v>
      </c>
      <c r="B191" s="1" t="str">
        <f t="shared" si="422"/>
        <v xml:space="preserve"> r 0.1, TI 660°C and AXV 100%</v>
      </c>
      <c r="C191" s="1" t="str">
        <f t="shared" si="423"/>
        <v>amphibolite xenolith</v>
      </c>
      <c r="D191" s="34">
        <v>963.56055723825887</v>
      </c>
      <c r="E191" s="17"/>
      <c r="F191" s="1">
        <v>61.573757927230787</v>
      </c>
      <c r="G191" s="1">
        <v>0.84328842568832663</v>
      </c>
      <c r="H191" s="1">
        <v>15.584461244678097</v>
      </c>
      <c r="I191" s="1">
        <v>0.18463667903150283</v>
      </c>
      <c r="J191" s="1">
        <v>2.0108093153799071</v>
      </c>
      <c r="K191" s="1">
        <v>0.52223124362757567</v>
      </c>
      <c r="L191" s="1">
        <v>0.67255608271965106</v>
      </c>
      <c r="M191" s="1">
        <v>2.3119311155472189</v>
      </c>
      <c r="N191" s="1">
        <v>5.3092542899231843</v>
      </c>
      <c r="O191" s="1">
        <v>8.2845451757426645</v>
      </c>
      <c r="P191" s="1">
        <v>0.6488919047662276</v>
      </c>
      <c r="Q191" s="1">
        <v>2.0536365956648548</v>
      </c>
      <c r="R191" s="2">
        <f t="shared" si="424"/>
        <v>100</v>
      </c>
      <c r="V191" s="10">
        <f t="shared" si="425"/>
        <v>60.309256701111089</v>
      </c>
      <c r="W191" s="2">
        <f t="shared" si="426"/>
        <v>0.82597034597138519</v>
      </c>
      <c r="X191" s="2">
        <f t="shared" si="427"/>
        <v>15.264413045320183</v>
      </c>
      <c r="Y191" s="2">
        <f t="shared" si="428"/>
        <v>0.18084491262189162</v>
      </c>
      <c r="Z191" s="2">
        <f t="shared" si="429"/>
        <v>1.9695145994102274</v>
      </c>
      <c r="AA191" s="2">
        <f t="shared" si="430"/>
        <v>0.51150651169444405</v>
      </c>
      <c r="AB191" s="2">
        <f t="shared" si="431"/>
        <v>0.65874422487855033</v>
      </c>
      <c r="AC191" s="2">
        <f t="shared" si="432"/>
        <v>2.2644524520917786</v>
      </c>
      <c r="AD191" s="2">
        <f t="shared" si="433"/>
        <v>5.2002215008684152</v>
      </c>
      <c r="AE191" s="2">
        <f t="shared" si="434"/>
        <v>8.1144107242292254</v>
      </c>
      <c r="AF191" s="2">
        <f t="shared" si="435"/>
        <v>0.63556602314364163</v>
      </c>
      <c r="AG191" s="2">
        <f t="shared" si="436"/>
        <v>95.934901041340822</v>
      </c>
      <c r="AH191" s="2"/>
      <c r="AI191" s="10">
        <f t="shared" si="437"/>
        <v>62.864771888514561</v>
      </c>
      <c r="AJ191" s="2">
        <f t="shared" si="438"/>
        <v>0.86096961273296491</v>
      </c>
      <c r="AK191" s="2">
        <f t="shared" si="439"/>
        <v>15.911219878928476</v>
      </c>
      <c r="AL191" s="2">
        <f t="shared" si="440"/>
        <v>0.18850794722137762</v>
      </c>
      <c r="AM191" s="2">
        <f t="shared" si="441"/>
        <v>2.0529698556331577</v>
      </c>
      <c r="AN191" s="2">
        <f t="shared" si="442"/>
        <v>0.53318084048892977</v>
      </c>
      <c r="AO191" s="2">
        <f t="shared" si="443"/>
        <v>0.68665753310641386</v>
      </c>
      <c r="AP191" s="2">
        <f t="shared" si="444"/>
        <v>2.3604052618097429</v>
      </c>
      <c r="AQ191" s="2">
        <f t="shared" si="445"/>
        <v>5.4205731641162647</v>
      </c>
      <c r="AR191" s="2">
        <f t="shared" si="446"/>
        <v>8.4582468279531717</v>
      </c>
      <c r="AS191" s="2">
        <f t="shared" si="447"/>
        <v>0.66249718949494707</v>
      </c>
      <c r="AT191" s="2">
        <f t="shared" si="448"/>
        <v>100</v>
      </c>
      <c r="AU191" s="2"/>
      <c r="AV191" s="2">
        <f>AR191*'E. Diagram lines'!$G$42</f>
        <v>7.0212427702614244</v>
      </c>
      <c r="AW191" s="2">
        <f>AK191*'E. Diagram lines'!$G$43</f>
        <v>8.4212737303500997</v>
      </c>
      <c r="AX191" s="2">
        <f>AQ191*'E. Diagram lines'!$G$41</f>
        <v>4.0212641833827991</v>
      </c>
      <c r="AY191" s="2">
        <f>AP191*'E. Diagram lines'!$G$44</f>
        <v>1.6868816348575408</v>
      </c>
      <c r="AZ191" s="2">
        <f>AS191*'E. Diagram lines'!$G$50</f>
        <v>0.28913279199983782</v>
      </c>
      <c r="BA191" s="2">
        <f>AJ191*'E. Diagram lines'!$G$47</f>
        <v>0.51598888760096195</v>
      </c>
      <c r="BB191" s="2">
        <f t="shared" si="449"/>
        <v>13.878819992069436</v>
      </c>
      <c r="BC191" s="2">
        <f t="shared" si="450"/>
        <v>0.66156152526892698</v>
      </c>
      <c r="BD191" s="2">
        <f t="shared" si="451"/>
        <v>0.76262335769423528</v>
      </c>
      <c r="BE191" s="15">
        <f t="shared" si="452"/>
        <v>1.311263272899829</v>
      </c>
    </row>
    <row r="192" spans="1:57">
      <c r="D192" s="34"/>
      <c r="E192" s="17"/>
      <c r="R192" s="2"/>
      <c r="V192" s="10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10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15"/>
    </row>
    <row r="193" spans="1:57">
      <c r="A193" s="1" t="s">
        <v>86</v>
      </c>
      <c r="B193" s="1" t="s">
        <v>193</v>
      </c>
      <c r="C193" s="1" t="s">
        <v>87</v>
      </c>
      <c r="D193" s="34">
        <v>1237.109375</v>
      </c>
      <c r="E193" s="17"/>
      <c r="F193" s="1">
        <v>59.370162280257773</v>
      </c>
      <c r="G193" s="1">
        <v>0.89050183750855849</v>
      </c>
      <c r="H193" s="1">
        <v>19.408892322061664</v>
      </c>
      <c r="I193" s="1">
        <v>1.0087912543769681</v>
      </c>
      <c r="J193" s="1">
        <v>2.0175825087535615</v>
      </c>
      <c r="K193" s="1">
        <v>0.20238678125194692</v>
      </c>
      <c r="L193" s="1">
        <v>0.5869216656306453</v>
      </c>
      <c r="M193" s="1">
        <v>1.9935097953316903</v>
      </c>
      <c r="N193" s="1">
        <v>6.3043482359981331</v>
      </c>
      <c r="O193" s="1">
        <v>7.8424877735129366</v>
      </c>
      <c r="P193" s="1">
        <v>0.17202876406415332</v>
      </c>
      <c r="Q193" s="1">
        <v>0.20238678125194709</v>
      </c>
      <c r="R193" s="2">
        <f t="shared" si="424"/>
        <v>99.999999999999986</v>
      </c>
      <c r="V193" s="10">
        <f t="shared" si="425"/>
        <v>59.250004919794698</v>
      </c>
      <c r="W193" s="2">
        <f t="shared" si="426"/>
        <v>0.88869957950263556</v>
      </c>
      <c r="X193" s="2">
        <f t="shared" si="427"/>
        <v>19.36961128961439</v>
      </c>
      <c r="Y193" s="2">
        <f t="shared" si="428"/>
        <v>1.0067495942276836</v>
      </c>
      <c r="Z193" s="2">
        <f t="shared" si="429"/>
        <v>2.0134991884549929</v>
      </c>
      <c r="AA193" s="2">
        <f t="shared" si="430"/>
        <v>0.20197717715969168</v>
      </c>
      <c r="AB193" s="2">
        <f t="shared" si="431"/>
        <v>0.58573381376310518</v>
      </c>
      <c r="AC193" s="2">
        <f t="shared" si="432"/>
        <v>1.9894751950229761</v>
      </c>
      <c r="AD193" s="2">
        <f t="shared" si="433"/>
        <v>6.2915890685243818</v>
      </c>
      <c r="AE193" s="2">
        <f t="shared" si="434"/>
        <v>7.8266156149380457</v>
      </c>
      <c r="AF193" s="2">
        <f t="shared" si="435"/>
        <v>0.17168060058573639</v>
      </c>
      <c r="AG193" s="2">
        <f t="shared" si="436"/>
        <v>99.595636041588321</v>
      </c>
      <c r="AH193" s="2"/>
      <c r="AI193" s="10">
        <f t="shared" si="437"/>
        <v>59.490563316502715</v>
      </c>
      <c r="AJ193" s="2">
        <f t="shared" si="438"/>
        <v>0.89230775044354327</v>
      </c>
      <c r="AK193" s="2">
        <f t="shared" si="439"/>
        <v>19.448253015349174</v>
      </c>
      <c r="AL193" s="2">
        <f t="shared" si="440"/>
        <v>1.0108370549561967</v>
      </c>
      <c r="AM193" s="2">
        <f t="shared" si="441"/>
        <v>2.0216741099120172</v>
      </c>
      <c r="AN193" s="2">
        <f t="shared" si="442"/>
        <v>0.202797216009898</v>
      </c>
      <c r="AO193" s="2">
        <f t="shared" si="443"/>
        <v>0.58811192642870347</v>
      </c>
      <c r="AP193" s="2">
        <f t="shared" si="444"/>
        <v>1.9975525776975083</v>
      </c>
      <c r="AQ193" s="2">
        <f t="shared" si="445"/>
        <v>6.317133278708309</v>
      </c>
      <c r="AR193" s="2">
        <f t="shared" si="446"/>
        <v>7.8583921203835398</v>
      </c>
      <c r="AS193" s="2">
        <f t="shared" si="447"/>
        <v>0.17237763360841177</v>
      </c>
      <c r="AT193" s="2">
        <f t="shared" si="448"/>
        <v>100.00000000000001</v>
      </c>
      <c r="AU193" s="2"/>
      <c r="AV193" s="2">
        <f>AR193*'E. Diagram lines'!$G$42</f>
        <v>6.5232996841349387</v>
      </c>
      <c r="AW193" s="2">
        <f>AK193*'E. Diagram lines'!$G$43</f>
        <v>10.293306450767975</v>
      </c>
      <c r="AX193" s="2">
        <f>AQ193*'E. Diagram lines'!$G$41</f>
        <v>4.6863792861408209</v>
      </c>
      <c r="AY193" s="2">
        <f>AP193*'E. Diagram lines'!$G$44</f>
        <v>1.4275661948816112</v>
      </c>
      <c r="AZ193" s="2">
        <f>AS193*'E. Diagram lines'!$G$50</f>
        <v>7.5230547802807399E-2</v>
      </c>
      <c r="BA193" s="2">
        <f>AJ193*'E. Diagram lines'!$G$47</f>
        <v>0.53477019019007244</v>
      </c>
      <c r="BB193" s="2">
        <f t="shared" si="449"/>
        <v>14.17552539909185</v>
      </c>
      <c r="BC193" s="2">
        <f t="shared" si="450"/>
        <v>0.81452138628662851</v>
      </c>
      <c r="BD193" s="2">
        <f t="shared" si="451"/>
        <v>0.91825167144057451</v>
      </c>
      <c r="BE193" s="15">
        <f t="shared" si="452"/>
        <v>1.0890260601771373</v>
      </c>
    </row>
    <row r="194" spans="1:57">
      <c r="A194" s="1" t="str">
        <f>A193</f>
        <v>Phonolite AFC</v>
      </c>
      <c r="B194" s="1" t="str">
        <f>B193</f>
        <v xml:space="preserve"> r 0.13, TI 500°C and AXV 100%</v>
      </c>
      <c r="C194" s="1" t="str">
        <f>C193</f>
        <v>amphibolite xenolith</v>
      </c>
      <c r="D194" s="34">
        <v>1217.109375</v>
      </c>
      <c r="E194" s="17"/>
      <c r="F194" s="1">
        <v>59.427493953182619</v>
      </c>
      <c r="G194" s="1">
        <v>0.90331393954012729</v>
      </c>
      <c r="H194" s="1">
        <v>19.35007722227159</v>
      </c>
      <c r="I194" s="1">
        <v>1.0233052463028698</v>
      </c>
      <c r="J194" s="1">
        <v>2.046610492605728</v>
      </c>
      <c r="K194" s="1">
        <v>0.20529862262275672</v>
      </c>
      <c r="L194" s="1">
        <v>0.5953660056059934</v>
      </c>
      <c r="M194" s="1">
        <v>2.0221914328341448</v>
      </c>
      <c r="N194" s="1">
        <v>6.3766462692871091</v>
      </c>
      <c r="O194" s="1">
        <v>7.6709582959323823</v>
      </c>
      <c r="P194" s="1">
        <v>0.17450382922934213</v>
      </c>
      <c r="Q194" s="1">
        <v>0.20423469058533983</v>
      </c>
      <c r="R194" s="2">
        <f t="shared" si="424"/>
        <v>100</v>
      </c>
      <c r="V194" s="10">
        <f t="shared" si="425"/>
        <v>59.306122394784715</v>
      </c>
      <c r="W194" s="2">
        <f t="shared" si="426"/>
        <v>0.9014690591106933</v>
      </c>
      <c r="X194" s="2">
        <f t="shared" si="427"/>
        <v>19.310557651928658</v>
      </c>
      <c r="Y194" s="2">
        <f t="shared" si="428"/>
        <v>1.0212153019993395</v>
      </c>
      <c r="Z194" s="2">
        <f t="shared" si="429"/>
        <v>2.0424306039986679</v>
      </c>
      <c r="AA194" s="2">
        <f t="shared" si="430"/>
        <v>0.2048793316160672</v>
      </c>
      <c r="AB194" s="2">
        <f t="shared" si="431"/>
        <v>0.59415006168659379</v>
      </c>
      <c r="AC194" s="2">
        <f t="shared" si="432"/>
        <v>2.0180614164182531</v>
      </c>
      <c r="AD194" s="2">
        <f t="shared" si="433"/>
        <v>6.3636229455093085</v>
      </c>
      <c r="AE194" s="2">
        <f t="shared" si="434"/>
        <v>7.6552915379917543</v>
      </c>
      <c r="AF194" s="2">
        <f t="shared" si="435"/>
        <v>0.17414743187365603</v>
      </c>
      <c r="AG194" s="2">
        <f t="shared" si="436"/>
        <v>99.591947736917689</v>
      </c>
      <c r="AH194" s="2"/>
      <c r="AI194" s="10">
        <f t="shared" si="437"/>
        <v>59.549113901706093</v>
      </c>
      <c r="AJ194" s="2">
        <f t="shared" si="438"/>
        <v>0.90516259556647682</v>
      </c>
      <c r="AK194" s="2">
        <f t="shared" si="439"/>
        <v>19.389677670467364</v>
      </c>
      <c r="AL194" s="2">
        <f t="shared" si="440"/>
        <v>1.0253994677330582</v>
      </c>
      <c r="AM194" s="2">
        <f t="shared" si="441"/>
        <v>2.0507989354661054</v>
      </c>
      <c r="AN194" s="2">
        <f t="shared" si="442"/>
        <v>0.20571877171965439</v>
      </c>
      <c r="AO194" s="2">
        <f t="shared" si="443"/>
        <v>0.59658443798699667</v>
      </c>
      <c r="AP194" s="2">
        <f t="shared" si="444"/>
        <v>2.0263299014385869</v>
      </c>
      <c r="AQ194" s="2">
        <f t="shared" si="445"/>
        <v>6.3896962456437434</v>
      </c>
      <c r="AR194" s="2">
        <f t="shared" si="446"/>
        <v>7.6866571163102355</v>
      </c>
      <c r="AS194" s="2">
        <f t="shared" si="447"/>
        <v>0.17486095596170512</v>
      </c>
      <c r="AT194" s="2">
        <f t="shared" si="448"/>
        <v>100.00000000000001</v>
      </c>
      <c r="AU194" s="2"/>
      <c r="AV194" s="2">
        <f>AR194*'E. Diagram lines'!$G$42</f>
        <v>6.380741399861944</v>
      </c>
      <c r="AW194" s="2">
        <f>AK194*'E. Diagram lines'!$G$43</f>
        <v>10.262304490085334</v>
      </c>
      <c r="AX194" s="2">
        <f>AQ194*'E. Diagram lines'!$G$41</f>
        <v>4.7402102835543616</v>
      </c>
      <c r="AY194" s="2">
        <f>AP194*'E. Diagram lines'!$G$44</f>
        <v>1.4481321289203941</v>
      </c>
      <c r="AZ194" s="2">
        <f>AS194*'E. Diagram lines'!$G$50</f>
        <v>7.6314340967259447E-2</v>
      </c>
      <c r="BA194" s="2">
        <f>AJ194*'E. Diagram lines'!$G$47</f>
        <v>0.54247424517316323</v>
      </c>
      <c r="BB194" s="2">
        <f t="shared" si="449"/>
        <v>14.076353361953979</v>
      </c>
      <c r="BC194" s="2">
        <f t="shared" si="450"/>
        <v>0.81647195955625373</v>
      </c>
      <c r="BD194" s="2">
        <f t="shared" si="451"/>
        <v>0.92279013363475038</v>
      </c>
      <c r="BE194" s="15">
        <f t="shared" si="452"/>
        <v>1.0836700172130471</v>
      </c>
    </row>
    <row r="195" spans="1:57">
      <c r="A195" s="1" t="str">
        <f t="shared" ref="A195:A208" si="453">A194</f>
        <v>Phonolite AFC</v>
      </c>
      <c r="B195" s="1" t="str">
        <f t="shared" ref="B195:B208" si="454">B194</f>
        <v xml:space="preserve"> r 0.13, TI 500°C and AXV 100%</v>
      </c>
      <c r="C195" s="1" t="str">
        <f t="shared" ref="C195:C208" si="455">C194</f>
        <v>amphibolite xenolith</v>
      </c>
      <c r="D195" s="34">
        <v>1197.109375</v>
      </c>
      <c r="E195" s="17"/>
      <c r="F195" s="1">
        <v>59.482182886676014</v>
      </c>
      <c r="G195" s="1">
        <v>0.91556935676963636</v>
      </c>
      <c r="H195" s="1">
        <v>19.293753283503118</v>
      </c>
      <c r="I195" s="1">
        <v>1.0371886064478175</v>
      </c>
      <c r="J195" s="1">
        <v>2.0743772128956315</v>
      </c>
      <c r="K195" s="1">
        <v>0.20808394472037239</v>
      </c>
      <c r="L195" s="1">
        <v>0.60344343968907876</v>
      </c>
      <c r="M195" s="1">
        <v>2.0496268554956556</v>
      </c>
      <c r="N195" s="1">
        <v>6.445259755474309</v>
      </c>
      <c r="O195" s="1">
        <v>7.5076479351211685</v>
      </c>
      <c r="P195" s="1">
        <v>0.17687135301231544</v>
      </c>
      <c r="Q195" s="1">
        <v>0.20599537019487302</v>
      </c>
      <c r="R195" s="2">
        <f t="shared" si="424"/>
        <v>99.999999999999986</v>
      </c>
      <c r="V195" s="10">
        <f t="shared" si="425"/>
        <v>59.359652343838619</v>
      </c>
      <c r="W195" s="2">
        <f t="shared" si="426"/>
        <v>0.91368332628376792</v>
      </c>
      <c r="X195" s="2">
        <f t="shared" si="427"/>
        <v>19.254009045002281</v>
      </c>
      <c r="Y195" s="2">
        <f t="shared" si="428"/>
        <v>1.0350520459383463</v>
      </c>
      <c r="Z195" s="2">
        <f t="shared" si="429"/>
        <v>2.0701040918766891</v>
      </c>
      <c r="AA195" s="2">
        <f t="shared" si="430"/>
        <v>0.2076553014281296</v>
      </c>
      <c r="AB195" s="2">
        <f t="shared" si="431"/>
        <v>0.60220037414157457</v>
      </c>
      <c r="AC195" s="2">
        <f t="shared" si="432"/>
        <v>2.0454047190670637</v>
      </c>
      <c r="AD195" s="2">
        <f t="shared" si="433"/>
        <v>6.4319828187809991</v>
      </c>
      <c r="AE195" s="2">
        <f t="shared" si="434"/>
        <v>7.492182527964288</v>
      </c>
      <c r="AF195" s="2">
        <f t="shared" si="435"/>
        <v>0.17650700621390902</v>
      </c>
      <c r="AG195" s="2">
        <f t="shared" si="436"/>
        <v>99.588433600535666</v>
      </c>
      <c r="AH195" s="2"/>
      <c r="AI195" s="10">
        <f t="shared" si="437"/>
        <v>59.604966357779254</v>
      </c>
      <c r="AJ195" s="2">
        <f t="shared" si="438"/>
        <v>0.91745928041070568</v>
      </c>
      <c r="AK195" s="2">
        <f t="shared" si="439"/>
        <v>19.333579562294389</v>
      </c>
      <c r="AL195" s="2">
        <f t="shared" si="440"/>
        <v>1.0393295772580351</v>
      </c>
      <c r="AM195" s="2">
        <f t="shared" si="441"/>
        <v>2.0786591545160666</v>
      </c>
      <c r="AN195" s="2">
        <f t="shared" si="442"/>
        <v>0.20851347282061544</v>
      </c>
      <c r="AO195" s="2">
        <f t="shared" si="443"/>
        <v>0.60468907117978354</v>
      </c>
      <c r="AP195" s="2">
        <f t="shared" si="444"/>
        <v>2.0538577072830493</v>
      </c>
      <c r="AQ195" s="2">
        <f t="shared" si="445"/>
        <v>6.4585640984982851</v>
      </c>
      <c r="AR195" s="2">
        <f t="shared" si="446"/>
        <v>7.5231452660622926</v>
      </c>
      <c r="AS195" s="2">
        <f t="shared" si="447"/>
        <v>0.17723645189752202</v>
      </c>
      <c r="AT195" s="2">
        <f t="shared" si="448"/>
        <v>99.999999999999972</v>
      </c>
      <c r="AU195" s="2"/>
      <c r="AV195" s="2">
        <f>AR195*'E. Diagram lines'!$G$42</f>
        <v>6.2450092062102653</v>
      </c>
      <c r="AW195" s="2">
        <f>AK195*'E. Diagram lines'!$G$43</f>
        <v>10.232613647505437</v>
      </c>
      <c r="AX195" s="2">
        <f>AQ195*'E. Diagram lines'!$G$41</f>
        <v>4.7913000524193476</v>
      </c>
      <c r="AY195" s="2">
        <f>AP195*'E. Diagram lines'!$G$44</f>
        <v>1.4678050854580966</v>
      </c>
      <c r="AZ195" s="2">
        <f>AS195*'E. Diagram lines'!$G$50</f>
        <v>7.735107558771967E-2</v>
      </c>
      <c r="BA195" s="2">
        <f>AJ195*'E. Diagram lines'!$G$47</f>
        <v>0.54984378834880743</v>
      </c>
      <c r="BB195" s="2">
        <f t="shared" si="449"/>
        <v>13.981709364560578</v>
      </c>
      <c r="BC195" s="2">
        <f t="shared" si="450"/>
        <v>0.81833973729964316</v>
      </c>
      <c r="BD195" s="2">
        <f t="shared" si="451"/>
        <v>0.92717713935972357</v>
      </c>
      <c r="BE195" s="15">
        <f t="shared" si="452"/>
        <v>1.0785425541127613</v>
      </c>
    </row>
    <row r="196" spans="1:57">
      <c r="A196" s="1" t="str">
        <f t="shared" si="453"/>
        <v>Phonolite AFC</v>
      </c>
      <c r="B196" s="1" t="str">
        <f t="shared" si="454"/>
        <v xml:space="preserve"> r 0.13, TI 500°C and AXV 100%</v>
      </c>
      <c r="C196" s="1" t="str">
        <f t="shared" si="455"/>
        <v>amphibolite xenolith</v>
      </c>
      <c r="D196" s="34">
        <v>1177.109375</v>
      </c>
      <c r="E196" s="17"/>
      <c r="F196" s="1">
        <v>59.534358026643694</v>
      </c>
      <c r="G196" s="1">
        <v>0.92729491036305878</v>
      </c>
      <c r="H196" s="1">
        <v>19.23980116774959</v>
      </c>
      <c r="I196" s="1">
        <v>1.0504717187554424</v>
      </c>
      <c r="J196" s="1">
        <v>2.1009434375108724</v>
      </c>
      <c r="K196" s="1">
        <v>0.21074884326432969</v>
      </c>
      <c r="L196" s="1">
        <v>0.61117164546655922</v>
      </c>
      <c r="M196" s="1">
        <v>2.0758761061536632</v>
      </c>
      <c r="N196" s="1">
        <v>6.5103718634464851</v>
      </c>
      <c r="O196" s="1">
        <v>7.3521527442656662</v>
      </c>
      <c r="P196" s="1">
        <v>0.17913651677468134</v>
      </c>
      <c r="Q196" s="1">
        <v>0.20767301960596404</v>
      </c>
      <c r="R196" s="2">
        <f t="shared" si="424"/>
        <v>100</v>
      </c>
      <c r="V196" s="10">
        <f t="shared" si="425"/>
        <v>59.410721227626738</v>
      </c>
      <c r="W196" s="2">
        <f t="shared" si="426"/>
        <v>0.92536916902205546</v>
      </c>
      <c r="X196" s="2">
        <f t="shared" si="427"/>
        <v>19.199845291698342</v>
      </c>
      <c r="Y196" s="2">
        <f t="shared" si="428"/>
        <v>1.0482901724169964</v>
      </c>
      <c r="Z196" s="2">
        <f t="shared" si="429"/>
        <v>2.0965803448339804</v>
      </c>
      <c r="AA196" s="2">
        <f t="shared" si="430"/>
        <v>0.210311174777738</v>
      </c>
      <c r="AB196" s="2">
        <f t="shared" si="431"/>
        <v>0.60990240685544339</v>
      </c>
      <c r="AC196" s="2">
        <f t="shared" si="432"/>
        <v>2.0715650715607352</v>
      </c>
      <c r="AD196" s="2">
        <f t="shared" si="433"/>
        <v>6.496851577610089</v>
      </c>
      <c r="AE196" s="2">
        <f t="shared" si="434"/>
        <v>7.336884306655608</v>
      </c>
      <c r="AF196" s="2">
        <f t="shared" si="435"/>
        <v>0.17876449856107843</v>
      </c>
      <c r="AG196" s="2">
        <f t="shared" si="436"/>
        <v>99.585085241618813</v>
      </c>
      <c r="AH196" s="2"/>
      <c r="AI196" s="10">
        <f t="shared" si="437"/>
        <v>59.658252120265978</v>
      </c>
      <c r="AJ196" s="2">
        <f t="shared" si="438"/>
        <v>0.9292246592718918</v>
      </c>
      <c r="AK196" s="2">
        <f t="shared" si="439"/>
        <v>19.279840194055787</v>
      </c>
      <c r="AL196" s="2">
        <f t="shared" si="440"/>
        <v>1.0526578050052144</v>
      </c>
      <c r="AM196" s="2">
        <f t="shared" si="441"/>
        <v>2.1053156100104164</v>
      </c>
      <c r="AN196" s="2">
        <f t="shared" si="442"/>
        <v>0.21118742256179174</v>
      </c>
      <c r="AO196" s="2">
        <f t="shared" si="443"/>
        <v>0.61244352542919911</v>
      </c>
      <c r="AP196" s="2">
        <f t="shared" si="444"/>
        <v>2.0801961122336645</v>
      </c>
      <c r="AQ196" s="2">
        <f t="shared" si="445"/>
        <v>6.5239202857004841</v>
      </c>
      <c r="AR196" s="2">
        <f t="shared" si="446"/>
        <v>7.3674529562880373</v>
      </c>
      <c r="AS196" s="2">
        <f t="shared" si="447"/>
        <v>0.17950930917752408</v>
      </c>
      <c r="AT196" s="2">
        <f t="shared" si="448"/>
        <v>99.999999999999986</v>
      </c>
      <c r="AU196" s="2"/>
      <c r="AV196" s="2">
        <f>AR196*'E. Diagram lines'!$G$42</f>
        <v>6.1157680612515852</v>
      </c>
      <c r="AW196" s="2">
        <f>AK196*'E. Diagram lines'!$G$43</f>
        <v>10.204171206669541</v>
      </c>
      <c r="AX196" s="2">
        <f>AQ196*'E. Diagram lines'!$G$41</f>
        <v>4.8397846843579906</v>
      </c>
      <c r="AY196" s="2">
        <f>AP196*'E. Diagram lines'!$G$44</f>
        <v>1.4866280275695583</v>
      </c>
      <c r="AZ196" s="2">
        <f>AS196*'E. Diagram lines'!$G$50</f>
        <v>7.8343015752303818E-2</v>
      </c>
      <c r="BA196" s="2">
        <f>AJ196*'E. Diagram lines'!$G$47</f>
        <v>0.55689491380202383</v>
      </c>
      <c r="BB196" s="2">
        <f t="shared" si="449"/>
        <v>13.891373241988521</v>
      </c>
      <c r="BC196" s="2">
        <f t="shared" si="450"/>
        <v>0.82012722630313029</v>
      </c>
      <c r="BD196" s="2">
        <f t="shared" si="451"/>
        <v>0.93141546059908742</v>
      </c>
      <c r="BE196" s="15">
        <f t="shared" si="452"/>
        <v>1.0736347444316621</v>
      </c>
    </row>
    <row r="197" spans="1:57">
      <c r="A197" s="1" t="str">
        <f t="shared" si="453"/>
        <v>Phonolite AFC</v>
      </c>
      <c r="B197" s="1" t="str">
        <f t="shared" si="454"/>
        <v xml:space="preserve"> r 0.13, TI 500°C and AXV 100%</v>
      </c>
      <c r="C197" s="1" t="str">
        <f t="shared" si="455"/>
        <v>amphibolite xenolith</v>
      </c>
      <c r="D197" s="34">
        <v>1157.109375</v>
      </c>
      <c r="E197" s="17"/>
      <c r="F197" s="1">
        <v>59.584111880003597</v>
      </c>
      <c r="G197" s="1">
        <v>0.93850950513775078</v>
      </c>
      <c r="H197" s="1">
        <v>19.188137447162809</v>
      </c>
      <c r="I197" s="1">
        <v>1.0631759992561349</v>
      </c>
      <c r="J197" s="1">
        <v>2.1263519985122699</v>
      </c>
      <c r="K197" s="1">
        <v>0.21329761480403378</v>
      </c>
      <c r="L197" s="1">
        <v>0.6185630829316997</v>
      </c>
      <c r="M197" s="1">
        <v>2.100981505819731</v>
      </c>
      <c r="N197" s="1">
        <v>6.5721173344078467</v>
      </c>
      <c r="O197" s="1">
        <v>7.2041800725368716</v>
      </c>
      <c r="P197" s="1">
        <v>0.18130297258342637</v>
      </c>
      <c r="Q197" s="1">
        <v>0.20927058684383185</v>
      </c>
      <c r="R197" s="2">
        <f t="shared" si="424"/>
        <v>100</v>
      </c>
      <c r="V197" s="10">
        <f t="shared" si="425"/>
        <v>59.459419859406623</v>
      </c>
      <c r="W197" s="2">
        <f t="shared" si="426"/>
        <v>0.93654548078876387</v>
      </c>
      <c r="X197" s="2">
        <f t="shared" si="427"/>
        <v>19.147982319322733</v>
      </c>
      <c r="Y197" s="2">
        <f t="shared" si="428"/>
        <v>1.060951084603309</v>
      </c>
      <c r="Z197" s="2">
        <f t="shared" si="429"/>
        <v>2.121902169206618</v>
      </c>
      <c r="AA197" s="2">
        <f t="shared" si="430"/>
        <v>0.2128512456338095</v>
      </c>
      <c r="AB197" s="2">
        <f t="shared" si="431"/>
        <v>0.61726861233804931</v>
      </c>
      <c r="AC197" s="2">
        <f t="shared" si="432"/>
        <v>2.0965847694930217</v>
      </c>
      <c r="AD197" s="2">
        <f t="shared" si="433"/>
        <v>6.558363825894066</v>
      </c>
      <c r="AE197" s="2">
        <f t="shared" si="434"/>
        <v>7.1891038426217877</v>
      </c>
      <c r="AF197" s="2">
        <f t="shared" si="435"/>
        <v>0.18092355878873573</v>
      </c>
      <c r="AG197" s="2">
        <f t="shared" si="436"/>
        <v>99.581896768097522</v>
      </c>
      <c r="AH197" s="2"/>
      <c r="AI197" s="10">
        <f t="shared" si="437"/>
        <v>59.709065391547448</v>
      </c>
      <c r="AJ197" s="2">
        <f t="shared" si="438"/>
        <v>0.9404776482313395</v>
      </c>
      <c r="AK197" s="2">
        <f t="shared" si="439"/>
        <v>19.228376784099439</v>
      </c>
      <c r="AL197" s="2">
        <f t="shared" si="440"/>
        <v>1.0654055797651767</v>
      </c>
      <c r="AM197" s="2">
        <f t="shared" si="441"/>
        <v>2.1308111595303534</v>
      </c>
      <c r="AN197" s="2">
        <f t="shared" si="442"/>
        <v>0.2137449200525767</v>
      </c>
      <c r="AO197" s="2">
        <f t="shared" si="443"/>
        <v>0.61986026815247419</v>
      </c>
      <c r="AP197" s="2">
        <f t="shared" si="444"/>
        <v>2.1053874625178786</v>
      </c>
      <c r="AQ197" s="2">
        <f t="shared" si="445"/>
        <v>6.585899685328279</v>
      </c>
      <c r="AR197" s="2">
        <f t="shared" si="446"/>
        <v>7.2192879187303447</v>
      </c>
      <c r="AS197" s="2">
        <f t="shared" si="447"/>
        <v>0.18168318204468784</v>
      </c>
      <c r="AT197" s="2">
        <f t="shared" si="448"/>
        <v>100.00000000000001</v>
      </c>
      <c r="AU197" s="2"/>
      <c r="AV197" s="2">
        <f>AR197*'E. Diagram lines'!$G$42</f>
        <v>5.9927753513061353</v>
      </c>
      <c r="AW197" s="2">
        <f>AK197*'E. Diagram lines'!$G$43</f>
        <v>10.176933354032386</v>
      </c>
      <c r="AX197" s="2">
        <f>AQ197*'E. Diagram lines'!$G$41</f>
        <v>4.8857642389705438</v>
      </c>
      <c r="AY197" s="2">
        <f>AP197*'E. Diagram lines'!$G$44</f>
        <v>1.504631218309407</v>
      </c>
      <c r="AZ197" s="2">
        <f>AS197*'E. Diagram lines'!$G$50</f>
        <v>7.9291756277550293E-2</v>
      </c>
      <c r="BA197" s="2">
        <f>AJ197*'E. Diagram lines'!$G$47</f>
        <v>0.56363895815562193</v>
      </c>
      <c r="BB197" s="2">
        <f t="shared" si="449"/>
        <v>13.805187604058624</v>
      </c>
      <c r="BC197" s="2">
        <f t="shared" si="450"/>
        <v>0.82183582148249401</v>
      </c>
      <c r="BD197" s="2">
        <f t="shared" si="451"/>
        <v>0.93550547567327935</v>
      </c>
      <c r="BE197" s="15">
        <f t="shared" si="452"/>
        <v>1.0689408303893724</v>
      </c>
    </row>
    <row r="198" spans="1:57">
      <c r="A198" s="1" t="str">
        <f t="shared" si="453"/>
        <v>Phonolite AFC</v>
      </c>
      <c r="B198" s="1" t="str">
        <f t="shared" si="454"/>
        <v xml:space="preserve"> r 0.13, TI 500°C and AXV 100%</v>
      </c>
      <c r="C198" s="1" t="str">
        <f t="shared" si="455"/>
        <v>amphibolite xenolith</v>
      </c>
      <c r="D198" s="34">
        <v>1137.109375</v>
      </c>
      <c r="E198" s="17"/>
      <c r="F198" s="1">
        <v>59.631449268394441</v>
      </c>
      <c r="G198" s="1">
        <v>0.94921238458515556</v>
      </c>
      <c r="H198" s="1">
        <v>19.138769076265962</v>
      </c>
      <c r="I198" s="1">
        <v>1.0753005909508586</v>
      </c>
      <c r="J198" s="1">
        <v>2.1506011819017199</v>
      </c>
      <c r="K198" s="1">
        <v>0.21573008740571772</v>
      </c>
      <c r="L198" s="1">
        <v>0.62561725347657471</v>
      </c>
      <c r="M198" s="1">
        <v>2.1249413609463002</v>
      </c>
      <c r="N198" s="1">
        <v>6.6305209715179876</v>
      </c>
      <c r="O198" s="1">
        <v>7.0636990774887511</v>
      </c>
      <c r="P198" s="1">
        <v>0.1833705742948534</v>
      </c>
      <c r="Q198" s="1">
        <v>0.21078817277164363</v>
      </c>
      <c r="R198" s="2">
        <f t="shared" si="424"/>
        <v>99.999999999999957</v>
      </c>
      <c r="V198" s="10">
        <f t="shared" si="425"/>
        <v>59.505753226084344</v>
      </c>
      <c r="W198" s="2">
        <f t="shared" si="426"/>
        <v>0.94721155714396643</v>
      </c>
      <c r="X198" s="2">
        <f t="shared" si="427"/>
        <v>19.098426814639115</v>
      </c>
      <c r="Y198" s="2">
        <f t="shared" si="428"/>
        <v>1.0730339844833905</v>
      </c>
      <c r="Z198" s="2">
        <f t="shared" si="429"/>
        <v>2.1460679689667841</v>
      </c>
      <c r="AA198" s="2">
        <f t="shared" si="430"/>
        <v>0.21527535389635655</v>
      </c>
      <c r="AB198" s="2">
        <f t="shared" si="431"/>
        <v>0.62429852629942728</v>
      </c>
      <c r="AC198" s="2">
        <f t="shared" si="432"/>
        <v>2.1204622358790925</v>
      </c>
      <c r="AD198" s="2">
        <f t="shared" si="433"/>
        <v>6.6165446175168841</v>
      </c>
      <c r="AE198" s="2">
        <f t="shared" si="434"/>
        <v>7.0488096352732255</v>
      </c>
      <c r="AF198" s="2">
        <f t="shared" si="435"/>
        <v>0.18298405081189639</v>
      </c>
      <c r="AG198" s="2">
        <f t="shared" si="436"/>
        <v>99.57886797099448</v>
      </c>
      <c r="AH198" s="2"/>
      <c r="AI198" s="10">
        <f t="shared" si="437"/>
        <v>59.757410822763411</v>
      </c>
      <c r="AJ198" s="2">
        <f t="shared" si="438"/>
        <v>0.95121743844273465</v>
      </c>
      <c r="AK198" s="2">
        <f t="shared" si="439"/>
        <v>19.17919655423492</v>
      </c>
      <c r="AL198" s="2">
        <f t="shared" si="440"/>
        <v>1.0775719852488641</v>
      </c>
      <c r="AM198" s="2">
        <f t="shared" si="441"/>
        <v>2.1551439704977313</v>
      </c>
      <c r="AN198" s="2">
        <f t="shared" si="442"/>
        <v>0.21618578146425843</v>
      </c>
      <c r="AO198" s="2">
        <f t="shared" si="443"/>
        <v>0.6269387662463427</v>
      </c>
      <c r="AP198" s="2">
        <f t="shared" si="444"/>
        <v>2.1294299474229259</v>
      </c>
      <c r="AQ198" s="2">
        <f t="shared" si="445"/>
        <v>6.644526848250738</v>
      </c>
      <c r="AR198" s="2">
        <f t="shared" si="446"/>
        <v>7.0786199711834605</v>
      </c>
      <c r="AS198" s="2">
        <f t="shared" si="447"/>
        <v>0.18375791424461296</v>
      </c>
      <c r="AT198" s="2">
        <f t="shared" si="448"/>
        <v>99.999999999999986</v>
      </c>
      <c r="AU198" s="2"/>
      <c r="AV198" s="2">
        <f>AR198*'E. Diagram lines'!$G$42</f>
        <v>5.8760060219390855</v>
      </c>
      <c r="AW198" s="2">
        <f>AK198*'E. Diagram lines'!$G$43</f>
        <v>10.150903911854973</v>
      </c>
      <c r="AX198" s="2">
        <f>AQ198*'E. Diagram lines'!$G$41</f>
        <v>4.9292569293734907</v>
      </c>
      <c r="AY198" s="2">
        <f>AP198*'E. Diagram lines'!$G$44</f>
        <v>1.5218133636379465</v>
      </c>
      <c r="AZ198" s="2">
        <f>AS198*'E. Diagram lines'!$G$50</f>
        <v>8.0197228969553155E-2</v>
      </c>
      <c r="BA198" s="2">
        <f>AJ198*'E. Diagram lines'!$G$47</f>
        <v>0.57007543665880023</v>
      </c>
      <c r="BB198" s="2">
        <f t="shared" si="449"/>
        <v>13.723146819434199</v>
      </c>
      <c r="BC198" s="2">
        <f t="shared" si="450"/>
        <v>0.82346402768219706</v>
      </c>
      <c r="BD198" s="2">
        <f t="shared" si="451"/>
        <v>0.93944071121581407</v>
      </c>
      <c r="BE198" s="15">
        <f t="shared" si="452"/>
        <v>1.0644631300955765</v>
      </c>
    </row>
    <row r="199" spans="1:57">
      <c r="A199" s="1" t="str">
        <f t="shared" si="453"/>
        <v>Phonolite AFC</v>
      </c>
      <c r="B199" s="1" t="str">
        <f t="shared" si="454"/>
        <v xml:space="preserve"> r 0.13, TI 500°C and AXV 100%</v>
      </c>
      <c r="C199" s="1" t="str">
        <f t="shared" si="455"/>
        <v>amphibolite xenolith</v>
      </c>
      <c r="D199" s="34">
        <v>1117.109375</v>
      </c>
      <c r="E199" s="17"/>
      <c r="F199" s="1">
        <v>59.676369452458587</v>
      </c>
      <c r="G199" s="1">
        <v>0.95940148571471018</v>
      </c>
      <c r="H199" s="1">
        <v>19.091709128122989</v>
      </c>
      <c r="I199" s="1">
        <v>1.086843156812614</v>
      </c>
      <c r="J199" s="1">
        <v>2.173686313625224</v>
      </c>
      <c r="K199" s="1">
        <v>0.2180457922078857</v>
      </c>
      <c r="L199" s="1">
        <v>0.63233279740286974</v>
      </c>
      <c r="M199" s="1">
        <v>2.1477510532476964</v>
      </c>
      <c r="N199" s="1">
        <v>6.6856011906944248</v>
      </c>
      <c r="O199" s="1">
        <v>6.9306950223908332</v>
      </c>
      <c r="P199" s="1">
        <v>0.18533892337670252</v>
      </c>
      <c r="Q199" s="1">
        <v>0.21222568394545197</v>
      </c>
      <c r="R199" s="2">
        <f t="shared" si="424"/>
        <v>100</v>
      </c>
      <c r="V199" s="10">
        <f t="shared" si="425"/>
        <v>59.549720869234299</v>
      </c>
      <c r="W199" s="2">
        <f t="shared" si="426"/>
        <v>0.95736538934986937</v>
      </c>
      <c r="X199" s="2">
        <f t="shared" si="427"/>
        <v>19.051191617848957</v>
      </c>
      <c r="Y199" s="2">
        <f t="shared" si="428"/>
        <v>1.0845365964896541</v>
      </c>
      <c r="Z199" s="2">
        <f t="shared" si="429"/>
        <v>2.1690731929793041</v>
      </c>
      <c r="AA199" s="2">
        <f t="shared" si="430"/>
        <v>0.21758304303405826</v>
      </c>
      <c r="AB199" s="2">
        <f t="shared" si="431"/>
        <v>0.63099082479877011</v>
      </c>
      <c r="AC199" s="2">
        <f t="shared" si="432"/>
        <v>2.1431929738854958</v>
      </c>
      <c r="AD199" s="2">
        <f t="shared" si="433"/>
        <v>6.6714126278416082</v>
      </c>
      <c r="AE199" s="2">
        <f t="shared" si="434"/>
        <v>6.9159863074773913</v>
      </c>
      <c r="AF199" s="2">
        <f t="shared" si="435"/>
        <v>0.18494558657894916</v>
      </c>
      <c r="AG199" s="2">
        <f t="shared" si="436"/>
        <v>99.575999029518343</v>
      </c>
      <c r="AH199" s="2"/>
      <c r="AI199" s="10">
        <f t="shared" si="437"/>
        <v>59.803287388139942</v>
      </c>
      <c r="AJ199" s="2">
        <f t="shared" si="438"/>
        <v>0.96144191238901622</v>
      </c>
      <c r="AK199" s="2">
        <f t="shared" si="439"/>
        <v>19.132312809838258</v>
      </c>
      <c r="AL199" s="2">
        <f t="shared" si="440"/>
        <v>1.0891546226597775</v>
      </c>
      <c r="AM199" s="2">
        <f t="shared" si="441"/>
        <v>2.1783092453195505</v>
      </c>
      <c r="AN199" s="2">
        <f t="shared" si="442"/>
        <v>0.21850952554295525</v>
      </c>
      <c r="AO199" s="2">
        <f t="shared" si="443"/>
        <v>0.6336776240745714</v>
      </c>
      <c r="AP199" s="2">
        <f t="shared" si="444"/>
        <v>2.1523188265981315</v>
      </c>
      <c r="AQ199" s="2">
        <f t="shared" si="445"/>
        <v>6.6998199293626293</v>
      </c>
      <c r="AR199" s="2">
        <f t="shared" si="446"/>
        <v>6.945435019363666</v>
      </c>
      <c r="AS199" s="2">
        <f t="shared" si="447"/>
        <v>0.18573309671151161</v>
      </c>
      <c r="AT199" s="2">
        <f t="shared" si="448"/>
        <v>100.00000000000001</v>
      </c>
      <c r="AU199" s="2"/>
      <c r="AV199" s="2">
        <f>AR199*'E. Diagram lines'!$G$42</f>
        <v>5.7654483733987387</v>
      </c>
      <c r="AW199" s="2">
        <f>AK199*'E. Diagram lines'!$G$43</f>
        <v>10.126089922225496</v>
      </c>
      <c r="AX199" s="2">
        <f>AQ199*'E. Diagram lines'!$G$41</f>
        <v>4.9702762238156453</v>
      </c>
      <c r="AY199" s="2">
        <f>AP199*'E. Diagram lines'!$G$44</f>
        <v>1.5381710758273881</v>
      </c>
      <c r="AZ199" s="2">
        <f>AS199*'E. Diagram lines'!$G$50</f>
        <v>8.1059255300259411E-2</v>
      </c>
      <c r="BA199" s="2">
        <f>AJ199*'E. Diagram lines'!$G$47</f>
        <v>0.57620308025948463</v>
      </c>
      <c r="BB199" s="2">
        <f t="shared" si="449"/>
        <v>13.645254948726295</v>
      </c>
      <c r="BC199" s="2">
        <f t="shared" si="450"/>
        <v>0.82501026503478536</v>
      </c>
      <c r="BD199" s="2">
        <f t="shared" si="451"/>
        <v>0.94321438953947545</v>
      </c>
      <c r="BE199" s="15">
        <f t="shared" si="452"/>
        <v>1.0602043513015638</v>
      </c>
    </row>
    <row r="200" spans="1:57">
      <c r="A200" s="1" t="str">
        <f t="shared" si="453"/>
        <v>Phonolite AFC</v>
      </c>
      <c r="B200" s="1" t="str">
        <f t="shared" si="454"/>
        <v xml:space="preserve"> r 0.13, TI 500°C and AXV 100%</v>
      </c>
      <c r="C200" s="1" t="str">
        <f t="shared" si="455"/>
        <v>amphibolite xenolith</v>
      </c>
      <c r="D200" s="34">
        <v>1097.109375</v>
      </c>
      <c r="E200" s="17"/>
      <c r="F200" s="1">
        <v>59.84484300792532</v>
      </c>
      <c r="G200" s="1">
        <v>1.1133022419695362</v>
      </c>
      <c r="H200" s="1">
        <v>18.351520633341213</v>
      </c>
      <c r="I200" s="1">
        <v>1.073983437509564</v>
      </c>
      <c r="J200" s="1">
        <v>2.4501435642321137</v>
      </c>
      <c r="K200" s="1">
        <v>0.26000128022752755</v>
      </c>
      <c r="L200" s="1">
        <v>0.73534602620571277</v>
      </c>
      <c r="M200" s="1">
        <v>1.9650512797062778</v>
      </c>
      <c r="N200" s="1">
        <v>6.9121129093170532</v>
      </c>
      <c r="O200" s="1">
        <v>6.8246199893307189</v>
      </c>
      <c r="P200" s="1">
        <v>0.22100108819339581</v>
      </c>
      <c r="Q200" s="1">
        <v>0.24807454204158172</v>
      </c>
      <c r="R200" s="2">
        <f t="shared" si="424"/>
        <v>100</v>
      </c>
      <c r="V200" s="10">
        <f t="shared" si="425"/>
        <v>59.696383187697911</v>
      </c>
      <c r="W200" s="2">
        <f t="shared" si="426"/>
        <v>1.1105404225312316</v>
      </c>
      <c r="X200" s="2">
        <f t="shared" si="427"/>
        <v>18.305995182572385</v>
      </c>
      <c r="Y200" s="2">
        <f t="shared" si="428"/>
        <v>1.0713191580153598</v>
      </c>
      <c r="Z200" s="2">
        <f t="shared" si="429"/>
        <v>2.4440653818057836</v>
      </c>
      <c r="AA200" s="2">
        <f t="shared" si="430"/>
        <v>0.25935628324230087</v>
      </c>
      <c r="AB200" s="2">
        <f t="shared" si="431"/>
        <v>0.73352181991878196</v>
      </c>
      <c r="AC200" s="2">
        <f t="shared" si="432"/>
        <v>1.9601764877432644</v>
      </c>
      <c r="AD200" s="2">
        <f t="shared" si="433"/>
        <v>6.8949657168718685</v>
      </c>
      <c r="AE200" s="2">
        <f t="shared" si="434"/>
        <v>6.8076898445461085</v>
      </c>
      <c r="AF200" s="2">
        <f t="shared" si="435"/>
        <v>0.22045284075595314</v>
      </c>
      <c r="AG200" s="2">
        <f t="shared" si="436"/>
        <v>99.504466325700932</v>
      </c>
      <c r="AH200" s="2"/>
      <c r="AI200" s="10">
        <f t="shared" si="437"/>
        <v>59.99367203508028</v>
      </c>
      <c r="AJ200" s="2">
        <f t="shared" si="438"/>
        <v>1.1160709298175402</v>
      </c>
      <c r="AK200" s="2">
        <f t="shared" si="439"/>
        <v>18.397159302028378</v>
      </c>
      <c r="AL200" s="2">
        <f t="shared" si="440"/>
        <v>1.0766543428399351</v>
      </c>
      <c r="AM200" s="2">
        <f t="shared" si="441"/>
        <v>2.4562368625804165</v>
      </c>
      <c r="AN200" s="2">
        <f t="shared" si="442"/>
        <v>0.26064788126531757</v>
      </c>
      <c r="AO200" s="2">
        <f t="shared" si="443"/>
        <v>0.7371747691382986</v>
      </c>
      <c r="AP200" s="2">
        <f t="shared" si="444"/>
        <v>1.9699381948616832</v>
      </c>
      <c r="AQ200" s="2">
        <f t="shared" si="445"/>
        <v>6.929302745369303</v>
      </c>
      <c r="AR200" s="2">
        <f t="shared" si="446"/>
        <v>6.8415922379433489</v>
      </c>
      <c r="AS200" s="2">
        <f t="shared" si="447"/>
        <v>0.22155069907551733</v>
      </c>
      <c r="AT200" s="2">
        <f t="shared" si="448"/>
        <v>100</v>
      </c>
      <c r="AU200" s="2"/>
      <c r="AV200" s="2">
        <f>AR200*'E. Diagram lines'!$G$42</f>
        <v>5.6792478411700431</v>
      </c>
      <c r="AW200" s="2">
        <f>AK200*'E. Diagram lines'!$G$43</f>
        <v>9.7369978871582905</v>
      </c>
      <c r="AX200" s="2">
        <f>AQ200*'E. Diagram lines'!$G$41</f>
        <v>5.1405185581168213</v>
      </c>
      <c r="AY200" s="2">
        <f>AP200*'E. Diagram lines'!$G$44</f>
        <v>1.4078313654362795</v>
      </c>
      <c r="AZ200" s="2">
        <f>AS200*'E. Diagram lines'!$G$50</f>
        <v>9.6691085198496202E-2</v>
      </c>
      <c r="BA200" s="2">
        <f>AJ200*'E. Diagram lines'!$G$47</f>
        <v>0.66887401023633641</v>
      </c>
      <c r="BB200" s="2">
        <f t="shared" si="449"/>
        <v>13.770894983312651</v>
      </c>
      <c r="BC200" s="2">
        <f t="shared" si="450"/>
        <v>0.79631323130776499</v>
      </c>
      <c r="BD200" s="2">
        <f t="shared" si="451"/>
        <v>0.89992681244948691</v>
      </c>
      <c r="BE200" s="15">
        <f t="shared" si="452"/>
        <v>1.1112014734599656</v>
      </c>
    </row>
    <row r="201" spans="1:57">
      <c r="A201" s="1" t="str">
        <f t="shared" si="453"/>
        <v>Phonolite AFC</v>
      </c>
      <c r="B201" s="1" t="str">
        <f t="shared" si="454"/>
        <v xml:space="preserve"> r 0.13, TI 500°C and AXV 100%</v>
      </c>
      <c r="C201" s="1" t="str">
        <f t="shared" si="455"/>
        <v>amphibolite xenolith</v>
      </c>
      <c r="D201" s="34">
        <v>1077.109375</v>
      </c>
      <c r="E201" s="17"/>
      <c r="F201" s="1">
        <v>60.172882171835475</v>
      </c>
      <c r="G201" s="1">
        <v>1.3159255898580322</v>
      </c>
      <c r="H201" s="1">
        <v>17.293027988797817</v>
      </c>
      <c r="I201" s="1">
        <v>0.79930094727316647</v>
      </c>
      <c r="J201" s="1">
        <v>2.7338760454558955</v>
      </c>
      <c r="K201" s="1">
        <v>0.33847762660225778</v>
      </c>
      <c r="L201" s="1">
        <v>0.89696139070282332</v>
      </c>
      <c r="M201" s="1">
        <v>1.8004584214262347</v>
      </c>
      <c r="N201" s="1">
        <v>7.2383659523121269</v>
      </c>
      <c r="O201" s="1">
        <v>6.8076809212336071</v>
      </c>
      <c r="P201" s="1">
        <v>0.28770598261191771</v>
      </c>
      <c r="Q201" s="1">
        <v>0.31533696189067101</v>
      </c>
      <c r="R201" s="2">
        <f t="shared" si="424"/>
        <v>100.00000000000001</v>
      </c>
      <c r="V201" s="10">
        <f t="shared" si="425"/>
        <v>59.983134833312761</v>
      </c>
      <c r="W201" s="2">
        <f t="shared" si="426"/>
        <v>1.3117759900822321</v>
      </c>
      <c r="X201" s="2">
        <f t="shared" si="427"/>
        <v>17.238496679719038</v>
      </c>
      <c r="Y201" s="2">
        <f t="shared" si="428"/>
        <v>0.79678045594967195</v>
      </c>
      <c r="Z201" s="2">
        <f t="shared" si="429"/>
        <v>2.725255123792298</v>
      </c>
      <c r="AA201" s="2">
        <f t="shared" si="430"/>
        <v>0.33741028153785063</v>
      </c>
      <c r="AB201" s="2">
        <f t="shared" si="431"/>
        <v>0.89413293990404885</v>
      </c>
      <c r="AC201" s="2">
        <f t="shared" si="432"/>
        <v>1.7947809105400045</v>
      </c>
      <c r="AD201" s="2">
        <f t="shared" si="433"/>
        <v>7.2155407090275778</v>
      </c>
      <c r="AE201" s="2">
        <f t="shared" si="434"/>
        <v>6.7862137870413788</v>
      </c>
      <c r="AF201" s="2">
        <f t="shared" si="435"/>
        <v>0.28679873930717159</v>
      </c>
      <c r="AG201" s="2">
        <f t="shared" si="436"/>
        <v>99.370320450214038</v>
      </c>
      <c r="AH201" s="2"/>
      <c r="AI201" s="10">
        <f t="shared" si="437"/>
        <v>60.363229746617527</v>
      </c>
      <c r="AJ201" s="2">
        <f t="shared" si="438"/>
        <v>1.3200883162487644</v>
      </c>
      <c r="AK201" s="2">
        <f t="shared" si="439"/>
        <v>17.347731799210383</v>
      </c>
      <c r="AL201" s="2">
        <f t="shared" si="440"/>
        <v>0.80182941177981859</v>
      </c>
      <c r="AM201" s="2">
        <f t="shared" si="441"/>
        <v>2.7425242380673311</v>
      </c>
      <c r="AN201" s="2">
        <f t="shared" si="442"/>
        <v>0.33954834804713957</v>
      </c>
      <c r="AO201" s="2">
        <f t="shared" si="443"/>
        <v>0.89979878886676457</v>
      </c>
      <c r="AP201" s="2">
        <f t="shared" si="444"/>
        <v>1.8061538922370848</v>
      </c>
      <c r="AQ201" s="2">
        <f t="shared" si="445"/>
        <v>7.2612633997116545</v>
      </c>
      <c r="AR201" s="2">
        <f t="shared" si="446"/>
        <v>6.8292159633734597</v>
      </c>
      <c r="AS201" s="2">
        <f t="shared" si="447"/>
        <v>0.28861609584006714</v>
      </c>
      <c r="AT201" s="2">
        <f t="shared" si="448"/>
        <v>100</v>
      </c>
      <c r="AU201" s="2"/>
      <c r="AV201" s="2">
        <f>AR201*'E. Diagram lines'!$G$42</f>
        <v>5.6689742194474624</v>
      </c>
      <c r="AW201" s="2">
        <f>AK201*'E. Diagram lines'!$G$43</f>
        <v>9.181571192748029</v>
      </c>
      <c r="AX201" s="2">
        <f>AQ201*'E. Diagram lines'!$G$41</f>
        <v>5.3867843033033544</v>
      </c>
      <c r="AY201" s="2">
        <f>AP201*'E. Diagram lines'!$G$44</f>
        <v>1.2907816635712892</v>
      </c>
      <c r="AZ201" s="2">
        <f>AS201*'E. Diagram lines'!$G$50</f>
        <v>0.12596034961287614</v>
      </c>
      <c r="BA201" s="2">
        <f>AJ201*'E. Diagram lines'!$G$47</f>
        <v>0.79114395184524355</v>
      </c>
      <c r="BB201" s="2">
        <f t="shared" si="449"/>
        <v>14.090479363085114</v>
      </c>
      <c r="BC201" s="2">
        <f t="shared" si="450"/>
        <v>0.74365539286217763</v>
      </c>
      <c r="BD201" s="2">
        <f t="shared" si="451"/>
        <v>0.83047863010520362</v>
      </c>
      <c r="BE201" s="15">
        <f t="shared" si="452"/>
        <v>1.2041249030975327</v>
      </c>
    </row>
    <row r="202" spans="1:57">
      <c r="A202" s="1" t="str">
        <f t="shared" si="453"/>
        <v>Phonolite AFC</v>
      </c>
      <c r="B202" s="1" t="str">
        <f t="shared" si="454"/>
        <v xml:space="preserve"> r 0.13, TI 500°C and AXV 100%</v>
      </c>
      <c r="C202" s="1" t="str">
        <f t="shared" si="455"/>
        <v>amphibolite xenolith</v>
      </c>
      <c r="D202" s="34">
        <v>1037.7474338851498</v>
      </c>
      <c r="E202" s="17"/>
      <c r="F202" s="1">
        <v>60.759197978692484</v>
      </c>
      <c r="G202" s="1">
        <v>1.2760090500540398</v>
      </c>
      <c r="H202" s="1">
        <v>16.175561172146157</v>
      </c>
      <c r="I202" s="1">
        <v>0.44941291769609565</v>
      </c>
      <c r="J202" s="1">
        <v>2.6910397145487885</v>
      </c>
      <c r="K202" s="1">
        <v>0.46534835297625748</v>
      </c>
      <c r="L202" s="1">
        <v>0.99061966814738767</v>
      </c>
      <c r="M202" s="1">
        <v>1.8484284143236871</v>
      </c>
      <c r="N202" s="1">
        <v>7.1806266274065571</v>
      </c>
      <c r="O202" s="1">
        <v>6.9704037684208258</v>
      </c>
      <c r="P202" s="1">
        <v>0.43002969797300328</v>
      </c>
      <c r="Q202" s="1">
        <v>0.76332263761473051</v>
      </c>
      <c r="R202" s="2">
        <f t="shared" ref="R202:R213" si="456">SUM(F202:Q202)</f>
        <v>100.00000000000003</v>
      </c>
      <c r="V202" s="10">
        <f t="shared" ref="V202:V213" si="457">(F202*(R202-Q202))/R202</f>
        <v>60.295409266087972</v>
      </c>
      <c r="W202" s="2">
        <f t="shared" ref="W202:W213" si="458">(G202*(R202-Q202))/R202</f>
        <v>1.2662689841169645</v>
      </c>
      <c r="X202" s="2">
        <f t="shared" ref="X202:X213" si="459">(H202*(R202-Q202))/R202</f>
        <v>16.052089451957944</v>
      </c>
      <c r="Y202" s="2">
        <f t="shared" ref="Y202:Y213" si="460">(I202*(R202-Q202))/R202</f>
        <v>0.44598244715895646</v>
      </c>
      <c r="Z202" s="2">
        <f t="shared" ref="Z202:Z213" si="461">(J202*(R202-Q202))/R202</f>
        <v>2.6704983992204347</v>
      </c>
      <c r="AA202" s="2">
        <f t="shared" ref="AA202:AA213" si="462">(K202*(R202-Q202))/R202</f>
        <v>0.46179624365422234</v>
      </c>
      <c r="AB202" s="2">
        <f t="shared" ref="AB202:AB213" si="463">(L202*(R202-Q202))/R202</f>
        <v>0.98305804396775476</v>
      </c>
      <c r="AC202" s="2">
        <f t="shared" ref="AC202:AC213" si="464">(M202*(R202-Q202))/R202</f>
        <v>1.8343189417970513</v>
      </c>
      <c r="AD202" s="2">
        <f t="shared" ref="AD202:AD213" si="465">(N202*(R202-Q202))/R202</f>
        <v>7.1258152788369715</v>
      </c>
      <c r="AE202" s="2">
        <f t="shared" ref="AE202:AE213" si="466">(O202*(R202-Q202))/R202</f>
        <v>6.9171970985233191</v>
      </c>
      <c r="AF202" s="2">
        <f t="shared" ref="AF202:AF213" si="467">(P202*(R202-Q202))/R202</f>
        <v>0.42674718393990912</v>
      </c>
      <c r="AG202" s="2">
        <f t="shared" ref="AG202:AG213" si="468">SUM(V202:AF202)</f>
        <v>98.479181339261487</v>
      </c>
      <c r="AH202" s="2"/>
      <c r="AI202" s="10">
        <f t="shared" ref="AI202:AI213" si="469">V202*100/AG202</f>
        <v>61.226554126572047</v>
      </c>
      <c r="AJ202" s="2">
        <f t="shared" ref="AJ202:AJ213" si="470">W202*100/AG202</f>
        <v>1.2858240360007247</v>
      </c>
      <c r="AK202" s="2">
        <f t="shared" ref="AK202:AK213" si="471">X202*100/AG202</f>
        <v>16.299982629484276</v>
      </c>
      <c r="AL202" s="2">
        <f t="shared" ref="AL202:AL213" si="472">Y202*100/AG202</f>
        <v>0.45286977520918226</v>
      </c>
      <c r="AM202" s="2">
        <f t="shared" ref="AM202:AM213" si="473">Z202*100/AG202</f>
        <v>2.7117390324565642</v>
      </c>
      <c r="AN202" s="2">
        <f t="shared" ref="AN202:AN213" si="474">AA202*100/AG202</f>
        <v>0.46892778491256032</v>
      </c>
      <c r="AO202" s="2">
        <f t="shared" ref="AO202:AO213" si="475">AB202*100/AG202</f>
        <v>0.99823945589181196</v>
      </c>
      <c r="AP202" s="2">
        <f t="shared" ref="AP202:AP213" si="476">AC202*100/AG202</f>
        <v>1.862646416076317</v>
      </c>
      <c r="AQ202" s="2">
        <f t="shared" ref="AQ202:AQ213" si="477">AD202*100/AG202</f>
        <v>7.2358595816190698</v>
      </c>
      <c r="AR202" s="2">
        <f t="shared" ref="AR202:AR213" si="478">AE202*100/AG202</f>
        <v>7.0240197008680703</v>
      </c>
      <c r="AS202" s="2">
        <f t="shared" ref="AS202:AS213" si="479">AF202*100/AG202</f>
        <v>0.43333746090938963</v>
      </c>
      <c r="AT202" s="2">
        <f t="shared" ref="AT202:AT213" si="480">SUM(AI202:AS202)</f>
        <v>100</v>
      </c>
      <c r="AU202" s="2"/>
      <c r="AV202" s="2">
        <f>AR202*'E. Diagram lines'!$G$42</f>
        <v>5.8306820013702714</v>
      </c>
      <c r="AW202" s="2">
        <f>AK202*'E. Diagram lines'!$G$43</f>
        <v>8.6270327836160199</v>
      </c>
      <c r="AX202" s="2">
        <f>AQ202*'E. Diagram lines'!$G$41</f>
        <v>5.3679384246990134</v>
      </c>
      <c r="AY202" s="2">
        <f>AP202*'E. Diagram lines'!$G$44</f>
        <v>1.3311544768813597</v>
      </c>
      <c r="AZ202" s="2">
        <f>AS202*'E. Diagram lines'!$G$50</f>
        <v>0.18912090788848246</v>
      </c>
      <c r="BA202" s="2">
        <f>AJ202*'E. Diagram lines'!$G$47</f>
        <v>0.77060897873102152</v>
      </c>
      <c r="BB202" s="2">
        <f t="shared" ref="BB202:BB213" si="481">SUM(AQ202:AR202)</f>
        <v>14.259879282487141</v>
      </c>
      <c r="BC202" s="2">
        <f t="shared" ref="BC202:BC213" si="482">AW202/(AY202+AX202+AV202)</f>
        <v>0.68852256727967509</v>
      </c>
      <c r="BD202" s="2">
        <f t="shared" ref="BD202:BD213" si="483">AW202/(AX202+AV202)</f>
        <v>0.77036567500164022</v>
      </c>
      <c r="BE202" s="15">
        <f t="shared" ref="BE202:BE213" si="484">(AX202+AV202)/AW202</f>
        <v>1.2980848348388199</v>
      </c>
    </row>
    <row r="203" spans="1:57">
      <c r="A203" s="1" t="str">
        <f t="shared" si="453"/>
        <v>Phonolite AFC</v>
      </c>
      <c r="B203" s="1" t="str">
        <f t="shared" si="454"/>
        <v xml:space="preserve"> r 0.13, TI 500°C and AXV 100%</v>
      </c>
      <c r="C203" s="1" t="str">
        <f t="shared" si="455"/>
        <v>amphibolite xenolith</v>
      </c>
      <c r="D203" s="34">
        <v>1018.1649077068502</v>
      </c>
      <c r="E203" s="17"/>
      <c r="F203" s="1">
        <v>61.191486263644478</v>
      </c>
      <c r="G203" s="1">
        <v>1.0999056936292544</v>
      </c>
      <c r="H203" s="1">
        <v>15.724243597979681</v>
      </c>
      <c r="I203" s="1">
        <v>0.3786872397122199</v>
      </c>
      <c r="J203" s="1">
        <v>2.563356379730128</v>
      </c>
      <c r="K203" s="1">
        <v>0.5021115562715559</v>
      </c>
      <c r="L203" s="1">
        <v>0.91481877033603287</v>
      </c>
      <c r="M203" s="1">
        <v>1.9222180793985182</v>
      </c>
      <c r="N203" s="1">
        <v>7.023769608531591</v>
      </c>
      <c r="O203" s="1">
        <v>7.0961752448111888</v>
      </c>
      <c r="P203" s="1">
        <v>0.50479746087042199</v>
      </c>
      <c r="Q203" s="1">
        <v>1.0784301050849605</v>
      </c>
      <c r="R203" s="2">
        <f t="shared" si="456"/>
        <v>100.00000000000003</v>
      </c>
      <c r="V203" s="10">
        <f t="shared" si="457"/>
        <v>60.531578854028403</v>
      </c>
      <c r="W203" s="2">
        <f t="shared" si="458"/>
        <v>1.088043979501613</v>
      </c>
      <c r="X203" s="2">
        <f t="shared" si="459"/>
        <v>15.554668621222174</v>
      </c>
      <c r="Y203" s="2">
        <f t="shared" si="460"/>
        <v>0.37460336251504811</v>
      </c>
      <c r="Z203" s="2">
        <f t="shared" si="461"/>
        <v>2.5357123728305022</v>
      </c>
      <c r="AA203" s="2">
        <f t="shared" si="462"/>
        <v>0.49669663408761283</v>
      </c>
      <c r="AB203" s="2">
        <f t="shared" si="463"/>
        <v>0.90495308930976093</v>
      </c>
      <c r="AC203" s="2">
        <f t="shared" si="464"/>
        <v>1.9014883009448986</v>
      </c>
      <c r="AD203" s="2">
        <f t="shared" si="465"/>
        <v>6.9480231625613786</v>
      </c>
      <c r="AE203" s="2">
        <f t="shared" si="466"/>
        <v>7.0196479546615587</v>
      </c>
      <c r="AF203" s="2">
        <f t="shared" si="467"/>
        <v>0.4993535730826909</v>
      </c>
      <c r="AG203" s="2">
        <f t="shared" si="468"/>
        <v>97.854769904745652</v>
      </c>
      <c r="AH203" s="2"/>
      <c r="AI203" s="10">
        <f t="shared" si="469"/>
        <v>61.858587898118202</v>
      </c>
      <c r="AJ203" s="2">
        <f t="shared" si="470"/>
        <v>1.1118967226234786</v>
      </c>
      <c r="AK203" s="2">
        <f t="shared" si="471"/>
        <v>15.895667259106009</v>
      </c>
      <c r="AL203" s="2">
        <f t="shared" si="472"/>
        <v>0.38281563880809966</v>
      </c>
      <c r="AM203" s="2">
        <f t="shared" si="473"/>
        <v>2.5913017580020163</v>
      </c>
      <c r="AN203" s="2">
        <f t="shared" si="474"/>
        <v>0.50758551123374984</v>
      </c>
      <c r="AO203" s="2">
        <f t="shared" si="475"/>
        <v>0.92479200573530096</v>
      </c>
      <c r="AP203" s="2">
        <f t="shared" si="476"/>
        <v>1.9431738512040406</v>
      </c>
      <c r="AQ203" s="2">
        <f t="shared" si="477"/>
        <v>7.1003418324163068</v>
      </c>
      <c r="AR203" s="2">
        <f t="shared" si="478"/>
        <v>7.173536825537135</v>
      </c>
      <c r="AS203" s="2">
        <f t="shared" si="479"/>
        <v>0.51030069721565385</v>
      </c>
      <c r="AT203" s="2">
        <f t="shared" si="480"/>
        <v>100</v>
      </c>
      <c r="AU203" s="2"/>
      <c r="AV203" s="2">
        <f>AR203*'E. Diagram lines'!$G$42</f>
        <v>5.9547970871518228</v>
      </c>
      <c r="AW203" s="2">
        <f>AK203*'E. Diagram lines'!$G$43</f>
        <v>8.4130422515731329</v>
      </c>
      <c r="AX203" s="2">
        <f>AQ203*'E. Diagram lines'!$G$41</f>
        <v>5.2674042829058054</v>
      </c>
      <c r="AY203" s="2">
        <f>AP203*'E. Diagram lines'!$G$44</f>
        <v>1.3887040229770962</v>
      </c>
      <c r="AZ203" s="2">
        <f>AS203*'E. Diagram lines'!$G$50</f>
        <v>0.22270987361909586</v>
      </c>
      <c r="BA203" s="2">
        <f>AJ203*'E. Diagram lines'!$G$47</f>
        <v>0.66637236035830782</v>
      </c>
      <c r="BB203" s="2">
        <f t="shared" si="481"/>
        <v>14.273878657953443</v>
      </c>
      <c r="BC203" s="2">
        <f t="shared" si="482"/>
        <v>0.66712436493416549</v>
      </c>
      <c r="BD203" s="2">
        <f t="shared" si="483"/>
        <v>0.74967842530613316</v>
      </c>
      <c r="BE203" s="15">
        <f t="shared" si="484"/>
        <v>1.3339052669038027</v>
      </c>
    </row>
    <row r="204" spans="1:57">
      <c r="A204" s="1" t="str">
        <f t="shared" si="453"/>
        <v>Phonolite AFC</v>
      </c>
      <c r="B204" s="1" t="str">
        <f t="shared" si="454"/>
        <v xml:space="preserve"> r 0.13, TI 500°C and AXV 100%</v>
      </c>
      <c r="C204" s="1" t="str">
        <f t="shared" si="455"/>
        <v>amphibolite xenolith</v>
      </c>
      <c r="D204" s="34">
        <v>979.59200034041817</v>
      </c>
      <c r="E204" s="17"/>
      <c r="F204" s="1">
        <v>62.005918202122224</v>
      </c>
      <c r="G204" s="1">
        <v>0.81839203079173384</v>
      </c>
      <c r="H204" s="1">
        <v>14.65692429287137</v>
      </c>
      <c r="I204" s="1">
        <v>0.28313172447232876</v>
      </c>
      <c r="J204" s="1">
        <v>2.3293489030202226</v>
      </c>
      <c r="K204" s="1">
        <v>0.56652361580318189</v>
      </c>
      <c r="L204" s="1">
        <v>0.71655054975311239</v>
      </c>
      <c r="M204" s="1">
        <v>2.1558192015170179</v>
      </c>
      <c r="N204" s="1">
        <v>6.8160797713796173</v>
      </c>
      <c r="O204" s="1">
        <v>7.2633712557460424</v>
      </c>
      <c r="P204" s="1">
        <v>0.66486921043029923</v>
      </c>
      <c r="Q204" s="1">
        <v>1.7230712420928525</v>
      </c>
      <c r="R204" s="2">
        <f t="shared" si="456"/>
        <v>99.999999999999986</v>
      </c>
      <c r="V204" s="10">
        <f t="shared" si="457"/>
        <v>60.937512057185842</v>
      </c>
      <c r="W204" s="2">
        <f t="shared" si="458"/>
        <v>0.8042905530615817</v>
      </c>
      <c r="X204" s="2">
        <f t="shared" si="459"/>
        <v>14.404375045405581</v>
      </c>
      <c r="Y204" s="2">
        <f t="shared" si="460"/>
        <v>0.27825316315070447</v>
      </c>
      <c r="Z204" s="2">
        <f t="shared" si="461"/>
        <v>2.2892125619442756</v>
      </c>
      <c r="AA204" s="2">
        <f t="shared" si="462"/>
        <v>0.55676201029961259</v>
      </c>
      <c r="AB204" s="2">
        <f t="shared" si="463"/>
        <v>0.70420387329525824</v>
      </c>
      <c r="AC204" s="2">
        <f t="shared" si="464"/>
        <v>2.118672900824162</v>
      </c>
      <c r="AD204" s="2">
        <f t="shared" si="465"/>
        <v>6.6986338610008671</v>
      </c>
      <c r="AE204" s="2">
        <f t="shared" si="466"/>
        <v>7.1382181944318441</v>
      </c>
      <c r="AF204" s="2">
        <f t="shared" si="467"/>
        <v>0.65341304026784497</v>
      </c>
      <c r="AG204" s="2">
        <f t="shared" si="468"/>
        <v>96.58354726086759</v>
      </c>
      <c r="AH204" s="2"/>
      <c r="AI204" s="10">
        <f t="shared" si="469"/>
        <v>63.093056514684129</v>
      </c>
      <c r="AJ204" s="2">
        <f t="shared" si="470"/>
        <v>0.83274074712666235</v>
      </c>
      <c r="AK204" s="2">
        <f t="shared" si="471"/>
        <v>14.913901439652083</v>
      </c>
      <c r="AL204" s="2">
        <f t="shared" si="472"/>
        <v>0.28809582070863049</v>
      </c>
      <c r="AM204" s="2">
        <f t="shared" si="473"/>
        <v>2.3701889471518589</v>
      </c>
      <c r="AN204" s="2">
        <f t="shared" si="474"/>
        <v>0.57645636973326808</v>
      </c>
      <c r="AO204" s="2">
        <f t="shared" si="475"/>
        <v>0.72911369820911309</v>
      </c>
      <c r="AP204" s="2">
        <f t="shared" si="476"/>
        <v>2.193616781439728</v>
      </c>
      <c r="AQ204" s="2">
        <f t="shared" si="477"/>
        <v>6.9355848392150827</v>
      </c>
      <c r="AR204" s="2">
        <f t="shared" si="478"/>
        <v>7.3907186025709475</v>
      </c>
      <c r="AS204" s="2">
        <f t="shared" si="479"/>
        <v>0.67652623950848201</v>
      </c>
      <c r="AT204" s="2">
        <f t="shared" si="480"/>
        <v>99.999999999999986</v>
      </c>
      <c r="AU204" s="2"/>
      <c r="AV204" s="2">
        <f>AR204*'E. Diagram lines'!$G$42</f>
        <v>6.135081017480231</v>
      </c>
      <c r="AW204" s="2">
        <f>AK204*'E. Diagram lines'!$G$43</f>
        <v>7.8934266113121314</v>
      </c>
      <c r="AX204" s="2">
        <f>AQ204*'E. Diagram lines'!$G$41</f>
        <v>5.1451789433221933</v>
      </c>
      <c r="AY204" s="2">
        <f>AP204*'E. Diagram lines'!$G$44</f>
        <v>1.5676849744390413</v>
      </c>
      <c r="AZ204" s="2">
        <f>AS204*'E. Diagram lines'!$G$50</f>
        <v>0.29525547216186387</v>
      </c>
      <c r="BA204" s="2">
        <f>AJ204*'E. Diagram lines'!$G$47</f>
        <v>0.49907100717055147</v>
      </c>
      <c r="BB204" s="2">
        <f t="shared" si="481"/>
        <v>14.326303441786031</v>
      </c>
      <c r="BC204" s="2">
        <f t="shared" si="482"/>
        <v>0.61437269937706052</v>
      </c>
      <c r="BD204" s="2">
        <f t="shared" si="483"/>
        <v>0.69975573601502616</v>
      </c>
      <c r="BE204" s="15">
        <f t="shared" si="484"/>
        <v>1.4290701005107966</v>
      </c>
    </row>
    <row r="205" spans="1:57">
      <c r="A205" s="1" t="str">
        <f t="shared" si="453"/>
        <v>Phonolite AFC</v>
      </c>
      <c r="B205" s="1" t="str">
        <f t="shared" si="454"/>
        <v xml:space="preserve"> r 0.13, TI 500°C and AXV 100%</v>
      </c>
      <c r="C205" s="1" t="str">
        <f t="shared" si="455"/>
        <v>amphibolite xenolith</v>
      </c>
      <c r="D205" s="34">
        <v>959.69230487008383</v>
      </c>
      <c r="E205" s="17"/>
      <c r="F205" s="1">
        <v>62.498961352184153</v>
      </c>
      <c r="G205" s="1">
        <v>0.69446638648033199</v>
      </c>
      <c r="H205" s="1">
        <v>14.010917353770374</v>
      </c>
      <c r="I205" s="1">
        <v>0.25059525699972351</v>
      </c>
      <c r="J205" s="1">
        <v>2.227721204981127</v>
      </c>
      <c r="K205" s="1">
        <v>0.59583140428133863</v>
      </c>
      <c r="L205" s="1">
        <v>0.63378533015362537</v>
      </c>
      <c r="M205" s="1">
        <v>2.2906643639648965</v>
      </c>
      <c r="N205" s="1">
        <v>6.7484516376357426</v>
      </c>
      <c r="O205" s="1">
        <v>7.2367030233738543</v>
      </c>
      <c r="P205" s="1">
        <v>0.71952289841540717</v>
      </c>
      <c r="Q205" s="1">
        <v>2.0923797877594152</v>
      </c>
      <c r="R205" s="2">
        <f t="shared" si="456"/>
        <v>99.999999999999986</v>
      </c>
      <c r="V205" s="10">
        <f t="shared" si="457"/>
        <v>61.191245717291487</v>
      </c>
      <c r="W205" s="2">
        <f t="shared" si="458"/>
        <v>0.67993551217683446</v>
      </c>
      <c r="X205" s="2">
        <f t="shared" si="459"/>
        <v>13.717755750980407</v>
      </c>
      <c r="Y205" s="2">
        <f t="shared" si="460"/>
        <v>0.24535185249317756</v>
      </c>
      <c r="Z205" s="2">
        <f t="shared" si="461"/>
        <v>2.1811088167604713</v>
      </c>
      <c r="AA205" s="2">
        <f t="shared" si="462"/>
        <v>0.58336434840903284</v>
      </c>
      <c r="AB205" s="2">
        <f t="shared" si="463"/>
        <v>0.62052413400770667</v>
      </c>
      <c r="AC205" s="2">
        <f t="shared" si="464"/>
        <v>2.2427349658078874</v>
      </c>
      <c r="AD205" s="2">
        <f t="shared" si="465"/>
        <v>6.6072483995831339</v>
      </c>
      <c r="AE205" s="2">
        <f t="shared" si="466"/>
        <v>7.0852837120126058</v>
      </c>
      <c r="AF205" s="2">
        <f t="shared" si="467"/>
        <v>0.70446774672066248</v>
      </c>
      <c r="AG205" s="2">
        <f t="shared" si="468"/>
        <v>95.859020956243398</v>
      </c>
      <c r="AH205" s="2"/>
      <c r="AI205" s="10">
        <f t="shared" si="469"/>
        <v>63.834624124967171</v>
      </c>
      <c r="AJ205" s="2">
        <f t="shared" si="470"/>
        <v>0.70930779951028655</v>
      </c>
      <c r="AK205" s="2">
        <f t="shared" si="471"/>
        <v>14.310344101304901</v>
      </c>
      <c r="AL205" s="2">
        <f t="shared" si="472"/>
        <v>0.25595071809169939</v>
      </c>
      <c r="AM205" s="2">
        <f t="shared" si="473"/>
        <v>2.2753297446633409</v>
      </c>
      <c r="AN205" s="2">
        <f t="shared" si="474"/>
        <v>0.60856489309996209</v>
      </c>
      <c r="AO205" s="2">
        <f t="shared" si="475"/>
        <v>0.64732993078549828</v>
      </c>
      <c r="AP205" s="2">
        <f t="shared" si="476"/>
        <v>2.3396180593494948</v>
      </c>
      <c r="AQ205" s="2">
        <f t="shared" si="477"/>
        <v>6.8926725243721538</v>
      </c>
      <c r="AR205" s="2">
        <f t="shared" si="478"/>
        <v>7.3913583107079859</v>
      </c>
      <c r="AS205" s="2">
        <f t="shared" si="479"/>
        <v>0.73489979314751164</v>
      </c>
      <c r="AT205" s="2">
        <f t="shared" si="480"/>
        <v>100.00000000000001</v>
      </c>
      <c r="AU205" s="2"/>
      <c r="AV205" s="2">
        <f>AR205*'E. Diagram lines'!$G$42</f>
        <v>6.1356120431435412</v>
      </c>
      <c r="AW205" s="2">
        <f>AK205*'E. Diagram lines'!$G$43</f>
        <v>7.5739840043430524</v>
      </c>
      <c r="AX205" s="2">
        <f>AQ205*'E. Diagram lines'!$G$41</f>
        <v>5.113344347702995</v>
      </c>
      <c r="AY205" s="2">
        <f>AP205*'E. Diagram lines'!$G$44</f>
        <v>1.6720259019723445</v>
      </c>
      <c r="AZ205" s="2">
        <f>AS205*'E. Diagram lines'!$G$50</f>
        <v>0.32073136671693603</v>
      </c>
      <c r="BA205" s="2">
        <f>AJ205*'E. Diagram lines'!$G$47</f>
        <v>0.42509623687440695</v>
      </c>
      <c r="BB205" s="2">
        <f t="shared" si="481"/>
        <v>14.28403083508014</v>
      </c>
      <c r="BC205" s="2">
        <f t="shared" si="482"/>
        <v>0.5861771057880375</v>
      </c>
      <c r="BD205" s="2">
        <f t="shared" si="483"/>
        <v>0.67330548196507622</v>
      </c>
      <c r="BE205" s="15">
        <f t="shared" si="484"/>
        <v>1.4852099482116932</v>
      </c>
    </row>
    <row r="206" spans="1:57">
      <c r="A206" s="1" t="str">
        <f t="shared" si="453"/>
        <v>Phonolite AFC</v>
      </c>
      <c r="B206" s="1" t="str">
        <f t="shared" si="454"/>
        <v xml:space="preserve"> r 0.13, TI 500°C and AXV 100%</v>
      </c>
      <c r="C206" s="1" t="str">
        <f t="shared" si="455"/>
        <v>amphibolite xenolith</v>
      </c>
      <c r="D206" s="34">
        <v>941.19585018950613</v>
      </c>
      <c r="E206" s="17"/>
      <c r="F206" s="1">
        <v>63.177166806173624</v>
      </c>
      <c r="G206" s="1">
        <v>0.59123392047940115</v>
      </c>
      <c r="H206" s="1">
        <v>13.375982151454002</v>
      </c>
      <c r="I206" s="1">
        <v>0.22784309476342343</v>
      </c>
      <c r="J206" s="1">
        <v>2.1386358308605753</v>
      </c>
      <c r="K206" s="1">
        <v>0.61574030839883698</v>
      </c>
      <c r="L206" s="1">
        <v>0.56764022469225606</v>
      </c>
      <c r="M206" s="1">
        <v>2.3308310440152957</v>
      </c>
      <c r="N206" s="1">
        <v>6.7023642261883536</v>
      </c>
      <c r="O206" s="1">
        <v>7.1300403038557612</v>
      </c>
      <c r="P206" s="1">
        <v>0.67269850777288187</v>
      </c>
      <c r="Q206" s="1">
        <v>2.4698235813455827</v>
      </c>
      <c r="R206" s="2">
        <f t="shared" si="456"/>
        <v>100</v>
      </c>
      <c r="V206" s="10">
        <f t="shared" si="457"/>
        <v>61.616802242368713</v>
      </c>
      <c r="W206" s="2">
        <f t="shared" si="458"/>
        <v>0.57663148569048694</v>
      </c>
      <c r="X206" s="2">
        <f t="shared" si="459"/>
        <v>13.045618990040815</v>
      </c>
      <c r="Y206" s="2">
        <f t="shared" si="460"/>
        <v>0.22221577228048883</v>
      </c>
      <c r="Z206" s="2">
        <f t="shared" si="461"/>
        <v>2.0858152987908749</v>
      </c>
      <c r="AA206" s="2">
        <f t="shared" si="462"/>
        <v>0.60053260906215256</v>
      </c>
      <c r="AB206" s="2">
        <f t="shared" si="463"/>
        <v>0.55362051256560374</v>
      </c>
      <c r="AC206" s="2">
        <f t="shared" si="464"/>
        <v>2.2732636292488824</v>
      </c>
      <c r="AD206" s="2">
        <f t="shared" si="465"/>
        <v>6.5368276540222841</v>
      </c>
      <c r="AE206" s="2">
        <f t="shared" si="466"/>
        <v>6.9539408870716874</v>
      </c>
      <c r="AF206" s="2">
        <f t="shared" si="467"/>
        <v>0.65608404139654741</v>
      </c>
      <c r="AG206" s="2">
        <f t="shared" si="468"/>
        <v>95.121353122538551</v>
      </c>
      <c r="AH206" s="2"/>
      <c r="AI206" s="10">
        <f t="shared" si="469"/>
        <v>64.777045552528946</v>
      </c>
      <c r="AJ206" s="2">
        <f t="shared" si="470"/>
        <v>0.60620614274446949</v>
      </c>
      <c r="AK206" s="2">
        <f t="shared" si="471"/>
        <v>13.714711325894413</v>
      </c>
      <c r="AL206" s="2">
        <f t="shared" si="472"/>
        <v>0.23361292179498638</v>
      </c>
      <c r="AM206" s="2">
        <f t="shared" si="473"/>
        <v>2.1927939735086159</v>
      </c>
      <c r="AN206" s="2">
        <f t="shared" si="474"/>
        <v>0.63133312274114317</v>
      </c>
      <c r="AO206" s="2">
        <f t="shared" si="475"/>
        <v>0.58201496760922977</v>
      </c>
      <c r="AP206" s="2">
        <f t="shared" si="476"/>
        <v>2.3898562779278247</v>
      </c>
      <c r="AQ206" s="2">
        <f t="shared" si="477"/>
        <v>6.8720927945603556</v>
      </c>
      <c r="AR206" s="2">
        <f t="shared" si="478"/>
        <v>7.3105992070081101</v>
      </c>
      <c r="AS206" s="2">
        <f t="shared" si="479"/>
        <v>0.68973371368188763</v>
      </c>
      <c r="AT206" s="2">
        <f t="shared" si="480"/>
        <v>99.999999999999972</v>
      </c>
      <c r="AU206" s="2"/>
      <c r="AV206" s="2">
        <f>AR206*'E. Diagram lines'!$G$42</f>
        <v>6.0685734139193857</v>
      </c>
      <c r="AW206" s="2">
        <f>AK206*'E. Diagram lines'!$G$43</f>
        <v>7.258735602104414</v>
      </c>
      <c r="AX206" s="2">
        <f>AQ206*'E. Diagram lines'!$G$41</f>
        <v>5.0980772296528745</v>
      </c>
      <c r="AY206" s="2">
        <f>AP206*'E. Diagram lines'!$G$44</f>
        <v>1.7079290282951387</v>
      </c>
      <c r="AZ206" s="2">
        <f>AS206*'E. Diagram lines'!$G$50</f>
        <v>0.30101959304203496</v>
      </c>
      <c r="BA206" s="2">
        <f>AJ206*'E. Diagram lines'!$G$47</f>
        <v>0.36330624057530386</v>
      </c>
      <c r="BB206" s="2">
        <f t="shared" si="481"/>
        <v>14.182692001568466</v>
      </c>
      <c r="BC206" s="2">
        <f t="shared" si="482"/>
        <v>0.56380369589584967</v>
      </c>
      <c r="BD206" s="2">
        <f t="shared" si="483"/>
        <v>0.65003695680966633</v>
      </c>
      <c r="BE206" s="15">
        <f t="shared" si="484"/>
        <v>1.538374071695749</v>
      </c>
    </row>
    <row r="207" spans="1:57">
      <c r="A207" s="1" t="str">
        <f t="shared" si="453"/>
        <v>Phonolite AFC</v>
      </c>
      <c r="B207" s="1" t="str">
        <f t="shared" si="454"/>
        <v xml:space="preserve"> r 0.13, TI 500°C and AXV 100%</v>
      </c>
      <c r="C207" s="1" t="str">
        <f t="shared" si="455"/>
        <v>amphibolite xenolith</v>
      </c>
      <c r="D207" s="34">
        <v>918.97764686080097</v>
      </c>
      <c r="E207" s="17"/>
      <c r="F207" s="1">
        <v>64.013608474562616</v>
      </c>
      <c r="G207" s="1">
        <v>0.48619539199699924</v>
      </c>
      <c r="H207" s="1">
        <v>12.55088139293912</v>
      </c>
      <c r="I207" s="1">
        <v>0.20468717740353476</v>
      </c>
      <c r="J207" s="1">
        <v>2.0272089852349624</v>
      </c>
      <c r="K207" s="1">
        <v>0.63713674609769422</v>
      </c>
      <c r="L207" s="1">
        <v>0.50119690921304916</v>
      </c>
      <c r="M207" s="1">
        <v>2.4213874538294808</v>
      </c>
      <c r="N207" s="1">
        <v>6.6265936845441074</v>
      </c>
      <c r="O207" s="1">
        <v>6.96879248106021</v>
      </c>
      <c r="P207" s="1">
        <v>0.63762620304936701</v>
      </c>
      <c r="Q207" s="1">
        <v>2.9246851000688658</v>
      </c>
      <c r="R207" s="2">
        <f t="shared" si="456"/>
        <v>100</v>
      </c>
      <c r="V207" s="10">
        <f t="shared" si="457"/>
        <v>62.141412005490658</v>
      </c>
      <c r="W207" s="2">
        <f t="shared" si="458"/>
        <v>0.4719757078100415</v>
      </c>
      <c r="X207" s="2">
        <f t="shared" si="459"/>
        <v>12.183807634912514</v>
      </c>
      <c r="Y207" s="2">
        <f t="shared" si="460"/>
        <v>0.19870072202426203</v>
      </c>
      <c r="Z207" s="2">
        <f t="shared" si="461"/>
        <v>1.9679195060965382</v>
      </c>
      <c r="AA207" s="2">
        <f t="shared" si="462"/>
        <v>0.61850250261751138</v>
      </c>
      <c r="AB207" s="2">
        <f t="shared" si="463"/>
        <v>0.48653847788728938</v>
      </c>
      <c r="AC207" s="2">
        <f t="shared" si="464"/>
        <v>2.350569495752393</v>
      </c>
      <c r="AD207" s="2">
        <f t="shared" si="465"/>
        <v>6.4327866864101404</v>
      </c>
      <c r="AE207" s="2">
        <f t="shared" si="466"/>
        <v>6.7649772457119219</v>
      </c>
      <c r="AF207" s="2">
        <f t="shared" si="467"/>
        <v>0.61897764449464732</v>
      </c>
      <c r="AG207" s="2">
        <f t="shared" si="468"/>
        <v>94.236167629207912</v>
      </c>
      <c r="AH207" s="2"/>
      <c r="AI207" s="10">
        <f t="shared" si="469"/>
        <v>65.942210479100922</v>
      </c>
      <c r="AJ207" s="2">
        <f t="shared" si="470"/>
        <v>0.50084348683101121</v>
      </c>
      <c r="AK207" s="2">
        <f t="shared" si="471"/>
        <v>12.929014349195816</v>
      </c>
      <c r="AL207" s="2">
        <f t="shared" si="472"/>
        <v>0.21085399271126132</v>
      </c>
      <c r="AM207" s="2">
        <f t="shared" si="473"/>
        <v>2.0882847378086646</v>
      </c>
      <c r="AN207" s="2">
        <f t="shared" si="474"/>
        <v>0.65633240206789811</v>
      </c>
      <c r="AO207" s="2">
        <f t="shared" si="475"/>
        <v>0.51629696975971873</v>
      </c>
      <c r="AP207" s="2">
        <f t="shared" si="476"/>
        <v>2.4943390153568266</v>
      </c>
      <c r="AQ207" s="2">
        <f t="shared" si="477"/>
        <v>6.8262396999433355</v>
      </c>
      <c r="AR207" s="2">
        <f t="shared" si="478"/>
        <v>7.1787482618458682</v>
      </c>
      <c r="AS207" s="2">
        <f t="shared" si="479"/>
        <v>0.65683660537867528</v>
      </c>
      <c r="AT207" s="2">
        <f t="shared" si="480"/>
        <v>100</v>
      </c>
      <c r="AU207" s="2"/>
      <c r="AV207" s="2">
        <f>AR207*'E. Diagram lines'!$G$42</f>
        <v>5.9591231325191023</v>
      </c>
      <c r="AW207" s="2">
        <f>AK207*'E. Diagram lines'!$G$43</f>
        <v>6.8428926082777846</v>
      </c>
      <c r="AX207" s="2">
        <f>AQ207*'E. Diagram lines'!$G$41</f>
        <v>5.0640610100579959</v>
      </c>
      <c r="AY207" s="2">
        <f>AP207*'E. Diagram lines'!$G$44</f>
        <v>1.7825984140062574</v>
      </c>
      <c r="AZ207" s="2">
        <f>AS207*'E. Diagram lines'!$G$50</f>
        <v>0.2866623505914217</v>
      </c>
      <c r="BA207" s="2">
        <f>AJ207*'E. Diagram lines'!$G$47</f>
        <v>0.30016120175460137</v>
      </c>
      <c r="BB207" s="2">
        <f t="shared" si="481"/>
        <v>14.004987961789205</v>
      </c>
      <c r="BC207" s="2">
        <f t="shared" si="482"/>
        <v>0.53435958154387875</v>
      </c>
      <c r="BD207" s="2">
        <f t="shared" si="483"/>
        <v>0.62077277488698401</v>
      </c>
      <c r="BE207" s="15">
        <f t="shared" si="484"/>
        <v>1.6108953879010832</v>
      </c>
    </row>
    <row r="208" spans="1:57">
      <c r="A208" s="1" t="str">
        <f t="shared" si="453"/>
        <v>Phonolite AFC</v>
      </c>
      <c r="B208" s="1" t="str">
        <f t="shared" si="454"/>
        <v xml:space="preserve"> r 0.13, TI 500°C and AXV 100%</v>
      </c>
      <c r="C208" s="1" t="str">
        <f t="shared" si="455"/>
        <v>amphibolite xenolith</v>
      </c>
      <c r="D208" s="34">
        <v>898.79029054744308</v>
      </c>
      <c r="E208" s="17"/>
      <c r="F208" s="1">
        <v>64.853861260077238</v>
      </c>
      <c r="G208" s="1">
        <v>0.39977696486590769</v>
      </c>
      <c r="H208" s="1">
        <v>11.786970181875471</v>
      </c>
      <c r="I208" s="1">
        <v>0.18413996537404517</v>
      </c>
      <c r="J208" s="1">
        <v>1.9700485010036302</v>
      </c>
      <c r="K208" s="1">
        <v>0.67436160684585766</v>
      </c>
      <c r="L208" s="1">
        <v>0.41180473810793017</v>
      </c>
      <c r="M208" s="1">
        <v>2.4279000778754356</v>
      </c>
      <c r="N208" s="1">
        <v>6.5430114740415171</v>
      </c>
      <c r="O208" s="1">
        <v>6.7601331034716505</v>
      </c>
      <c r="P208" s="1">
        <v>0.63117358860708483</v>
      </c>
      <c r="Q208" s="1">
        <v>3.3568185378542497</v>
      </c>
      <c r="R208" s="2">
        <f t="shared" si="456"/>
        <v>100.00000000000003</v>
      </c>
      <c r="V208" s="10">
        <f t="shared" si="457"/>
        <v>62.676834822784684</v>
      </c>
      <c r="W208" s="2">
        <f t="shared" si="458"/>
        <v>0.38635717759921784</v>
      </c>
      <c r="X208" s="2">
        <f t="shared" si="459"/>
        <v>11.391302981758923</v>
      </c>
      <c r="Y208" s="2">
        <f t="shared" si="460"/>
        <v>0.1779587208807708</v>
      </c>
      <c r="Z208" s="2">
        <f t="shared" si="461"/>
        <v>1.9039175477172205</v>
      </c>
      <c r="AA208" s="2">
        <f t="shared" si="462"/>
        <v>0.65172451141508414</v>
      </c>
      <c r="AB208" s="2">
        <f t="shared" si="463"/>
        <v>0.39798120031936102</v>
      </c>
      <c r="AC208" s="2">
        <f t="shared" si="464"/>
        <v>2.3463998779807351</v>
      </c>
      <c r="AD208" s="2">
        <f t="shared" si="465"/>
        <v>6.3233744519469601</v>
      </c>
      <c r="AE208" s="2">
        <f t="shared" si="466"/>
        <v>6.5332077022706923</v>
      </c>
      <c r="AF208" s="2">
        <f t="shared" si="467"/>
        <v>0.60998623657868223</v>
      </c>
      <c r="AG208" s="2">
        <f t="shared" si="468"/>
        <v>93.399045231252302</v>
      </c>
      <c r="AH208" s="2"/>
      <c r="AI208" s="10">
        <f t="shared" si="469"/>
        <v>67.106504855161361</v>
      </c>
      <c r="AJ208" s="2">
        <f t="shared" si="470"/>
        <v>0.41366287700544785</v>
      </c>
      <c r="AK208" s="2">
        <f t="shared" si="471"/>
        <v>12.196380544955799</v>
      </c>
      <c r="AL208" s="2">
        <f t="shared" si="472"/>
        <v>0.19053591012643878</v>
      </c>
      <c r="AM208" s="2">
        <f t="shared" si="473"/>
        <v>2.0384764565881768</v>
      </c>
      <c r="AN208" s="2">
        <f t="shared" si="474"/>
        <v>0.69778498249253018</v>
      </c>
      <c r="AO208" s="2">
        <f t="shared" si="475"/>
        <v>0.4261084246996053</v>
      </c>
      <c r="AP208" s="2">
        <f t="shared" si="476"/>
        <v>2.5122311177498045</v>
      </c>
      <c r="AQ208" s="2">
        <f t="shared" si="477"/>
        <v>6.7702774008990536</v>
      </c>
      <c r="AR208" s="2">
        <f t="shared" si="478"/>
        <v>6.9949405650718717</v>
      </c>
      <c r="AS208" s="2">
        <f t="shared" si="479"/>
        <v>0.65309686524993982</v>
      </c>
      <c r="AT208" s="2">
        <f t="shared" si="480"/>
        <v>100.00000000000003</v>
      </c>
      <c r="AU208" s="2"/>
      <c r="AV208" s="2">
        <f>AR208*'E. Diagram lines'!$G$42</f>
        <v>5.806543231702336</v>
      </c>
      <c r="AW208" s="2">
        <f>AK208*'E. Diagram lines'!$G$43</f>
        <v>6.4551341675950837</v>
      </c>
      <c r="AX208" s="2">
        <f>AQ208*'E. Diagram lines'!$G$41</f>
        <v>5.0225452548134637</v>
      </c>
      <c r="AY208" s="2">
        <f>AP208*'E. Diagram lines'!$G$44</f>
        <v>1.7953851415331077</v>
      </c>
      <c r="AZ208" s="2">
        <f>AS208*'E. Diagram lines'!$G$50</f>
        <v>0.28503022064140726</v>
      </c>
      <c r="BA208" s="2">
        <f>AJ208*'E. Diagram lines'!$G$47</f>
        <v>0.24791287008413385</v>
      </c>
      <c r="BB208" s="2">
        <f t="shared" si="481"/>
        <v>13.765217965970926</v>
      </c>
      <c r="BC208" s="2">
        <f t="shared" si="482"/>
        <v>0.51131907418723122</v>
      </c>
      <c r="BD208" s="2">
        <f t="shared" si="483"/>
        <v>0.59609210651782085</v>
      </c>
      <c r="BE208" s="15">
        <f t="shared" si="484"/>
        <v>1.6775930918489756</v>
      </c>
    </row>
    <row r="209" spans="1:57">
      <c r="D209" s="34"/>
      <c r="E209" s="17"/>
      <c r="R209" s="2"/>
      <c r="V209" s="10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10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15"/>
    </row>
    <row r="210" spans="1:57">
      <c r="A210" s="1" t="s">
        <v>86</v>
      </c>
      <c r="B210" s="1" t="s">
        <v>194</v>
      </c>
      <c r="C210" s="1" t="s">
        <v>87</v>
      </c>
      <c r="D210" s="34">
        <v>1237.109375</v>
      </c>
      <c r="E210" s="17"/>
      <c r="F210" s="1">
        <v>59.370162280257773</v>
      </c>
      <c r="G210" s="1">
        <v>0.89050183750855849</v>
      </c>
      <c r="H210" s="1">
        <v>19.408892322061664</v>
      </c>
      <c r="I210" s="1">
        <v>1.0087912543769681</v>
      </c>
      <c r="J210" s="1">
        <v>2.0175825087535615</v>
      </c>
      <c r="K210" s="1">
        <v>0.20238678125194692</v>
      </c>
      <c r="L210" s="1">
        <v>0.5869216656306453</v>
      </c>
      <c r="M210" s="1">
        <v>1.9935097953316903</v>
      </c>
      <c r="N210" s="1">
        <v>6.3043482359981331</v>
      </c>
      <c r="O210" s="1">
        <v>7.8424877735129366</v>
      </c>
      <c r="P210" s="1">
        <v>0.17202876406415332</v>
      </c>
      <c r="Q210" s="1">
        <v>0.20238678125194709</v>
      </c>
      <c r="R210" s="2">
        <f t="shared" si="456"/>
        <v>99.999999999999986</v>
      </c>
      <c r="V210" s="10">
        <f t="shared" si="457"/>
        <v>59.250004919794698</v>
      </c>
      <c r="W210" s="2">
        <f t="shared" si="458"/>
        <v>0.88869957950263556</v>
      </c>
      <c r="X210" s="2">
        <f t="shared" si="459"/>
        <v>19.36961128961439</v>
      </c>
      <c r="Y210" s="2">
        <f t="shared" si="460"/>
        <v>1.0067495942276836</v>
      </c>
      <c r="Z210" s="2">
        <f t="shared" si="461"/>
        <v>2.0134991884549929</v>
      </c>
      <c r="AA210" s="2">
        <f t="shared" si="462"/>
        <v>0.20197717715969168</v>
      </c>
      <c r="AB210" s="2">
        <f t="shared" si="463"/>
        <v>0.58573381376310518</v>
      </c>
      <c r="AC210" s="2">
        <f t="shared" si="464"/>
        <v>1.9894751950229761</v>
      </c>
      <c r="AD210" s="2">
        <f t="shared" si="465"/>
        <v>6.2915890685243818</v>
      </c>
      <c r="AE210" s="2">
        <f t="shared" si="466"/>
        <v>7.8266156149380457</v>
      </c>
      <c r="AF210" s="2">
        <f t="shared" si="467"/>
        <v>0.17168060058573639</v>
      </c>
      <c r="AG210" s="2">
        <f t="shared" si="468"/>
        <v>99.595636041588321</v>
      </c>
      <c r="AH210" s="2"/>
      <c r="AI210" s="10">
        <f t="shared" si="469"/>
        <v>59.490563316502715</v>
      </c>
      <c r="AJ210" s="2">
        <f t="shared" si="470"/>
        <v>0.89230775044354327</v>
      </c>
      <c r="AK210" s="2">
        <f t="shared" si="471"/>
        <v>19.448253015349174</v>
      </c>
      <c r="AL210" s="2">
        <f t="shared" si="472"/>
        <v>1.0108370549561967</v>
      </c>
      <c r="AM210" s="2">
        <f t="shared" si="473"/>
        <v>2.0216741099120172</v>
      </c>
      <c r="AN210" s="2">
        <f t="shared" si="474"/>
        <v>0.202797216009898</v>
      </c>
      <c r="AO210" s="2">
        <f t="shared" si="475"/>
        <v>0.58811192642870347</v>
      </c>
      <c r="AP210" s="2">
        <f t="shared" si="476"/>
        <v>1.9975525776975083</v>
      </c>
      <c r="AQ210" s="2">
        <f t="shared" si="477"/>
        <v>6.317133278708309</v>
      </c>
      <c r="AR210" s="2">
        <f t="shared" si="478"/>
        <v>7.8583921203835398</v>
      </c>
      <c r="AS210" s="2">
        <f t="shared" si="479"/>
        <v>0.17237763360841177</v>
      </c>
      <c r="AT210" s="2">
        <f t="shared" si="480"/>
        <v>100.00000000000001</v>
      </c>
      <c r="AU210" s="2"/>
      <c r="AV210" s="2">
        <f>AR210*'E. Diagram lines'!$G$42</f>
        <v>6.5232996841349387</v>
      </c>
      <c r="AW210" s="2">
        <f>AK210*'E. Diagram lines'!$G$43</f>
        <v>10.293306450767975</v>
      </c>
      <c r="AX210" s="2">
        <f>AQ210*'E. Diagram lines'!$G$41</f>
        <v>4.6863792861408209</v>
      </c>
      <c r="AY210" s="2">
        <f>AP210*'E. Diagram lines'!$G$44</f>
        <v>1.4275661948816112</v>
      </c>
      <c r="AZ210" s="2">
        <f>AS210*'E. Diagram lines'!$G$50</f>
        <v>7.5230547802807399E-2</v>
      </c>
      <c r="BA210" s="2">
        <f>AJ210*'E. Diagram lines'!$G$47</f>
        <v>0.53477019019007244</v>
      </c>
      <c r="BB210" s="2">
        <f t="shared" si="481"/>
        <v>14.17552539909185</v>
      </c>
      <c r="BC210" s="2">
        <f t="shared" si="482"/>
        <v>0.81452138628662851</v>
      </c>
      <c r="BD210" s="2">
        <f t="shared" si="483"/>
        <v>0.91825167144057451</v>
      </c>
      <c r="BE210" s="15">
        <f t="shared" si="484"/>
        <v>1.0890260601771373</v>
      </c>
    </row>
    <row r="211" spans="1:57">
      <c r="A211" s="1" t="str">
        <f>A210</f>
        <v>Phonolite AFC</v>
      </c>
      <c r="B211" s="1" t="str">
        <f>B210</f>
        <v xml:space="preserve"> r 0.13, TI 660°C and AXV 100%</v>
      </c>
      <c r="C211" s="1" t="str">
        <f>C210</f>
        <v>amphibolite xenolith</v>
      </c>
      <c r="D211" s="34">
        <v>1217.109375</v>
      </c>
      <c r="E211" s="17"/>
      <c r="F211" s="1">
        <v>59.427493953182619</v>
      </c>
      <c r="G211" s="1">
        <v>0.90331393954012729</v>
      </c>
      <c r="H211" s="1">
        <v>19.35007722227159</v>
      </c>
      <c r="I211" s="1">
        <v>1.0233052463028698</v>
      </c>
      <c r="J211" s="1">
        <v>2.046610492605728</v>
      </c>
      <c r="K211" s="1">
        <v>0.20529862262275672</v>
      </c>
      <c r="L211" s="1">
        <v>0.5953660056059934</v>
      </c>
      <c r="M211" s="1">
        <v>2.0221914328341448</v>
      </c>
      <c r="N211" s="1">
        <v>6.3766462692871091</v>
      </c>
      <c r="O211" s="1">
        <v>7.6709582959323823</v>
      </c>
      <c r="P211" s="1">
        <v>0.17450382922934213</v>
      </c>
      <c r="Q211" s="1">
        <v>0.20423469058533983</v>
      </c>
      <c r="R211" s="2">
        <f t="shared" si="456"/>
        <v>100</v>
      </c>
      <c r="V211" s="10">
        <f t="shared" si="457"/>
        <v>59.306122394784715</v>
      </c>
      <c r="W211" s="2">
        <f t="shared" si="458"/>
        <v>0.9014690591106933</v>
      </c>
      <c r="X211" s="2">
        <f t="shared" si="459"/>
        <v>19.310557651928658</v>
      </c>
      <c r="Y211" s="2">
        <f t="shared" si="460"/>
        <v>1.0212153019993395</v>
      </c>
      <c r="Z211" s="2">
        <f t="shared" si="461"/>
        <v>2.0424306039986679</v>
      </c>
      <c r="AA211" s="2">
        <f t="shared" si="462"/>
        <v>0.2048793316160672</v>
      </c>
      <c r="AB211" s="2">
        <f t="shared" si="463"/>
        <v>0.59415006168659379</v>
      </c>
      <c r="AC211" s="2">
        <f t="shared" si="464"/>
        <v>2.0180614164182531</v>
      </c>
      <c r="AD211" s="2">
        <f t="shared" si="465"/>
        <v>6.3636229455093085</v>
      </c>
      <c r="AE211" s="2">
        <f t="shared" si="466"/>
        <v>7.6552915379917543</v>
      </c>
      <c r="AF211" s="2">
        <f t="shared" si="467"/>
        <v>0.17414743187365603</v>
      </c>
      <c r="AG211" s="2">
        <f t="shared" si="468"/>
        <v>99.591947736917689</v>
      </c>
      <c r="AH211" s="2"/>
      <c r="AI211" s="10">
        <f t="shared" si="469"/>
        <v>59.549113901706093</v>
      </c>
      <c r="AJ211" s="2">
        <f t="shared" si="470"/>
        <v>0.90516259556647682</v>
      </c>
      <c r="AK211" s="2">
        <f t="shared" si="471"/>
        <v>19.389677670467364</v>
      </c>
      <c r="AL211" s="2">
        <f t="shared" si="472"/>
        <v>1.0253994677330582</v>
      </c>
      <c r="AM211" s="2">
        <f t="shared" si="473"/>
        <v>2.0507989354661054</v>
      </c>
      <c r="AN211" s="2">
        <f t="shared" si="474"/>
        <v>0.20571877171965439</v>
      </c>
      <c r="AO211" s="2">
        <f t="shared" si="475"/>
        <v>0.59658443798699667</v>
      </c>
      <c r="AP211" s="2">
        <f t="shared" si="476"/>
        <v>2.0263299014385869</v>
      </c>
      <c r="AQ211" s="2">
        <f t="shared" si="477"/>
        <v>6.3896962456437434</v>
      </c>
      <c r="AR211" s="2">
        <f t="shared" si="478"/>
        <v>7.6866571163102355</v>
      </c>
      <c r="AS211" s="2">
        <f t="shared" si="479"/>
        <v>0.17486095596170512</v>
      </c>
      <c r="AT211" s="2">
        <f t="shared" si="480"/>
        <v>100.00000000000001</v>
      </c>
      <c r="AU211" s="2"/>
      <c r="AV211" s="2">
        <f>AR211*'E. Diagram lines'!$G$42</f>
        <v>6.380741399861944</v>
      </c>
      <c r="AW211" s="2">
        <f>AK211*'E. Diagram lines'!$G$43</f>
        <v>10.262304490085334</v>
      </c>
      <c r="AX211" s="2">
        <f>AQ211*'E. Diagram lines'!$G$41</f>
        <v>4.7402102835543616</v>
      </c>
      <c r="AY211" s="2">
        <f>AP211*'E. Diagram lines'!$G$44</f>
        <v>1.4481321289203941</v>
      </c>
      <c r="AZ211" s="2">
        <f>AS211*'E. Diagram lines'!$G$50</f>
        <v>7.6314340967259447E-2</v>
      </c>
      <c r="BA211" s="2">
        <f>AJ211*'E. Diagram lines'!$G$47</f>
        <v>0.54247424517316323</v>
      </c>
      <c r="BB211" s="2">
        <f t="shared" si="481"/>
        <v>14.076353361953979</v>
      </c>
      <c r="BC211" s="2">
        <f t="shared" si="482"/>
        <v>0.81647195955625373</v>
      </c>
      <c r="BD211" s="2">
        <f t="shared" si="483"/>
        <v>0.92279013363475038</v>
      </c>
      <c r="BE211" s="15">
        <f t="shared" si="484"/>
        <v>1.0836700172130471</v>
      </c>
    </row>
    <row r="212" spans="1:57">
      <c r="A212" s="1" t="str">
        <f t="shared" ref="A212:A223" si="485">A211</f>
        <v>Phonolite AFC</v>
      </c>
      <c r="B212" s="1" t="str">
        <f t="shared" ref="B212:B223" si="486">B211</f>
        <v xml:space="preserve"> r 0.13, TI 660°C and AXV 100%</v>
      </c>
      <c r="C212" s="1" t="str">
        <f t="shared" ref="C212:C223" si="487">C211</f>
        <v>amphibolite xenolith</v>
      </c>
      <c r="D212" s="34">
        <v>1197.109375</v>
      </c>
      <c r="E212" s="17"/>
      <c r="F212" s="1">
        <v>59.482182886676014</v>
      </c>
      <c r="G212" s="1">
        <v>0.91556935676963636</v>
      </c>
      <c r="H212" s="1">
        <v>19.293753283503118</v>
      </c>
      <c r="I212" s="1">
        <v>1.0371886064478175</v>
      </c>
      <c r="J212" s="1">
        <v>2.0743772128956315</v>
      </c>
      <c r="K212" s="1">
        <v>0.20808394472037239</v>
      </c>
      <c r="L212" s="1">
        <v>0.60344343968907876</v>
      </c>
      <c r="M212" s="1">
        <v>2.0496268554956556</v>
      </c>
      <c r="N212" s="1">
        <v>6.445259755474309</v>
      </c>
      <c r="O212" s="1">
        <v>7.5076479351211685</v>
      </c>
      <c r="P212" s="1">
        <v>0.17687135301231544</v>
      </c>
      <c r="Q212" s="1">
        <v>0.20599537019487302</v>
      </c>
      <c r="R212" s="2">
        <f t="shared" si="456"/>
        <v>99.999999999999986</v>
      </c>
      <c r="V212" s="10">
        <f t="shared" si="457"/>
        <v>59.359652343838619</v>
      </c>
      <c r="W212" s="2">
        <f t="shared" si="458"/>
        <v>0.91368332628376792</v>
      </c>
      <c r="X212" s="2">
        <f t="shared" si="459"/>
        <v>19.254009045002281</v>
      </c>
      <c r="Y212" s="2">
        <f t="shared" si="460"/>
        <v>1.0350520459383463</v>
      </c>
      <c r="Z212" s="2">
        <f t="shared" si="461"/>
        <v>2.0701040918766891</v>
      </c>
      <c r="AA212" s="2">
        <f t="shared" si="462"/>
        <v>0.2076553014281296</v>
      </c>
      <c r="AB212" s="2">
        <f t="shared" si="463"/>
        <v>0.60220037414157457</v>
      </c>
      <c r="AC212" s="2">
        <f t="shared" si="464"/>
        <v>2.0454047190670637</v>
      </c>
      <c r="AD212" s="2">
        <f t="shared" si="465"/>
        <v>6.4319828187809991</v>
      </c>
      <c r="AE212" s="2">
        <f t="shared" si="466"/>
        <v>7.492182527964288</v>
      </c>
      <c r="AF212" s="2">
        <f t="shared" si="467"/>
        <v>0.17650700621390902</v>
      </c>
      <c r="AG212" s="2">
        <f t="shared" si="468"/>
        <v>99.588433600535666</v>
      </c>
      <c r="AH212" s="2"/>
      <c r="AI212" s="10">
        <f t="shared" si="469"/>
        <v>59.604966357779254</v>
      </c>
      <c r="AJ212" s="2">
        <f t="shared" si="470"/>
        <v>0.91745928041070568</v>
      </c>
      <c r="AK212" s="2">
        <f t="shared" si="471"/>
        <v>19.333579562294389</v>
      </c>
      <c r="AL212" s="2">
        <f t="shared" si="472"/>
        <v>1.0393295772580351</v>
      </c>
      <c r="AM212" s="2">
        <f t="shared" si="473"/>
        <v>2.0786591545160666</v>
      </c>
      <c r="AN212" s="2">
        <f t="shared" si="474"/>
        <v>0.20851347282061544</v>
      </c>
      <c r="AO212" s="2">
        <f t="shared" si="475"/>
        <v>0.60468907117978354</v>
      </c>
      <c r="AP212" s="2">
        <f t="shared" si="476"/>
        <v>2.0538577072830493</v>
      </c>
      <c r="AQ212" s="2">
        <f t="shared" si="477"/>
        <v>6.4585640984982851</v>
      </c>
      <c r="AR212" s="2">
        <f t="shared" si="478"/>
        <v>7.5231452660622926</v>
      </c>
      <c r="AS212" s="2">
        <f t="shared" si="479"/>
        <v>0.17723645189752202</v>
      </c>
      <c r="AT212" s="2">
        <f t="shared" si="480"/>
        <v>99.999999999999972</v>
      </c>
      <c r="AU212" s="2"/>
      <c r="AV212" s="2">
        <f>AR212*'E. Diagram lines'!$G$42</f>
        <v>6.2450092062102653</v>
      </c>
      <c r="AW212" s="2">
        <f>AK212*'E. Diagram lines'!$G$43</f>
        <v>10.232613647505437</v>
      </c>
      <c r="AX212" s="2">
        <f>AQ212*'E. Diagram lines'!$G$41</f>
        <v>4.7913000524193476</v>
      </c>
      <c r="AY212" s="2">
        <f>AP212*'E. Diagram lines'!$G$44</f>
        <v>1.4678050854580966</v>
      </c>
      <c r="AZ212" s="2">
        <f>AS212*'E. Diagram lines'!$G$50</f>
        <v>7.735107558771967E-2</v>
      </c>
      <c r="BA212" s="2">
        <f>AJ212*'E. Diagram lines'!$G$47</f>
        <v>0.54984378834880743</v>
      </c>
      <c r="BB212" s="2">
        <f t="shared" si="481"/>
        <v>13.981709364560578</v>
      </c>
      <c r="BC212" s="2">
        <f t="shared" si="482"/>
        <v>0.81833973729964316</v>
      </c>
      <c r="BD212" s="2">
        <f t="shared" si="483"/>
        <v>0.92717713935972357</v>
      </c>
      <c r="BE212" s="15">
        <f t="shared" si="484"/>
        <v>1.0785425541127613</v>
      </c>
    </row>
    <row r="213" spans="1:57">
      <c r="A213" s="1" t="str">
        <f t="shared" si="485"/>
        <v>Phonolite AFC</v>
      </c>
      <c r="B213" s="1" t="str">
        <f t="shared" si="486"/>
        <v xml:space="preserve"> r 0.13, TI 660°C and AXV 100%</v>
      </c>
      <c r="C213" s="1" t="str">
        <f t="shared" si="487"/>
        <v>amphibolite xenolith</v>
      </c>
      <c r="D213" s="34">
        <v>1177.109375</v>
      </c>
      <c r="E213" s="17"/>
      <c r="F213" s="1">
        <v>59.534358026643694</v>
      </c>
      <c r="G213" s="1">
        <v>0.92729491036305878</v>
      </c>
      <c r="H213" s="1">
        <v>19.23980116774959</v>
      </c>
      <c r="I213" s="1">
        <v>1.0504717187554424</v>
      </c>
      <c r="J213" s="1">
        <v>2.1009434375108724</v>
      </c>
      <c r="K213" s="1">
        <v>0.21074884326432969</v>
      </c>
      <c r="L213" s="1">
        <v>0.61117164546655922</v>
      </c>
      <c r="M213" s="1">
        <v>2.0758761061536632</v>
      </c>
      <c r="N213" s="1">
        <v>6.5103718634464851</v>
      </c>
      <c r="O213" s="1">
        <v>7.3521527442656662</v>
      </c>
      <c r="P213" s="1">
        <v>0.17913651677468134</v>
      </c>
      <c r="Q213" s="1">
        <v>0.20767301960596404</v>
      </c>
      <c r="R213" s="2">
        <f t="shared" si="456"/>
        <v>100</v>
      </c>
      <c r="V213" s="10">
        <f t="shared" si="457"/>
        <v>59.410721227626738</v>
      </c>
      <c r="W213" s="2">
        <f t="shared" si="458"/>
        <v>0.92536916902205546</v>
      </c>
      <c r="X213" s="2">
        <f t="shared" si="459"/>
        <v>19.199845291698342</v>
      </c>
      <c r="Y213" s="2">
        <f t="shared" si="460"/>
        <v>1.0482901724169964</v>
      </c>
      <c r="Z213" s="2">
        <f t="shared" si="461"/>
        <v>2.0965803448339804</v>
      </c>
      <c r="AA213" s="2">
        <f t="shared" si="462"/>
        <v>0.210311174777738</v>
      </c>
      <c r="AB213" s="2">
        <f t="shared" si="463"/>
        <v>0.60990240685544339</v>
      </c>
      <c r="AC213" s="2">
        <f t="shared" si="464"/>
        <v>2.0715650715607352</v>
      </c>
      <c r="AD213" s="2">
        <f t="shared" si="465"/>
        <v>6.496851577610089</v>
      </c>
      <c r="AE213" s="2">
        <f t="shared" si="466"/>
        <v>7.336884306655608</v>
      </c>
      <c r="AF213" s="2">
        <f t="shared" si="467"/>
        <v>0.17876449856107843</v>
      </c>
      <c r="AG213" s="2">
        <f t="shared" si="468"/>
        <v>99.585085241618813</v>
      </c>
      <c r="AH213" s="2"/>
      <c r="AI213" s="10">
        <f t="shared" si="469"/>
        <v>59.658252120265978</v>
      </c>
      <c r="AJ213" s="2">
        <f t="shared" si="470"/>
        <v>0.9292246592718918</v>
      </c>
      <c r="AK213" s="2">
        <f t="shared" si="471"/>
        <v>19.279840194055787</v>
      </c>
      <c r="AL213" s="2">
        <f t="shared" si="472"/>
        <v>1.0526578050052144</v>
      </c>
      <c r="AM213" s="2">
        <f t="shared" si="473"/>
        <v>2.1053156100104164</v>
      </c>
      <c r="AN213" s="2">
        <f t="shared" si="474"/>
        <v>0.21118742256179174</v>
      </c>
      <c r="AO213" s="2">
        <f t="shared" si="475"/>
        <v>0.61244352542919911</v>
      </c>
      <c r="AP213" s="2">
        <f t="shared" si="476"/>
        <v>2.0801961122336645</v>
      </c>
      <c r="AQ213" s="2">
        <f t="shared" si="477"/>
        <v>6.5239202857004841</v>
      </c>
      <c r="AR213" s="2">
        <f t="shared" si="478"/>
        <v>7.3674529562880373</v>
      </c>
      <c r="AS213" s="2">
        <f t="shared" si="479"/>
        <v>0.17950930917752408</v>
      </c>
      <c r="AT213" s="2">
        <f t="shared" si="480"/>
        <v>99.999999999999986</v>
      </c>
      <c r="AU213" s="2"/>
      <c r="AV213" s="2">
        <f>AR213*'E. Diagram lines'!$G$42</f>
        <v>6.1157680612515852</v>
      </c>
      <c r="AW213" s="2">
        <f>AK213*'E. Diagram lines'!$G$43</f>
        <v>10.204171206669541</v>
      </c>
      <c r="AX213" s="2">
        <f>AQ213*'E. Diagram lines'!$G$41</f>
        <v>4.8397846843579906</v>
      </c>
      <c r="AY213" s="2">
        <f>AP213*'E. Diagram lines'!$G$44</f>
        <v>1.4866280275695583</v>
      </c>
      <c r="AZ213" s="2">
        <f>AS213*'E. Diagram lines'!$G$50</f>
        <v>7.8343015752303818E-2</v>
      </c>
      <c r="BA213" s="2">
        <f>AJ213*'E. Diagram lines'!$G$47</f>
        <v>0.55689491380202383</v>
      </c>
      <c r="BB213" s="2">
        <f t="shared" si="481"/>
        <v>13.891373241988521</v>
      </c>
      <c r="BC213" s="2">
        <f t="shared" si="482"/>
        <v>0.82012722630313029</v>
      </c>
      <c r="BD213" s="2">
        <f t="shared" si="483"/>
        <v>0.93141546059908742</v>
      </c>
      <c r="BE213" s="15">
        <f t="shared" si="484"/>
        <v>1.0736347444316621</v>
      </c>
    </row>
    <row r="214" spans="1:57">
      <c r="A214" s="1" t="str">
        <f t="shared" si="485"/>
        <v>Phonolite AFC</v>
      </c>
      <c r="B214" s="1" t="str">
        <f t="shared" si="486"/>
        <v xml:space="preserve"> r 0.13, TI 660°C and AXV 100%</v>
      </c>
      <c r="C214" s="1" t="str">
        <f t="shared" si="487"/>
        <v>amphibolite xenolith</v>
      </c>
      <c r="D214" s="34">
        <v>1157.109375</v>
      </c>
      <c r="E214" s="17"/>
      <c r="F214" s="1">
        <v>59.584111880003597</v>
      </c>
      <c r="G214" s="1">
        <v>0.93850950513775078</v>
      </c>
      <c r="H214" s="1">
        <v>19.188137447162809</v>
      </c>
      <c r="I214" s="1">
        <v>1.0631759992561349</v>
      </c>
      <c r="J214" s="1">
        <v>2.1263519985122699</v>
      </c>
      <c r="K214" s="1">
        <v>0.21329761480403378</v>
      </c>
      <c r="L214" s="1">
        <v>0.6185630829316997</v>
      </c>
      <c r="M214" s="1">
        <v>2.100981505819731</v>
      </c>
      <c r="N214" s="1">
        <v>6.5721173344078467</v>
      </c>
      <c r="O214" s="1">
        <v>7.2041800725368716</v>
      </c>
      <c r="P214" s="1">
        <v>0.18130297258342637</v>
      </c>
      <c r="Q214" s="1">
        <v>0.20927058684383185</v>
      </c>
      <c r="R214" s="2">
        <f t="shared" ref="R214:R223" si="488">SUM(F214:Q214)</f>
        <v>100</v>
      </c>
      <c r="V214" s="10">
        <f t="shared" ref="V214:V223" si="489">(F214*(R214-Q214))/R214</f>
        <v>59.459419859406623</v>
      </c>
      <c r="W214" s="2">
        <f t="shared" ref="W214:W223" si="490">(G214*(R214-Q214))/R214</f>
        <v>0.93654548078876387</v>
      </c>
      <c r="X214" s="2">
        <f t="shared" ref="X214:X223" si="491">(H214*(R214-Q214))/R214</f>
        <v>19.147982319322733</v>
      </c>
      <c r="Y214" s="2">
        <f t="shared" ref="Y214:Y223" si="492">(I214*(R214-Q214))/R214</f>
        <v>1.060951084603309</v>
      </c>
      <c r="Z214" s="2">
        <f t="shared" ref="Z214:Z223" si="493">(J214*(R214-Q214))/R214</f>
        <v>2.121902169206618</v>
      </c>
      <c r="AA214" s="2">
        <f t="shared" ref="AA214:AA223" si="494">(K214*(R214-Q214))/R214</f>
        <v>0.2128512456338095</v>
      </c>
      <c r="AB214" s="2">
        <f t="shared" ref="AB214:AB223" si="495">(L214*(R214-Q214))/R214</f>
        <v>0.61726861233804931</v>
      </c>
      <c r="AC214" s="2">
        <f t="shared" ref="AC214:AC223" si="496">(M214*(R214-Q214))/R214</f>
        <v>2.0965847694930217</v>
      </c>
      <c r="AD214" s="2">
        <f t="shared" ref="AD214:AD223" si="497">(N214*(R214-Q214))/R214</f>
        <v>6.558363825894066</v>
      </c>
      <c r="AE214" s="2">
        <f t="shared" ref="AE214:AE223" si="498">(O214*(R214-Q214))/R214</f>
        <v>7.1891038426217877</v>
      </c>
      <c r="AF214" s="2">
        <f t="shared" ref="AF214:AF223" si="499">(P214*(R214-Q214))/R214</f>
        <v>0.18092355878873573</v>
      </c>
      <c r="AG214" s="2">
        <f t="shared" ref="AG214:AG223" si="500">SUM(V214:AF214)</f>
        <v>99.581896768097522</v>
      </c>
      <c r="AH214" s="2"/>
      <c r="AI214" s="10">
        <f t="shared" ref="AI214:AI223" si="501">V214*100/AG214</f>
        <v>59.709065391547448</v>
      </c>
      <c r="AJ214" s="2">
        <f t="shared" ref="AJ214:AJ223" si="502">W214*100/AG214</f>
        <v>0.9404776482313395</v>
      </c>
      <c r="AK214" s="2">
        <f t="shared" ref="AK214:AK223" si="503">X214*100/AG214</f>
        <v>19.228376784099439</v>
      </c>
      <c r="AL214" s="2">
        <f t="shared" ref="AL214:AL223" si="504">Y214*100/AG214</f>
        <v>1.0654055797651767</v>
      </c>
      <c r="AM214" s="2">
        <f t="shared" ref="AM214:AM223" si="505">Z214*100/AG214</f>
        <v>2.1308111595303534</v>
      </c>
      <c r="AN214" s="2">
        <f t="shared" ref="AN214:AN223" si="506">AA214*100/AG214</f>
        <v>0.2137449200525767</v>
      </c>
      <c r="AO214" s="2">
        <f t="shared" ref="AO214:AO223" si="507">AB214*100/AG214</f>
        <v>0.61986026815247419</v>
      </c>
      <c r="AP214" s="2">
        <f t="shared" ref="AP214:AP223" si="508">AC214*100/AG214</f>
        <v>2.1053874625178786</v>
      </c>
      <c r="AQ214" s="2">
        <f t="shared" ref="AQ214:AQ223" si="509">AD214*100/AG214</f>
        <v>6.585899685328279</v>
      </c>
      <c r="AR214" s="2">
        <f t="shared" ref="AR214:AR223" si="510">AE214*100/AG214</f>
        <v>7.2192879187303447</v>
      </c>
      <c r="AS214" s="2">
        <f t="shared" ref="AS214:AS223" si="511">AF214*100/AG214</f>
        <v>0.18168318204468784</v>
      </c>
      <c r="AT214" s="2">
        <f t="shared" ref="AT214:AT223" si="512">SUM(AI214:AS214)</f>
        <v>100.00000000000001</v>
      </c>
      <c r="AU214" s="2"/>
      <c r="AV214" s="2">
        <f>AR214*'E. Diagram lines'!$G$42</f>
        <v>5.9927753513061353</v>
      </c>
      <c r="AW214" s="2">
        <f>AK214*'E. Diagram lines'!$G$43</f>
        <v>10.176933354032386</v>
      </c>
      <c r="AX214" s="2">
        <f>AQ214*'E. Diagram lines'!$G$41</f>
        <v>4.8857642389705438</v>
      </c>
      <c r="AY214" s="2">
        <f>AP214*'E. Diagram lines'!$G$44</f>
        <v>1.504631218309407</v>
      </c>
      <c r="AZ214" s="2">
        <f>AS214*'E. Diagram lines'!$G$50</f>
        <v>7.9291756277550293E-2</v>
      </c>
      <c r="BA214" s="2">
        <f>AJ214*'E. Diagram lines'!$G$47</f>
        <v>0.56363895815562193</v>
      </c>
      <c r="BB214" s="2">
        <f t="shared" ref="BB214:BB223" si="513">SUM(AQ214:AR214)</f>
        <v>13.805187604058624</v>
      </c>
      <c r="BC214" s="2">
        <f t="shared" ref="BC214:BC223" si="514">AW214/(AY214+AX214+AV214)</f>
        <v>0.82183582148249401</v>
      </c>
      <c r="BD214" s="2">
        <f t="shared" ref="BD214:BD223" si="515">AW214/(AX214+AV214)</f>
        <v>0.93550547567327935</v>
      </c>
      <c r="BE214" s="15">
        <f t="shared" ref="BE214:BE223" si="516">(AX214+AV214)/AW214</f>
        <v>1.0689408303893724</v>
      </c>
    </row>
    <row r="215" spans="1:57">
      <c r="A215" s="1" t="str">
        <f t="shared" si="485"/>
        <v>Phonolite AFC</v>
      </c>
      <c r="B215" s="1" t="str">
        <f t="shared" si="486"/>
        <v xml:space="preserve"> r 0.13, TI 660°C and AXV 100%</v>
      </c>
      <c r="C215" s="1" t="str">
        <f t="shared" si="487"/>
        <v>amphibolite xenolith</v>
      </c>
      <c r="D215" s="34">
        <v>1136.0321183128199</v>
      </c>
      <c r="E215" s="17"/>
      <c r="F215" s="1">
        <v>59.7116303541926</v>
      </c>
      <c r="G215" s="1">
        <v>0.93203799271814702</v>
      </c>
      <c r="H215" s="1">
        <v>19.02682579385581</v>
      </c>
      <c r="I215" s="1">
        <v>1.0560010500944956</v>
      </c>
      <c r="J215" s="1">
        <v>2.1156676767462157</v>
      </c>
      <c r="K215" s="1">
        <v>0.23390808593231799</v>
      </c>
      <c r="L215" s="1">
        <v>0.61708339651688993</v>
      </c>
      <c r="M215" s="1">
        <v>2.1440252416033427</v>
      </c>
      <c r="N215" s="1">
        <v>6.5302475384953222</v>
      </c>
      <c r="O215" s="1">
        <v>7.0975924210066097</v>
      </c>
      <c r="P215" s="1">
        <v>0.20794426158710147</v>
      </c>
      <c r="Q215" s="1">
        <v>0.3270361872511528</v>
      </c>
      <c r="R215" s="2">
        <f t="shared" si="488"/>
        <v>99.999999999999986</v>
      </c>
      <c r="V215" s="10">
        <f t="shared" si="489"/>
        <v>59.516351714936746</v>
      </c>
      <c r="W215" s="2">
        <f t="shared" si="490"/>
        <v>0.92898989120302944</v>
      </c>
      <c r="X215" s="2">
        <f t="shared" si="491"/>
        <v>18.964601188224666</v>
      </c>
      <c r="Y215" s="2">
        <f t="shared" si="492"/>
        <v>1.0525475445229344</v>
      </c>
      <c r="Z215" s="2">
        <f t="shared" si="493"/>
        <v>2.1087486778412798</v>
      </c>
      <c r="AA215" s="2">
        <f t="shared" si="494"/>
        <v>0.23314312184641278</v>
      </c>
      <c r="AB215" s="2">
        <f t="shared" si="495"/>
        <v>0.6150653105047611</v>
      </c>
      <c r="AC215" s="2">
        <f t="shared" si="496"/>
        <v>2.1370135031995008</v>
      </c>
      <c r="AD215" s="2">
        <f t="shared" si="497"/>
        <v>6.5088912659273648</v>
      </c>
      <c r="AE215" s="2">
        <f t="shared" si="498"/>
        <v>7.0743807253663222</v>
      </c>
      <c r="AF215" s="2">
        <f t="shared" si="499"/>
        <v>0.20726420860239944</v>
      </c>
      <c r="AG215" s="2">
        <f t="shared" si="500"/>
        <v>99.346997152175405</v>
      </c>
      <c r="AH215" s="2"/>
      <c r="AI215" s="10">
        <f t="shared" si="501"/>
        <v>59.907549720674687</v>
      </c>
      <c r="AJ215" s="2">
        <f t="shared" si="502"/>
        <v>0.93509609533546667</v>
      </c>
      <c r="AK215" s="2">
        <f t="shared" si="503"/>
        <v>19.089254564157098</v>
      </c>
      <c r="AL215" s="2">
        <f t="shared" si="504"/>
        <v>1.0594658869363589</v>
      </c>
      <c r="AM215" s="2">
        <f t="shared" si="505"/>
        <v>2.1226093775247081</v>
      </c>
      <c r="AN215" s="2">
        <f t="shared" si="506"/>
        <v>0.2346755599359428</v>
      </c>
      <c r="AO215" s="2">
        <f t="shared" si="507"/>
        <v>0.61910810405535543</v>
      </c>
      <c r="AP215" s="2">
        <f t="shared" si="508"/>
        <v>2.1510599861675903</v>
      </c>
      <c r="AQ215" s="2">
        <f t="shared" si="509"/>
        <v>6.5516738829632954</v>
      </c>
      <c r="AR215" s="2">
        <f t="shared" si="510"/>
        <v>7.1208802763611407</v>
      </c>
      <c r="AS215" s="2">
        <f t="shared" si="511"/>
        <v>0.20862654588836857</v>
      </c>
      <c r="AT215" s="2">
        <f t="shared" si="512"/>
        <v>100.00000000000001</v>
      </c>
      <c r="AU215" s="2"/>
      <c r="AV215" s="2">
        <f>AR215*'E. Diagram lines'!$G$42</f>
        <v>5.9110865614685322</v>
      </c>
      <c r="AW215" s="2">
        <f>AK215*'E. Diagram lines'!$G$43</f>
        <v>10.103300640448937</v>
      </c>
      <c r="AX215" s="2">
        <f>AQ215*'E. Diagram lines'!$G$41</f>
        <v>4.860373751833694</v>
      </c>
      <c r="AY215" s="2">
        <f>AP215*'E. Diagram lines'!$G$44</f>
        <v>1.5372714359062893</v>
      </c>
      <c r="AZ215" s="2">
        <f>AS215*'E. Diagram lines'!$G$50</f>
        <v>9.1050613730107546E-2</v>
      </c>
      <c r="BA215" s="2">
        <f>AJ215*'E. Diagram lines'!$G$47</f>
        <v>0.56041373225770352</v>
      </c>
      <c r="BB215" s="2">
        <f t="shared" si="513"/>
        <v>13.672554159324436</v>
      </c>
      <c r="BC215" s="2">
        <f t="shared" si="514"/>
        <v>0.82082385466712338</v>
      </c>
      <c r="BD215" s="2">
        <f t="shared" si="515"/>
        <v>0.93796944393620019</v>
      </c>
      <c r="BE215" s="15">
        <f t="shared" si="516"/>
        <v>1.0661328111110826</v>
      </c>
    </row>
    <row r="216" spans="1:57">
      <c r="A216" s="1" t="str">
        <f t="shared" si="485"/>
        <v>Phonolite AFC</v>
      </c>
      <c r="B216" s="1" t="str">
        <f t="shared" si="486"/>
        <v xml:space="preserve"> r 0.13, TI 660°C and AXV 100%</v>
      </c>
      <c r="C216" s="1" t="str">
        <f t="shared" si="487"/>
        <v>amphibolite xenolith</v>
      </c>
      <c r="D216" s="34">
        <v>1116.4053000525801</v>
      </c>
      <c r="E216" s="17"/>
      <c r="F216" s="1">
        <v>59.799795327244233</v>
      </c>
      <c r="G216" s="1">
        <v>0.92261232521523817</v>
      </c>
      <c r="H216" s="1">
        <v>18.918706182776763</v>
      </c>
      <c r="I216" s="1">
        <v>1.0455034918153814</v>
      </c>
      <c r="J216" s="1">
        <v>2.0976158170493782</v>
      </c>
      <c r="K216" s="1">
        <v>0.24802078623426235</v>
      </c>
      <c r="L216" s="1">
        <v>0.61322752776164313</v>
      </c>
      <c r="M216" s="1">
        <v>2.1680836752017716</v>
      </c>
      <c r="N216" s="1">
        <v>6.4733684721000646</v>
      </c>
      <c r="O216" s="1">
        <v>7.0670333014154245</v>
      </c>
      <c r="P216" s="1">
        <v>0.22698226974946159</v>
      </c>
      <c r="Q216" s="1">
        <v>0.41905082343640115</v>
      </c>
      <c r="R216" s="2">
        <f t="shared" si="488"/>
        <v>100.00000000000001</v>
      </c>
      <c r="V216" s="10">
        <f t="shared" si="489"/>
        <v>59.549203792512124</v>
      </c>
      <c r="W216" s="2">
        <f t="shared" si="490"/>
        <v>0.9187461106692979</v>
      </c>
      <c r="X216" s="2">
        <f t="shared" si="491"/>
        <v>18.839427188734323</v>
      </c>
      <c r="Y216" s="2">
        <f t="shared" si="492"/>
        <v>1.0411223008238728</v>
      </c>
      <c r="Z216" s="2">
        <f t="shared" si="493"/>
        <v>2.0888257406955004</v>
      </c>
      <c r="AA216" s="2">
        <f t="shared" si="494"/>
        <v>0.24698145308725422</v>
      </c>
      <c r="AB216" s="2">
        <f t="shared" si="495"/>
        <v>0.61065779275701926</v>
      </c>
      <c r="AC216" s="2">
        <f t="shared" si="496"/>
        <v>2.1589983027080479</v>
      </c>
      <c r="AD216" s="2">
        <f t="shared" si="497"/>
        <v>6.4462417682136559</v>
      </c>
      <c r="AE216" s="2">
        <f t="shared" si="498"/>
        <v>7.0374188401733182</v>
      </c>
      <c r="AF216" s="2">
        <f t="shared" si="499"/>
        <v>0.22603109867902185</v>
      </c>
      <c r="AG216" s="2">
        <f t="shared" si="500"/>
        <v>99.16365438905342</v>
      </c>
      <c r="AH216" s="2"/>
      <c r="AI216" s="10">
        <f t="shared" si="501"/>
        <v>60.051441386861299</v>
      </c>
      <c r="AJ216" s="2">
        <f t="shared" si="502"/>
        <v>0.92649480934288497</v>
      </c>
      <c r="AK216" s="2">
        <f t="shared" si="503"/>
        <v>18.998318794122607</v>
      </c>
      <c r="AL216" s="2">
        <f t="shared" si="504"/>
        <v>1.049903119482859</v>
      </c>
      <c r="AM216" s="2">
        <f t="shared" si="505"/>
        <v>2.1064428832970519</v>
      </c>
      <c r="AN216" s="2">
        <f t="shared" si="506"/>
        <v>0.24906449304324776</v>
      </c>
      <c r="AO216" s="2">
        <f t="shared" si="507"/>
        <v>0.61580807657732828</v>
      </c>
      <c r="AP216" s="2">
        <f t="shared" si="508"/>
        <v>2.177207280237524</v>
      </c>
      <c r="AQ216" s="2">
        <f t="shared" si="509"/>
        <v>6.5006093290217128</v>
      </c>
      <c r="AR216" s="2">
        <f t="shared" si="510"/>
        <v>7.0967723845302055</v>
      </c>
      <c r="AS216" s="2">
        <f t="shared" si="511"/>
        <v>0.22793744348329825</v>
      </c>
      <c r="AT216" s="2">
        <f t="shared" si="512"/>
        <v>100.00000000000003</v>
      </c>
      <c r="AU216" s="2"/>
      <c r="AV216" s="2">
        <f>AR216*'E. Diagram lines'!$G$42</f>
        <v>5.8910744520246698</v>
      </c>
      <c r="AW216" s="2">
        <f>AK216*'E. Diagram lines'!$G$43</f>
        <v>10.055171394723738</v>
      </c>
      <c r="AX216" s="2">
        <f>AQ216*'E. Diagram lines'!$G$41</f>
        <v>4.8224913996195289</v>
      </c>
      <c r="AY216" s="2">
        <f>AP216*'E. Diagram lines'!$G$44</f>
        <v>1.555957799168322</v>
      </c>
      <c r="AZ216" s="2">
        <f>AS216*'E. Diagram lines'!$G$50</f>
        <v>9.9478443804226768E-2</v>
      </c>
      <c r="BA216" s="2">
        <f>AJ216*'E. Diagram lines'!$G$47</f>
        <v>0.55525888367116405</v>
      </c>
      <c r="BB216" s="2">
        <f t="shared" si="513"/>
        <v>13.597381713551918</v>
      </c>
      <c r="BC216" s="2">
        <f t="shared" si="514"/>
        <v>0.8195241869930181</v>
      </c>
      <c r="BD216" s="2">
        <f t="shared" si="515"/>
        <v>0.93854572174777673</v>
      </c>
      <c r="BE216" s="15">
        <f t="shared" si="516"/>
        <v>1.065478193366842</v>
      </c>
    </row>
    <row r="217" spans="1:57">
      <c r="A217" s="1" t="str">
        <f t="shared" si="485"/>
        <v>Phonolite AFC</v>
      </c>
      <c r="B217" s="1" t="str">
        <f t="shared" si="486"/>
        <v xml:space="preserve"> r 0.13, TI 660°C and AXV 100%</v>
      </c>
      <c r="C217" s="1" t="str">
        <f t="shared" si="487"/>
        <v>amphibolite xenolith</v>
      </c>
      <c r="D217" s="34">
        <v>1097.1062205349699</v>
      </c>
      <c r="E217" s="17"/>
      <c r="F217" s="1">
        <v>59.898644993095942</v>
      </c>
      <c r="G217" s="1">
        <v>0.91339069786616711</v>
      </c>
      <c r="H217" s="1">
        <v>18.813143693704539</v>
      </c>
      <c r="I217" s="1">
        <v>1.0351457201662793</v>
      </c>
      <c r="J217" s="1">
        <v>2.0804146738682769</v>
      </c>
      <c r="K217" s="1">
        <v>0.26099409764207232</v>
      </c>
      <c r="L217" s="1">
        <v>0.60941818440139162</v>
      </c>
      <c r="M217" s="1">
        <v>2.1899128523295763</v>
      </c>
      <c r="N217" s="1">
        <v>6.416802721404415</v>
      </c>
      <c r="O217" s="1">
        <v>7.0341607941575273</v>
      </c>
      <c r="P217" s="1">
        <v>0.2430380351785561</v>
      </c>
      <c r="Q217" s="1">
        <v>0.50493353618527204</v>
      </c>
      <c r="R217" s="2">
        <f t="shared" si="488"/>
        <v>100.00000000000001</v>
      </c>
      <c r="V217" s="10">
        <f t="shared" si="489"/>
        <v>59.59619664680524</v>
      </c>
      <c r="W217" s="2">
        <f t="shared" si="490"/>
        <v>0.90877868191624411</v>
      </c>
      <c r="X217" s="2">
        <f t="shared" si="491"/>
        <v>18.718149821984301</v>
      </c>
      <c r="Y217" s="2">
        <f t="shared" si="492"/>
        <v>1.0299189222767731</v>
      </c>
      <c r="Z217" s="2">
        <f t="shared" si="493"/>
        <v>2.0699099624881963</v>
      </c>
      <c r="AA217" s="2">
        <f t="shared" si="494"/>
        <v>0.25967625091561336</v>
      </c>
      <c r="AB217" s="2">
        <f t="shared" si="495"/>
        <v>0.60634102761273756</v>
      </c>
      <c r="AC217" s="2">
        <f t="shared" si="496"/>
        <v>2.1788552479249326</v>
      </c>
      <c r="AD217" s="2">
        <f t="shared" si="497"/>
        <v>6.3844021325131939</v>
      </c>
      <c r="AE217" s="2">
        <f t="shared" si="498"/>
        <v>6.99864295731863</v>
      </c>
      <c r="AF217" s="2">
        <f t="shared" si="499"/>
        <v>0.2418108546332538</v>
      </c>
      <c r="AG217" s="2">
        <f t="shared" si="500"/>
        <v>98.992682506389116</v>
      </c>
      <c r="AH217" s="2"/>
      <c r="AI217" s="10">
        <f t="shared" si="501"/>
        <v>60.202628252809312</v>
      </c>
      <c r="AJ217" s="2">
        <f t="shared" si="502"/>
        <v>0.91802611961504366</v>
      </c>
      <c r="AK217" s="2">
        <f t="shared" si="503"/>
        <v>18.908619655575258</v>
      </c>
      <c r="AL217" s="2">
        <f t="shared" si="504"/>
        <v>1.0403990438488226</v>
      </c>
      <c r="AM217" s="2">
        <f t="shared" si="505"/>
        <v>2.0909726962440902</v>
      </c>
      <c r="AN217" s="2">
        <f t="shared" si="506"/>
        <v>0.26231863238866521</v>
      </c>
      <c r="AO217" s="2">
        <f t="shared" si="507"/>
        <v>0.61251095763932206</v>
      </c>
      <c r="AP217" s="2">
        <f t="shared" si="508"/>
        <v>2.2010265736402346</v>
      </c>
      <c r="AQ217" s="2">
        <f t="shared" si="509"/>
        <v>6.4493677420057152</v>
      </c>
      <c r="AR217" s="2">
        <f t="shared" si="510"/>
        <v>7.069858882616832</v>
      </c>
      <c r="AS217" s="2">
        <f t="shared" si="511"/>
        <v>0.2442714436167007</v>
      </c>
      <c r="AT217" s="2">
        <f t="shared" si="512"/>
        <v>99.999999999999986</v>
      </c>
      <c r="AU217" s="2"/>
      <c r="AV217" s="2">
        <f>AR217*'E. Diagram lines'!$G$42</f>
        <v>5.8687333883769188</v>
      </c>
      <c r="AW217" s="2">
        <f>AK217*'E. Diagram lines'!$G$43</f>
        <v>10.007696656467861</v>
      </c>
      <c r="AX217" s="2">
        <f>AQ217*'E. Diagram lines'!$G$41</f>
        <v>4.784477715027796</v>
      </c>
      <c r="AY217" s="2">
        <f>AP217*'E. Diagram lines'!$G$44</f>
        <v>1.5729804389863291</v>
      </c>
      <c r="AZ217" s="2">
        <f>AS217*'E. Diagram lines'!$G$50</f>
        <v>0.10660707036745294</v>
      </c>
      <c r="BA217" s="2">
        <f>AJ217*'E. Diagram lines'!$G$47</f>
        <v>0.55018350153516082</v>
      </c>
      <c r="BB217" s="2">
        <f t="shared" si="513"/>
        <v>13.519226624622547</v>
      </c>
      <c r="BC217" s="2">
        <f t="shared" si="514"/>
        <v>0.81854571161991474</v>
      </c>
      <c r="BD217" s="2">
        <f t="shared" si="515"/>
        <v>0.93940658448694869</v>
      </c>
      <c r="BE217" s="15">
        <f t="shared" si="516"/>
        <v>1.0645017998741664</v>
      </c>
    </row>
    <row r="218" spans="1:57">
      <c r="A218" s="1" t="str">
        <f t="shared" si="485"/>
        <v>Phonolite AFC</v>
      </c>
      <c r="B218" s="1" t="str">
        <f t="shared" si="486"/>
        <v xml:space="preserve"> r 0.13, TI 660°C and AXV 100%</v>
      </c>
      <c r="C218" s="1" t="str">
        <f t="shared" si="487"/>
        <v>amphibolite xenolith</v>
      </c>
      <c r="D218" s="34">
        <v>1077.5651638264299</v>
      </c>
      <c r="E218" s="17"/>
      <c r="F218" s="1">
        <v>60.158884642416687</v>
      </c>
      <c r="G218" s="1">
        <v>0.92392071396890707</v>
      </c>
      <c r="H218" s="1">
        <v>18.525882212237928</v>
      </c>
      <c r="I218" s="1">
        <v>0.89128283053089807</v>
      </c>
      <c r="J218" s="1">
        <v>2.0472468160419899</v>
      </c>
      <c r="K218" s="1">
        <v>0.28738334414254818</v>
      </c>
      <c r="L218" s="1">
        <v>0.61928494838181036</v>
      </c>
      <c r="M218" s="1">
        <v>2.1024102546485359</v>
      </c>
      <c r="N218" s="1">
        <v>6.3262944391561504</v>
      </c>
      <c r="O218" s="1">
        <v>7.2217305433734866</v>
      </c>
      <c r="P218" s="1">
        <v>0.27028122832053286</v>
      </c>
      <c r="Q218" s="1">
        <v>0.62539802678054157</v>
      </c>
      <c r="R218" s="2">
        <f t="shared" si="488"/>
        <v>100.00000000000001</v>
      </c>
      <c r="V218" s="10">
        <f t="shared" si="489"/>
        <v>59.782652164929836</v>
      </c>
      <c r="W218" s="2">
        <f t="shared" si="490"/>
        <v>0.91814253205472884</v>
      </c>
      <c r="X218" s="2">
        <f t="shared" si="491"/>
        <v>18.410021710438905</v>
      </c>
      <c r="Y218" s="2">
        <f t="shared" si="492"/>
        <v>0.88570876529572407</v>
      </c>
      <c r="Z218" s="2">
        <f t="shared" si="493"/>
        <v>2.0344433748511359</v>
      </c>
      <c r="AA218" s="2">
        <f t="shared" si="494"/>
        <v>0.28558605437898477</v>
      </c>
      <c r="AB218" s="2">
        <f t="shared" si="495"/>
        <v>0.61541195253448167</v>
      </c>
      <c r="AC218" s="2">
        <f t="shared" si="496"/>
        <v>2.0892618224011321</v>
      </c>
      <c r="AD218" s="2">
        <f t="shared" si="497"/>
        <v>6.2867299185653405</v>
      </c>
      <c r="AE218" s="2">
        <f t="shared" si="498"/>
        <v>7.1765659830558208</v>
      </c>
      <c r="AF218" s="2">
        <f t="shared" si="499"/>
        <v>0.268590894851858</v>
      </c>
      <c r="AG218" s="2">
        <f t="shared" si="500"/>
        <v>98.753115173357941</v>
      </c>
      <c r="AH218" s="2"/>
      <c r="AI218" s="10">
        <f t="shared" si="501"/>
        <v>60.537484878308184</v>
      </c>
      <c r="AJ218" s="2">
        <f t="shared" si="502"/>
        <v>0.92973525993884742</v>
      </c>
      <c r="AK218" s="2">
        <f t="shared" si="503"/>
        <v>18.642471863414841</v>
      </c>
      <c r="AL218" s="2">
        <f t="shared" si="504"/>
        <v>0.89689197524644215</v>
      </c>
      <c r="AM218" s="2">
        <f t="shared" si="505"/>
        <v>2.0601308336245752</v>
      </c>
      <c r="AN218" s="2">
        <f t="shared" si="506"/>
        <v>0.28919194485930655</v>
      </c>
      <c r="AO218" s="2">
        <f t="shared" si="507"/>
        <v>0.62318231830372706</v>
      </c>
      <c r="AP218" s="2">
        <f t="shared" si="508"/>
        <v>2.1156414344332326</v>
      </c>
      <c r="AQ218" s="2">
        <f t="shared" si="509"/>
        <v>6.3661079526748976</v>
      </c>
      <c r="AR218" s="2">
        <f t="shared" si="510"/>
        <v>7.2671793395657325</v>
      </c>
      <c r="AS218" s="2">
        <f t="shared" si="511"/>
        <v>0.27198219963021442</v>
      </c>
      <c r="AT218" s="2">
        <f t="shared" si="512"/>
        <v>100</v>
      </c>
      <c r="AU218" s="2"/>
      <c r="AV218" s="2">
        <f>AR218*'E. Diagram lines'!$G$42</f>
        <v>6.0325303146144584</v>
      </c>
      <c r="AW218" s="2">
        <f>AK218*'E. Diagram lines'!$G$43</f>
        <v>9.8668335782396852</v>
      </c>
      <c r="AX218" s="2">
        <f>AQ218*'E. Diagram lines'!$G$41</f>
        <v>4.722711256276086</v>
      </c>
      <c r="AY218" s="2">
        <f>AP218*'E. Diagram lines'!$G$44</f>
        <v>1.5119592975965606</v>
      </c>
      <c r="AZ218" s="2">
        <f>AS218*'E. Diagram lines'!$G$50</f>
        <v>0.11870083979268102</v>
      </c>
      <c r="BA218" s="2">
        <f>AJ218*'E. Diagram lines'!$G$47</f>
        <v>0.55720092259287346</v>
      </c>
      <c r="BB218" s="2">
        <f t="shared" si="513"/>
        <v>13.633287292240631</v>
      </c>
      <c r="BC218" s="2">
        <f t="shared" si="514"/>
        <v>0.80432640534861854</v>
      </c>
      <c r="BD218" s="2">
        <f t="shared" si="515"/>
        <v>0.91739767193557353</v>
      </c>
      <c r="BE218" s="15">
        <f t="shared" si="516"/>
        <v>1.0900398274285434</v>
      </c>
    </row>
    <row r="219" spans="1:57">
      <c r="A219" s="1" t="str">
        <f t="shared" si="485"/>
        <v>Phonolite AFC</v>
      </c>
      <c r="B219" s="1" t="str">
        <f t="shared" si="486"/>
        <v xml:space="preserve"> r 0.13, TI 660°C and AXV 100%</v>
      </c>
      <c r="C219" s="1" t="str">
        <f t="shared" si="487"/>
        <v>amphibolite xenolith</v>
      </c>
      <c r="D219" s="34">
        <v>1055.89669148345</v>
      </c>
      <c r="E219" s="17"/>
      <c r="F219" s="1">
        <v>60.577286338396931</v>
      </c>
      <c r="G219" s="1">
        <v>0.9444724956052456</v>
      </c>
      <c r="H219" s="1">
        <v>18.014427003366606</v>
      </c>
      <c r="I219" s="1">
        <v>0.6766479288055598</v>
      </c>
      <c r="J219" s="1">
        <v>2.0123449851445963</v>
      </c>
      <c r="K219" s="1">
        <v>0.33316554752143063</v>
      </c>
      <c r="L219" s="1">
        <v>0.64226552305985718</v>
      </c>
      <c r="M219" s="1">
        <v>1.9746492780437861</v>
      </c>
      <c r="N219" s="1">
        <v>6.1435491434037663</v>
      </c>
      <c r="O219" s="1">
        <v>7.537350221238599</v>
      </c>
      <c r="P219" s="1">
        <v>0.31465815614071119</v>
      </c>
      <c r="Q219" s="1">
        <v>0.82918337927287356</v>
      </c>
      <c r="R219" s="2">
        <f t="shared" si="488"/>
        <v>99.999999999999957</v>
      </c>
      <c r="V219" s="10">
        <f t="shared" si="489"/>
        <v>60.074989548464409</v>
      </c>
      <c r="W219" s="2">
        <f t="shared" si="490"/>
        <v>0.93664108664988321</v>
      </c>
      <c r="X219" s="2">
        <f t="shared" si="491"/>
        <v>17.865054368783444</v>
      </c>
      <c r="Y219" s="2">
        <f t="shared" si="492"/>
        <v>0.67103727664370993</v>
      </c>
      <c r="Z219" s="2">
        <f t="shared" si="493"/>
        <v>1.9956589549941461</v>
      </c>
      <c r="AA219" s="2">
        <f t="shared" si="494"/>
        <v>0.33040299417591945</v>
      </c>
      <c r="AB219" s="2">
        <f t="shared" si="495"/>
        <v>0.63693996409184483</v>
      </c>
      <c r="AC219" s="2">
        <f t="shared" si="496"/>
        <v>1.9582758144313153</v>
      </c>
      <c r="AD219" s="2">
        <f t="shared" si="497"/>
        <v>6.0926078550092013</v>
      </c>
      <c r="AE219" s="2">
        <f t="shared" si="498"/>
        <v>7.474851765966501</v>
      </c>
      <c r="AF219" s="2">
        <f t="shared" si="499"/>
        <v>0.31204906300846591</v>
      </c>
      <c r="AG219" s="2">
        <f t="shared" si="500"/>
        <v>98.348508692218843</v>
      </c>
      <c r="AH219" s="2"/>
      <c r="AI219" s="10">
        <f t="shared" si="501"/>
        <v>61.083782913748884</v>
      </c>
      <c r="AJ219" s="2">
        <f t="shared" si="502"/>
        <v>0.95236938424871975</v>
      </c>
      <c r="AK219" s="2">
        <f t="shared" si="503"/>
        <v>18.165048566920358</v>
      </c>
      <c r="AL219" s="2">
        <f t="shared" si="504"/>
        <v>0.68230549254561412</v>
      </c>
      <c r="AM219" s="2">
        <f t="shared" si="505"/>
        <v>2.0291705299157616</v>
      </c>
      <c r="AN219" s="2">
        <f t="shared" si="506"/>
        <v>0.33595119902622411</v>
      </c>
      <c r="AO219" s="2">
        <f t="shared" si="507"/>
        <v>0.64763560989536229</v>
      </c>
      <c r="AP219" s="2">
        <f t="shared" si="508"/>
        <v>1.9911596428571474</v>
      </c>
      <c r="AQ219" s="2">
        <f t="shared" si="509"/>
        <v>6.1949163602225905</v>
      </c>
      <c r="AR219" s="2">
        <f t="shared" si="510"/>
        <v>7.6003712362929789</v>
      </c>
      <c r="AS219" s="2">
        <f t="shared" si="511"/>
        <v>0.31728906432635584</v>
      </c>
      <c r="AT219" s="2">
        <f t="shared" si="512"/>
        <v>100</v>
      </c>
      <c r="AU219" s="2"/>
      <c r="AV219" s="2">
        <f>AR219*'E. Diagram lines'!$G$42</f>
        <v>6.3091149595877463</v>
      </c>
      <c r="AW219" s="2">
        <f>AK219*'E. Diagram lines'!$G$43</f>
        <v>9.6141494788671054</v>
      </c>
      <c r="AX219" s="2">
        <f>AQ219*'E. Diagram lines'!$G$41</f>
        <v>4.5957123950150809</v>
      </c>
      <c r="AY219" s="2">
        <f>AP219*'E. Diagram lines'!$G$44</f>
        <v>1.4229974352073604</v>
      </c>
      <c r="AZ219" s="2">
        <f>AS219*'E. Diagram lines'!$G$50</f>
        <v>0.13847405618374339</v>
      </c>
      <c r="BA219" s="2">
        <f>AJ219*'E. Diagram lines'!$G$47</f>
        <v>0.57076581089061562</v>
      </c>
      <c r="BB219" s="2">
        <f t="shared" si="513"/>
        <v>13.795287596515569</v>
      </c>
      <c r="BC219" s="2">
        <f t="shared" si="514"/>
        <v>0.77987395528316361</v>
      </c>
      <c r="BD219" s="2">
        <f t="shared" si="515"/>
        <v>0.88164160387271628</v>
      </c>
      <c r="BE219" s="15">
        <f t="shared" si="516"/>
        <v>1.1342477437627494</v>
      </c>
    </row>
    <row r="220" spans="1:57">
      <c r="A220" s="1" t="str">
        <f t="shared" si="485"/>
        <v>Phonolite AFC</v>
      </c>
      <c r="B220" s="1" t="str">
        <f t="shared" si="486"/>
        <v xml:space="preserve"> r 0.13, TI 660°C and AXV 100%</v>
      </c>
      <c r="C220" s="1" t="str">
        <f t="shared" si="487"/>
        <v>amphibolite xenolith</v>
      </c>
      <c r="D220" s="34">
        <v>1016.44621951036</v>
      </c>
      <c r="E220" s="17"/>
      <c r="F220" s="1">
        <v>61.265091140389359</v>
      </c>
      <c r="G220" s="1">
        <v>0.99866426170693434</v>
      </c>
      <c r="H220" s="1">
        <v>16.942470308301687</v>
      </c>
      <c r="I220" s="1">
        <v>0.37575348120141217</v>
      </c>
      <c r="J220" s="1">
        <v>2.0390159032082531</v>
      </c>
      <c r="K220" s="1">
        <v>0.41056021362007894</v>
      </c>
      <c r="L220" s="1">
        <v>0.7137485199973953</v>
      </c>
      <c r="M220" s="1">
        <v>1.8886475745738616</v>
      </c>
      <c r="N220" s="1">
        <v>5.6942744296882832</v>
      </c>
      <c r="O220" s="1">
        <v>8.0180148468760866</v>
      </c>
      <c r="P220" s="1">
        <v>0.40652834786544273</v>
      </c>
      <c r="Q220" s="1">
        <v>1.2472309725712258</v>
      </c>
      <c r="R220" s="2">
        <f t="shared" si="488"/>
        <v>100.00000000000001</v>
      </c>
      <c r="V220" s="10">
        <f t="shared" si="489"/>
        <v>60.500973948312428</v>
      </c>
      <c r="W220" s="2">
        <f t="shared" si="490"/>
        <v>0.98620861172292562</v>
      </c>
      <c r="X220" s="2">
        <f t="shared" si="491"/>
        <v>16.731158571097861</v>
      </c>
      <c r="Y220" s="2">
        <f t="shared" si="492"/>
        <v>0.37106696740335354</v>
      </c>
      <c r="Z220" s="2">
        <f t="shared" si="493"/>
        <v>2.0135846653277865</v>
      </c>
      <c r="AA220" s="2">
        <f t="shared" si="494"/>
        <v>0.40543957947475473</v>
      </c>
      <c r="AB220" s="2">
        <f t="shared" si="495"/>
        <v>0.70484642738971903</v>
      </c>
      <c r="AC220" s="2">
        <f t="shared" si="496"/>
        <v>1.8650917770610611</v>
      </c>
      <c r="AD220" s="2">
        <f t="shared" si="497"/>
        <v>5.6232536753380069</v>
      </c>
      <c r="AE220" s="2">
        <f t="shared" si="498"/>
        <v>7.918011682320488</v>
      </c>
      <c r="AF220" s="2">
        <f t="shared" si="499"/>
        <v>0.40145800039858281</v>
      </c>
      <c r="AG220" s="2">
        <f t="shared" si="500"/>
        <v>97.521093905846968</v>
      </c>
      <c r="AH220" s="2"/>
      <c r="AI220" s="10">
        <f t="shared" si="501"/>
        <v>62.038859004928611</v>
      </c>
      <c r="AJ220" s="2">
        <f t="shared" si="502"/>
        <v>1.0112772244690711</v>
      </c>
      <c r="AK220" s="2">
        <f t="shared" si="503"/>
        <v>17.15645087743907</v>
      </c>
      <c r="AL220" s="2">
        <f t="shared" si="504"/>
        <v>0.38049918488568746</v>
      </c>
      <c r="AM220" s="2">
        <f t="shared" si="505"/>
        <v>2.0647683333739346</v>
      </c>
      <c r="AN220" s="2">
        <f t="shared" si="506"/>
        <v>0.41574552051907027</v>
      </c>
      <c r="AO220" s="2">
        <f t="shared" si="507"/>
        <v>0.72276304454728768</v>
      </c>
      <c r="AP220" s="2">
        <f t="shared" si="508"/>
        <v>1.9125008778733947</v>
      </c>
      <c r="AQ220" s="2">
        <f t="shared" si="509"/>
        <v>5.7661921642993992</v>
      </c>
      <c r="AR220" s="2">
        <f t="shared" si="510"/>
        <v>8.1192810346908502</v>
      </c>
      <c r="AS220" s="2">
        <f t="shared" si="511"/>
        <v>0.41166273297362288</v>
      </c>
      <c r="AT220" s="2">
        <f t="shared" si="512"/>
        <v>100.00000000000001</v>
      </c>
      <c r="AU220" s="2"/>
      <c r="AV220" s="2">
        <f>AR220*'E. Diagram lines'!$G$42</f>
        <v>6.7398651782238392</v>
      </c>
      <c r="AW220" s="2">
        <f>AK220*'E. Diagram lines'!$G$43</f>
        <v>9.0803326319156721</v>
      </c>
      <c r="AX220" s="2">
        <f>AQ220*'E. Diagram lines'!$G$41</f>
        <v>4.2776624026215941</v>
      </c>
      <c r="AY220" s="2">
        <f>AP220*'E. Diagram lines'!$G$44</f>
        <v>1.3667833484916179</v>
      </c>
      <c r="AZ220" s="2">
        <f>AS220*'E. Diagram lines'!$G$50</f>
        <v>0.17966143439443993</v>
      </c>
      <c r="BA220" s="2">
        <f>AJ220*'E. Diagram lines'!$G$47</f>
        <v>0.60606994996445507</v>
      </c>
      <c r="BB220" s="2">
        <f t="shared" si="513"/>
        <v>13.885473198990249</v>
      </c>
      <c r="BC220" s="2">
        <f t="shared" si="514"/>
        <v>0.73321258515929033</v>
      </c>
      <c r="BD220" s="2">
        <f t="shared" si="515"/>
        <v>0.82417153624396822</v>
      </c>
      <c r="BE220" s="15">
        <f t="shared" si="516"/>
        <v>1.213339645964167</v>
      </c>
    </row>
    <row r="221" spans="1:57">
      <c r="A221" s="1" t="str">
        <f t="shared" si="485"/>
        <v>Phonolite AFC</v>
      </c>
      <c r="B221" s="1" t="str">
        <f t="shared" si="486"/>
        <v xml:space="preserve"> r 0.13, TI 660°C and AXV 100%</v>
      </c>
      <c r="C221" s="1" t="str">
        <f t="shared" si="487"/>
        <v>amphibolite xenolith</v>
      </c>
      <c r="D221" s="34">
        <v>999.95802983364013</v>
      </c>
      <c r="E221" s="17"/>
      <c r="F221" s="1">
        <v>61.304558486819985</v>
      </c>
      <c r="G221" s="1">
        <v>1.0441103552203017</v>
      </c>
      <c r="H221" s="1">
        <v>16.484671636539897</v>
      </c>
      <c r="I221" s="1">
        <v>0.27017331098818248</v>
      </c>
      <c r="J221" s="1">
        <v>2.1090865971476558</v>
      </c>
      <c r="K221" s="1">
        <v>0.45611875211550035</v>
      </c>
      <c r="L221" s="1">
        <v>0.77262217296307201</v>
      </c>
      <c r="M221" s="1">
        <v>1.935722730199414</v>
      </c>
      <c r="N221" s="1">
        <v>5.5552084151883019</v>
      </c>
      <c r="O221" s="1">
        <v>8.1779750603010921</v>
      </c>
      <c r="P221" s="1">
        <v>0.45715955115402551</v>
      </c>
      <c r="Q221" s="1">
        <v>1.4325929313625618</v>
      </c>
      <c r="R221" s="2">
        <f t="shared" si="488"/>
        <v>99.999999999999986</v>
      </c>
      <c r="V221" s="10">
        <f t="shared" si="489"/>
        <v>60.426313715334771</v>
      </c>
      <c r="W221" s="2">
        <f t="shared" si="490"/>
        <v>1.0291525040757912</v>
      </c>
      <c r="X221" s="2">
        <f t="shared" si="491"/>
        <v>16.248513395916497</v>
      </c>
      <c r="Y221" s="2">
        <f t="shared" si="492"/>
        <v>0.26630282723253756</v>
      </c>
      <c r="Z221" s="2">
        <f t="shared" si="493"/>
        <v>2.0788719716406034</v>
      </c>
      <c r="AA221" s="2">
        <f t="shared" si="494"/>
        <v>0.44958442711407459</v>
      </c>
      <c r="AB221" s="2">
        <f t="shared" si="495"/>
        <v>0.76155364232706313</v>
      </c>
      <c r="AC221" s="2">
        <f t="shared" si="496"/>
        <v>1.9079917031957987</v>
      </c>
      <c r="AD221" s="2">
        <f t="shared" si="497"/>
        <v>5.475624892109856</v>
      </c>
      <c r="AE221" s="2">
        <f t="shared" si="498"/>
        <v>8.0608179676586253</v>
      </c>
      <c r="AF221" s="2">
        <f t="shared" si="499"/>
        <v>0.45061031573914412</v>
      </c>
      <c r="AG221" s="2">
        <f t="shared" si="500"/>
        <v>97.155337362344753</v>
      </c>
      <c r="AH221" s="2"/>
      <c r="AI221" s="10">
        <f t="shared" si="501"/>
        <v>62.195567794667213</v>
      </c>
      <c r="AJ221" s="2">
        <f t="shared" si="502"/>
        <v>1.0592856059338516</v>
      </c>
      <c r="AK221" s="2">
        <f t="shared" si="503"/>
        <v>16.724262235143101</v>
      </c>
      <c r="AL221" s="2">
        <f t="shared" si="504"/>
        <v>0.2741000489137827</v>
      </c>
      <c r="AM221" s="2">
        <f t="shared" si="505"/>
        <v>2.1397403663860142</v>
      </c>
      <c r="AN221" s="2">
        <f t="shared" si="506"/>
        <v>0.4627480479403116</v>
      </c>
      <c r="AO221" s="2">
        <f t="shared" si="507"/>
        <v>0.78385157522207771</v>
      </c>
      <c r="AP221" s="2">
        <f t="shared" si="508"/>
        <v>1.9638568039549558</v>
      </c>
      <c r="AQ221" s="2">
        <f t="shared" si="509"/>
        <v>5.6359486166861759</v>
      </c>
      <c r="AR221" s="2">
        <f t="shared" si="510"/>
        <v>8.2968349310501388</v>
      </c>
      <c r="AS221" s="2">
        <f t="shared" si="511"/>
        <v>0.46380397410239516</v>
      </c>
      <c r="AT221" s="2">
        <f t="shared" si="512"/>
        <v>100</v>
      </c>
      <c r="AU221" s="2"/>
      <c r="AV221" s="2">
        <f>AR221*'E. Diagram lines'!$G$42</f>
        <v>6.8872537608110038</v>
      </c>
      <c r="AW221" s="2">
        <f>AK221*'E. Diagram lines'!$G$43</f>
        <v>8.8515897141747963</v>
      </c>
      <c r="AX221" s="2">
        <f>AQ221*'E. Diagram lines'!$G$41</f>
        <v>4.1810409389356309</v>
      </c>
      <c r="AY221" s="2">
        <f>AP221*'E. Diagram lines'!$G$44</f>
        <v>1.4034852530118889</v>
      </c>
      <c r="AZ221" s="2">
        <f>AS221*'E. Diagram lines'!$G$50</f>
        <v>0.20241736885718334</v>
      </c>
      <c r="BA221" s="2">
        <f>AJ221*'E. Diagram lines'!$G$47</f>
        <v>0.63484191935940493</v>
      </c>
      <c r="BB221" s="2">
        <f t="shared" si="513"/>
        <v>13.932783547736314</v>
      </c>
      <c r="BC221" s="2">
        <f t="shared" si="514"/>
        <v>0.70972946505658885</v>
      </c>
      <c r="BD221" s="2">
        <f t="shared" si="515"/>
        <v>0.79972479539936892</v>
      </c>
      <c r="BE221" s="15">
        <f t="shared" si="516"/>
        <v>1.2504301551643362</v>
      </c>
    </row>
    <row r="222" spans="1:57">
      <c r="A222" s="1" t="str">
        <f t="shared" si="485"/>
        <v>Phonolite AFC</v>
      </c>
      <c r="B222" s="1" t="str">
        <f t="shared" si="486"/>
        <v xml:space="preserve"> r 0.13, TI 660°C and AXV 100%</v>
      </c>
      <c r="C222" s="1" t="str">
        <f t="shared" si="487"/>
        <v>amphibolite xenolith</v>
      </c>
      <c r="D222" s="34">
        <v>983.62732324304909</v>
      </c>
      <c r="E222" s="17"/>
      <c r="F222" s="1">
        <v>61.435970304915742</v>
      </c>
      <c r="G222" s="1">
        <v>0.98214070579598201</v>
      </c>
      <c r="H222" s="1">
        <v>16.005336180378592</v>
      </c>
      <c r="I222" s="1">
        <v>0.2149497179332539</v>
      </c>
      <c r="J222" s="1">
        <v>2.1212283928761044</v>
      </c>
      <c r="K222" s="1">
        <v>0.48893022207763487</v>
      </c>
      <c r="L222" s="1">
        <v>0.75038510479972442</v>
      </c>
      <c r="M222" s="1">
        <v>2.0856916430805454</v>
      </c>
      <c r="N222" s="1">
        <v>5.473980399879343</v>
      </c>
      <c r="O222" s="1">
        <v>8.2325787138633792</v>
      </c>
      <c r="P222" s="1">
        <v>0.52670504589226042</v>
      </c>
      <c r="Q222" s="1">
        <v>1.6821035685074526</v>
      </c>
      <c r="R222" s="2">
        <f t="shared" si="488"/>
        <v>100.00000000000001</v>
      </c>
      <c r="V222" s="10">
        <f t="shared" si="489"/>
        <v>60.402553656069571</v>
      </c>
      <c r="W222" s="2">
        <f t="shared" si="490"/>
        <v>0.96562008193602356</v>
      </c>
      <c r="X222" s="2">
        <f t="shared" si="491"/>
        <v>15.736109849336829</v>
      </c>
      <c r="Y222" s="2">
        <f t="shared" si="492"/>
        <v>0.21133404105740192</v>
      </c>
      <c r="Z222" s="2">
        <f t="shared" si="493"/>
        <v>2.0855471343833418</v>
      </c>
      <c r="AA222" s="2">
        <f t="shared" si="494"/>
        <v>0.48070590936455554</v>
      </c>
      <c r="AB222" s="2">
        <f t="shared" si="495"/>
        <v>0.73776285017433985</v>
      </c>
      <c r="AC222" s="2">
        <f t="shared" si="496"/>
        <v>2.0506081495242259</v>
      </c>
      <c r="AD222" s="2">
        <f t="shared" si="497"/>
        <v>5.3819023802335737</v>
      </c>
      <c r="AE222" s="2">
        <f t="shared" si="498"/>
        <v>8.0940982135372987</v>
      </c>
      <c r="AF222" s="2">
        <f t="shared" si="499"/>
        <v>0.5178453215197979</v>
      </c>
      <c r="AG222" s="2">
        <f t="shared" si="500"/>
        <v>96.664087587136947</v>
      </c>
      <c r="AH222" s="2"/>
      <c r="AI222" s="10">
        <f t="shared" si="501"/>
        <v>62.487067497140799</v>
      </c>
      <c r="AJ222" s="2">
        <f t="shared" si="502"/>
        <v>0.99894397809897517</v>
      </c>
      <c r="AK222" s="2">
        <f t="shared" si="503"/>
        <v>16.279168657286149</v>
      </c>
      <c r="AL222" s="2">
        <f t="shared" si="504"/>
        <v>0.21862725478776882</v>
      </c>
      <c r="AM222" s="2">
        <f t="shared" si="505"/>
        <v>2.1575201157341342</v>
      </c>
      <c r="AN222" s="2">
        <f t="shared" si="506"/>
        <v>0.49729524310797185</v>
      </c>
      <c r="AO222" s="2">
        <f t="shared" si="507"/>
        <v>0.76322331135571975</v>
      </c>
      <c r="AP222" s="2">
        <f t="shared" si="508"/>
        <v>2.1213753739471488</v>
      </c>
      <c r="AQ222" s="2">
        <f t="shared" si="509"/>
        <v>5.567633766141026</v>
      </c>
      <c r="AR222" s="2">
        <f t="shared" si="510"/>
        <v>8.3734284526721972</v>
      </c>
      <c r="AS222" s="2">
        <f t="shared" si="511"/>
        <v>0.53571634972811488</v>
      </c>
      <c r="AT222" s="2">
        <f t="shared" si="512"/>
        <v>100</v>
      </c>
      <c r="AU222" s="2"/>
      <c r="AV222" s="2">
        <f>AR222*'E. Diagram lines'!$G$42</f>
        <v>6.9508345147044057</v>
      </c>
      <c r="AW222" s="2">
        <f>AK222*'E. Diagram lines'!$G$43</f>
        <v>8.6160166479186913</v>
      </c>
      <c r="AX222" s="2">
        <f>AQ222*'E. Diagram lines'!$G$41</f>
        <v>4.1303614160562176</v>
      </c>
      <c r="AY222" s="2">
        <f>AP222*'E. Diagram lines'!$G$44</f>
        <v>1.5160571012313453</v>
      </c>
      <c r="AZ222" s="2">
        <f>AS222*'E. Diagram lines'!$G$50</f>
        <v>0.23380199399024437</v>
      </c>
      <c r="BA222" s="2">
        <f>AJ222*'E. Diagram lines'!$G$47</f>
        <v>0.59867849505025217</v>
      </c>
      <c r="BB222" s="2">
        <f t="shared" si="513"/>
        <v>13.941062218813222</v>
      </c>
      <c r="BC222" s="2">
        <f t="shared" si="514"/>
        <v>0.6839599574635411</v>
      </c>
      <c r="BD222" s="2">
        <f t="shared" si="515"/>
        <v>0.77753490704024397</v>
      </c>
      <c r="BE222" s="15">
        <f t="shared" si="516"/>
        <v>1.2861158913193869</v>
      </c>
    </row>
    <row r="223" spans="1:57">
      <c r="A223" s="1" t="str">
        <f t="shared" si="485"/>
        <v>Phonolite AFC</v>
      </c>
      <c r="B223" s="1" t="str">
        <f t="shared" si="486"/>
        <v xml:space="preserve"> r 0.13, TI 660°C and AXV 100%</v>
      </c>
      <c r="C223" s="1" t="str">
        <f t="shared" si="487"/>
        <v>amphibolite xenolith</v>
      </c>
      <c r="D223" s="34">
        <v>967.98759405222893</v>
      </c>
      <c r="E223" s="17"/>
      <c r="F223" s="1">
        <v>61.627539488380933</v>
      </c>
      <c r="G223" s="1">
        <v>0.86780624953065932</v>
      </c>
      <c r="H223" s="1">
        <v>15.522512092058466</v>
      </c>
      <c r="I223" s="1">
        <v>0.19034746857131174</v>
      </c>
      <c r="J223" s="1">
        <v>2.0899827459455484</v>
      </c>
      <c r="K223" s="1">
        <v>0.50879026114927461</v>
      </c>
      <c r="L223" s="1">
        <v>0.67983442004134553</v>
      </c>
      <c r="M223" s="1">
        <v>2.2880578867624854</v>
      </c>
      <c r="N223" s="1">
        <v>5.4330355528313117</v>
      </c>
      <c r="O223" s="1">
        <v>8.2269913505212564</v>
      </c>
      <c r="P223" s="1">
        <v>0.60618332881146164</v>
      </c>
      <c r="Q223" s="1">
        <v>1.9589191553959402</v>
      </c>
      <c r="R223" s="2">
        <f t="shared" si="488"/>
        <v>100.00000000000001</v>
      </c>
      <c r="V223" s="10">
        <f t="shared" si="489"/>
        <v>60.420305812343841</v>
      </c>
      <c r="W223" s="2">
        <f t="shared" si="490"/>
        <v>0.85080662667688001</v>
      </c>
      <c r="X223" s="2">
        <f t="shared" si="491"/>
        <v>15.21843862928848</v>
      </c>
      <c r="Y223" s="2">
        <f t="shared" si="492"/>
        <v>0.18661871554765705</v>
      </c>
      <c r="Z223" s="2">
        <f t="shared" si="493"/>
        <v>2.0490416735907511</v>
      </c>
      <c r="AA223" s="2">
        <f t="shared" si="494"/>
        <v>0.49882347126283244</v>
      </c>
      <c r="AB223" s="2">
        <f t="shared" si="495"/>
        <v>0.66651701336218072</v>
      </c>
      <c r="AC223" s="2">
        <f t="shared" si="496"/>
        <v>2.2432366825321473</v>
      </c>
      <c r="AD223" s="2">
        <f t="shared" si="497"/>
        <v>5.3266067786674265</v>
      </c>
      <c r="AE223" s="2">
        <f t="shared" si="498"/>
        <v>8.0658312410431279</v>
      </c>
      <c r="AF223" s="2">
        <f t="shared" si="499"/>
        <v>0.59430868746655707</v>
      </c>
      <c r="AG223" s="2">
        <f t="shared" si="500"/>
        <v>96.120535331781866</v>
      </c>
      <c r="AH223" s="2"/>
      <c r="AI223" s="10">
        <f t="shared" si="501"/>
        <v>62.85889441188548</v>
      </c>
      <c r="AJ223" s="2">
        <f t="shared" si="502"/>
        <v>0.88514553496828507</v>
      </c>
      <c r="AK223" s="2">
        <f t="shared" si="503"/>
        <v>15.832661123617946</v>
      </c>
      <c r="AL223" s="2">
        <f t="shared" si="504"/>
        <v>0.19415072429996372</v>
      </c>
      <c r="AM223" s="2">
        <f t="shared" si="505"/>
        <v>2.1317418452966561</v>
      </c>
      <c r="AN223" s="2">
        <f t="shared" si="506"/>
        <v>0.51895619343049837</v>
      </c>
      <c r="AO223" s="2">
        <f t="shared" si="507"/>
        <v>0.69341791643330508</v>
      </c>
      <c r="AP223" s="2">
        <f t="shared" si="508"/>
        <v>2.3337746453337012</v>
      </c>
      <c r="AQ223" s="2">
        <f t="shared" si="509"/>
        <v>5.5415908372559857</v>
      </c>
      <c r="AR223" s="2">
        <f t="shared" si="510"/>
        <v>8.3913715349192337</v>
      </c>
      <c r="AS223" s="2">
        <f t="shared" si="511"/>
        <v>0.61829523255895902</v>
      </c>
      <c r="AT223" s="2">
        <f t="shared" si="512"/>
        <v>100.00000000000001</v>
      </c>
      <c r="AU223" s="2"/>
      <c r="AV223" s="2">
        <f>AR223*'E. Diagram lines'!$G$42</f>
        <v>6.9657291777552475</v>
      </c>
      <c r="AW223" s="2">
        <f>AK223*'E. Diagram lines'!$G$43</f>
        <v>8.3796952223903372</v>
      </c>
      <c r="AX223" s="2">
        <f>AQ223*'E. Diagram lines'!$G$41</f>
        <v>4.1110414116978093</v>
      </c>
      <c r="AY223" s="2">
        <f>AP223*'E. Diagram lines'!$G$44</f>
        <v>1.6678498615492883</v>
      </c>
      <c r="AZ223" s="2">
        <f>AS223*'E. Diagram lines'!$G$50</f>
        <v>0.26984178907422268</v>
      </c>
      <c r="BA223" s="2">
        <f>AJ223*'E. Diagram lines'!$G$47</f>
        <v>0.53047779294261799</v>
      </c>
      <c r="BB223" s="2">
        <f t="shared" si="513"/>
        <v>13.932962372175218</v>
      </c>
      <c r="BC223" s="2">
        <f t="shared" si="514"/>
        <v>0.657508417344142</v>
      </c>
      <c r="BD223" s="2">
        <f t="shared" si="515"/>
        <v>0.75651067743239286</v>
      </c>
      <c r="BE223" s="15">
        <f t="shared" si="516"/>
        <v>1.3218584083889116</v>
      </c>
    </row>
    <row r="224" spans="1:57">
      <c r="R224" s="2"/>
      <c r="V224" s="10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10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15"/>
    </row>
    <row r="225" spans="1:57">
      <c r="A225" s="1" t="s">
        <v>86</v>
      </c>
      <c r="B225" s="1" t="s">
        <v>195</v>
      </c>
      <c r="C225" s="1" t="s">
        <v>87</v>
      </c>
      <c r="D225" s="34">
        <v>1237.109375</v>
      </c>
      <c r="F225" s="1">
        <v>59.370162280257773</v>
      </c>
      <c r="G225" s="1">
        <v>0.89050183750855849</v>
      </c>
      <c r="H225" s="1">
        <v>19.408892322061664</v>
      </c>
      <c r="I225" s="1">
        <v>1.0087912543769681</v>
      </c>
      <c r="J225" s="1">
        <v>2.0175825087535615</v>
      </c>
      <c r="K225" s="1">
        <v>0.20238678125194692</v>
      </c>
      <c r="L225" s="1">
        <v>0.5869216656306453</v>
      </c>
      <c r="M225" s="1">
        <v>1.9935097953316903</v>
      </c>
      <c r="N225" s="1">
        <v>6.3043482359981331</v>
      </c>
      <c r="O225" s="1">
        <v>7.8424877735129366</v>
      </c>
      <c r="P225" s="1">
        <v>0.17202876406415332</v>
      </c>
      <c r="Q225" s="1">
        <v>0.20238678125194709</v>
      </c>
      <c r="R225" s="2">
        <f t="shared" ref="R225:R235" si="517">SUM(F225:Q225)</f>
        <v>99.999999999999986</v>
      </c>
      <c r="V225" s="10">
        <f t="shared" ref="V225:V235" si="518">(F225*(R225-Q225))/R225</f>
        <v>59.250004919794698</v>
      </c>
      <c r="W225" s="2">
        <f t="shared" ref="W225:W235" si="519">(G225*(R225-Q225))/R225</f>
        <v>0.88869957950263556</v>
      </c>
      <c r="X225" s="2">
        <f t="shared" ref="X225:X235" si="520">(H225*(R225-Q225))/R225</f>
        <v>19.36961128961439</v>
      </c>
      <c r="Y225" s="2">
        <f t="shared" ref="Y225:Y235" si="521">(I225*(R225-Q225))/R225</f>
        <v>1.0067495942276836</v>
      </c>
      <c r="Z225" s="2">
        <f t="shared" ref="Z225:Z235" si="522">(J225*(R225-Q225))/R225</f>
        <v>2.0134991884549929</v>
      </c>
      <c r="AA225" s="2">
        <f t="shared" ref="AA225:AA235" si="523">(K225*(R225-Q225))/R225</f>
        <v>0.20197717715969168</v>
      </c>
      <c r="AB225" s="2">
        <f t="shared" ref="AB225:AB235" si="524">(L225*(R225-Q225))/R225</f>
        <v>0.58573381376310518</v>
      </c>
      <c r="AC225" s="2">
        <f t="shared" ref="AC225:AC235" si="525">(M225*(R225-Q225))/R225</f>
        <v>1.9894751950229761</v>
      </c>
      <c r="AD225" s="2">
        <f t="shared" ref="AD225:AD235" si="526">(N225*(R225-Q225))/R225</f>
        <v>6.2915890685243818</v>
      </c>
      <c r="AE225" s="2">
        <f t="shared" ref="AE225:AE235" si="527">(O225*(R225-Q225))/R225</f>
        <v>7.8266156149380457</v>
      </c>
      <c r="AF225" s="2">
        <f t="shared" ref="AF225:AF235" si="528">(P225*(R225-Q225))/R225</f>
        <v>0.17168060058573639</v>
      </c>
      <c r="AG225" s="2">
        <f t="shared" ref="AG225:AG235" si="529">SUM(V225:AF225)</f>
        <v>99.595636041588321</v>
      </c>
      <c r="AH225" s="2"/>
      <c r="AI225" s="10">
        <f t="shared" ref="AI225:AI235" si="530">V225*100/AG225</f>
        <v>59.490563316502715</v>
      </c>
      <c r="AJ225" s="2">
        <f t="shared" ref="AJ225:AJ235" si="531">W225*100/AG225</f>
        <v>0.89230775044354327</v>
      </c>
      <c r="AK225" s="2">
        <f t="shared" ref="AK225:AK235" si="532">X225*100/AG225</f>
        <v>19.448253015349174</v>
      </c>
      <c r="AL225" s="2">
        <f t="shared" ref="AL225:AL235" si="533">Y225*100/AG225</f>
        <v>1.0108370549561967</v>
      </c>
      <c r="AM225" s="2">
        <f t="shared" ref="AM225:AM235" si="534">Z225*100/AG225</f>
        <v>2.0216741099120172</v>
      </c>
      <c r="AN225" s="2">
        <f t="shared" ref="AN225:AN235" si="535">AA225*100/AG225</f>
        <v>0.202797216009898</v>
      </c>
      <c r="AO225" s="2">
        <f t="shared" ref="AO225:AO235" si="536">AB225*100/AG225</f>
        <v>0.58811192642870347</v>
      </c>
      <c r="AP225" s="2">
        <f t="shared" ref="AP225:AP235" si="537">AC225*100/AG225</f>
        <v>1.9975525776975083</v>
      </c>
      <c r="AQ225" s="2">
        <f t="shared" ref="AQ225:AQ235" si="538">AD225*100/AG225</f>
        <v>6.317133278708309</v>
      </c>
      <c r="AR225" s="2">
        <f t="shared" ref="AR225:AR235" si="539">AE225*100/AG225</f>
        <v>7.8583921203835398</v>
      </c>
      <c r="AS225" s="2">
        <f t="shared" ref="AS225:AS235" si="540">AF225*100/AG225</f>
        <v>0.17237763360841177</v>
      </c>
      <c r="AT225" s="2">
        <f t="shared" ref="AT225:AT235" si="541">SUM(AI225:AS225)</f>
        <v>100.00000000000001</v>
      </c>
      <c r="AU225" s="2"/>
      <c r="AV225" s="2">
        <f>AR225*'E. Diagram lines'!$G$42</f>
        <v>6.5232996841349387</v>
      </c>
      <c r="AW225" s="2">
        <f>AK225*'E. Diagram lines'!$G$43</f>
        <v>10.293306450767975</v>
      </c>
      <c r="AX225" s="2">
        <f>AQ225*'E. Diagram lines'!$G$41</f>
        <v>4.6863792861408209</v>
      </c>
      <c r="AY225" s="2">
        <f>AP225*'E. Diagram lines'!$G$44</f>
        <v>1.4275661948816112</v>
      </c>
      <c r="AZ225" s="2">
        <f>AS225*'E. Diagram lines'!$G$50</f>
        <v>7.5230547802807399E-2</v>
      </c>
      <c r="BA225" s="2">
        <f>AJ225*'E. Diagram lines'!$G$47</f>
        <v>0.53477019019007244</v>
      </c>
      <c r="BB225" s="2">
        <f t="shared" ref="BB225:BB235" si="542">SUM(AQ225:AR225)</f>
        <v>14.17552539909185</v>
      </c>
      <c r="BC225" s="2">
        <f t="shared" ref="BC225:BC235" si="543">AW225/(AY225+AX225+AV225)</f>
        <v>0.81452138628662851</v>
      </c>
      <c r="BD225" s="2">
        <f t="shared" ref="BD225:BD235" si="544">AW225/(AX225+AV225)</f>
        <v>0.91825167144057451</v>
      </c>
      <c r="BE225" s="15">
        <f t="shared" ref="BE225:BE235" si="545">(AX225+AV225)/AW225</f>
        <v>1.0890260601771373</v>
      </c>
    </row>
    <row r="226" spans="1:57">
      <c r="A226" s="1" t="str">
        <f>A225</f>
        <v>Phonolite AFC</v>
      </c>
      <c r="B226" s="1" t="str">
        <f>B225</f>
        <v xml:space="preserve"> r 0.13, TI 660°C and AXV 70%</v>
      </c>
      <c r="C226" s="1" t="str">
        <f>C225</f>
        <v>amphibolite xenolith</v>
      </c>
      <c r="D226" s="34">
        <v>1217.109375</v>
      </c>
      <c r="F226" s="1">
        <v>59.427493953182619</v>
      </c>
      <c r="G226" s="1">
        <v>0.90331393954012729</v>
      </c>
      <c r="H226" s="1">
        <v>19.35007722227159</v>
      </c>
      <c r="I226" s="1">
        <v>1.0233052463028698</v>
      </c>
      <c r="J226" s="1">
        <v>2.046610492605728</v>
      </c>
      <c r="K226" s="1">
        <v>0.20529862262275672</v>
      </c>
      <c r="L226" s="1">
        <v>0.5953660056059934</v>
      </c>
      <c r="M226" s="1">
        <v>2.0221914328341448</v>
      </c>
      <c r="N226" s="1">
        <v>6.3766462692871091</v>
      </c>
      <c r="O226" s="1">
        <v>7.6709582959323823</v>
      </c>
      <c r="P226" s="1">
        <v>0.17450382922934213</v>
      </c>
      <c r="Q226" s="1">
        <v>0.20423469058533983</v>
      </c>
      <c r="R226" s="2">
        <f t="shared" si="517"/>
        <v>100</v>
      </c>
      <c r="V226" s="10">
        <f t="shared" si="518"/>
        <v>59.306122394784715</v>
      </c>
      <c r="W226" s="2">
        <f t="shared" si="519"/>
        <v>0.9014690591106933</v>
      </c>
      <c r="X226" s="2">
        <f t="shared" si="520"/>
        <v>19.310557651928658</v>
      </c>
      <c r="Y226" s="2">
        <f t="shared" si="521"/>
        <v>1.0212153019993395</v>
      </c>
      <c r="Z226" s="2">
        <f t="shared" si="522"/>
        <v>2.0424306039986679</v>
      </c>
      <c r="AA226" s="2">
        <f t="shared" si="523"/>
        <v>0.2048793316160672</v>
      </c>
      <c r="AB226" s="2">
        <f t="shared" si="524"/>
        <v>0.59415006168659379</v>
      </c>
      <c r="AC226" s="2">
        <f t="shared" si="525"/>
        <v>2.0180614164182531</v>
      </c>
      <c r="AD226" s="2">
        <f t="shared" si="526"/>
        <v>6.3636229455093085</v>
      </c>
      <c r="AE226" s="2">
        <f t="shared" si="527"/>
        <v>7.6552915379917543</v>
      </c>
      <c r="AF226" s="2">
        <f t="shared" si="528"/>
        <v>0.17414743187365603</v>
      </c>
      <c r="AG226" s="2">
        <f t="shared" si="529"/>
        <v>99.591947736917689</v>
      </c>
      <c r="AH226" s="2"/>
      <c r="AI226" s="10">
        <f t="shared" si="530"/>
        <v>59.549113901706093</v>
      </c>
      <c r="AJ226" s="2">
        <f t="shared" si="531"/>
        <v>0.90516259556647682</v>
      </c>
      <c r="AK226" s="2">
        <f t="shared" si="532"/>
        <v>19.389677670467364</v>
      </c>
      <c r="AL226" s="2">
        <f t="shared" si="533"/>
        <v>1.0253994677330582</v>
      </c>
      <c r="AM226" s="2">
        <f t="shared" si="534"/>
        <v>2.0507989354661054</v>
      </c>
      <c r="AN226" s="2">
        <f t="shared" si="535"/>
        <v>0.20571877171965439</v>
      </c>
      <c r="AO226" s="2">
        <f t="shared" si="536"/>
        <v>0.59658443798699667</v>
      </c>
      <c r="AP226" s="2">
        <f t="shared" si="537"/>
        <v>2.0263299014385869</v>
      </c>
      <c r="AQ226" s="2">
        <f t="shared" si="538"/>
        <v>6.3896962456437434</v>
      </c>
      <c r="AR226" s="2">
        <f t="shared" si="539"/>
        <v>7.6866571163102355</v>
      </c>
      <c r="AS226" s="2">
        <f t="shared" si="540"/>
        <v>0.17486095596170512</v>
      </c>
      <c r="AT226" s="2">
        <f t="shared" si="541"/>
        <v>100.00000000000001</v>
      </c>
      <c r="AU226" s="2"/>
      <c r="AV226" s="2">
        <f>AR226*'E. Diagram lines'!$G$42</f>
        <v>6.380741399861944</v>
      </c>
      <c r="AW226" s="2">
        <f>AK226*'E. Diagram lines'!$G$43</f>
        <v>10.262304490085334</v>
      </c>
      <c r="AX226" s="2">
        <f>AQ226*'E. Diagram lines'!$G$41</f>
        <v>4.7402102835543616</v>
      </c>
      <c r="AY226" s="2">
        <f>AP226*'E. Diagram lines'!$G$44</f>
        <v>1.4481321289203941</v>
      </c>
      <c r="AZ226" s="2">
        <f>AS226*'E. Diagram lines'!$G$50</f>
        <v>7.6314340967259447E-2</v>
      </c>
      <c r="BA226" s="2">
        <f>AJ226*'E. Diagram lines'!$G$47</f>
        <v>0.54247424517316323</v>
      </c>
      <c r="BB226" s="2">
        <f t="shared" si="542"/>
        <v>14.076353361953979</v>
      </c>
      <c r="BC226" s="2">
        <f t="shared" si="543"/>
        <v>0.81647195955625373</v>
      </c>
      <c r="BD226" s="2">
        <f t="shared" si="544"/>
        <v>0.92279013363475038</v>
      </c>
      <c r="BE226" s="15">
        <f t="shared" si="545"/>
        <v>1.0836700172130471</v>
      </c>
    </row>
    <row r="227" spans="1:57">
      <c r="A227" s="1" t="str">
        <f t="shared" ref="A227:A235" si="546">A226</f>
        <v>Phonolite AFC</v>
      </c>
      <c r="B227" s="1" t="str">
        <f t="shared" ref="B227:B235" si="547">B226</f>
        <v xml:space="preserve"> r 0.13, TI 660°C and AXV 70%</v>
      </c>
      <c r="C227" s="1" t="str">
        <f t="shared" ref="C227:C235" si="548">C226</f>
        <v>amphibolite xenolith</v>
      </c>
      <c r="D227" s="34">
        <v>1197.109375</v>
      </c>
      <c r="F227" s="1">
        <v>59.482182886676014</v>
      </c>
      <c r="G227" s="1">
        <v>0.91556935676963636</v>
      </c>
      <c r="H227" s="1">
        <v>19.293753283503118</v>
      </c>
      <c r="I227" s="1">
        <v>1.0371886064478175</v>
      </c>
      <c r="J227" s="1">
        <v>2.0743772128956315</v>
      </c>
      <c r="K227" s="1">
        <v>0.20808394472037239</v>
      </c>
      <c r="L227" s="1">
        <v>0.60344343968907876</v>
      </c>
      <c r="M227" s="1">
        <v>2.0496268554956556</v>
      </c>
      <c r="N227" s="1">
        <v>6.445259755474309</v>
      </c>
      <c r="O227" s="1">
        <v>7.5076479351211685</v>
      </c>
      <c r="P227" s="1">
        <v>0.17687135301231544</v>
      </c>
      <c r="Q227" s="1">
        <v>0.20599537019487302</v>
      </c>
      <c r="R227" s="2">
        <f t="shared" si="517"/>
        <v>99.999999999999986</v>
      </c>
      <c r="V227" s="10">
        <f t="shared" si="518"/>
        <v>59.359652343838619</v>
      </c>
      <c r="W227" s="2">
        <f t="shared" si="519"/>
        <v>0.91368332628376792</v>
      </c>
      <c r="X227" s="2">
        <f t="shared" si="520"/>
        <v>19.254009045002281</v>
      </c>
      <c r="Y227" s="2">
        <f t="shared" si="521"/>
        <v>1.0350520459383463</v>
      </c>
      <c r="Z227" s="2">
        <f t="shared" si="522"/>
        <v>2.0701040918766891</v>
      </c>
      <c r="AA227" s="2">
        <f t="shared" si="523"/>
        <v>0.2076553014281296</v>
      </c>
      <c r="AB227" s="2">
        <f t="shared" si="524"/>
        <v>0.60220037414157457</v>
      </c>
      <c r="AC227" s="2">
        <f t="shared" si="525"/>
        <v>2.0454047190670637</v>
      </c>
      <c r="AD227" s="2">
        <f t="shared" si="526"/>
        <v>6.4319828187809991</v>
      </c>
      <c r="AE227" s="2">
        <f t="shared" si="527"/>
        <v>7.492182527964288</v>
      </c>
      <c r="AF227" s="2">
        <f t="shared" si="528"/>
        <v>0.17650700621390902</v>
      </c>
      <c r="AG227" s="2">
        <f t="shared" si="529"/>
        <v>99.588433600535666</v>
      </c>
      <c r="AH227" s="2"/>
      <c r="AI227" s="10">
        <f t="shared" si="530"/>
        <v>59.604966357779254</v>
      </c>
      <c r="AJ227" s="2">
        <f t="shared" si="531"/>
        <v>0.91745928041070568</v>
      </c>
      <c r="AK227" s="2">
        <f t="shared" si="532"/>
        <v>19.333579562294389</v>
      </c>
      <c r="AL227" s="2">
        <f t="shared" si="533"/>
        <v>1.0393295772580351</v>
      </c>
      <c r="AM227" s="2">
        <f t="shared" si="534"/>
        <v>2.0786591545160666</v>
      </c>
      <c r="AN227" s="2">
        <f t="shared" si="535"/>
        <v>0.20851347282061544</v>
      </c>
      <c r="AO227" s="2">
        <f t="shared" si="536"/>
        <v>0.60468907117978354</v>
      </c>
      <c r="AP227" s="2">
        <f t="shared" si="537"/>
        <v>2.0538577072830493</v>
      </c>
      <c r="AQ227" s="2">
        <f t="shared" si="538"/>
        <v>6.4585640984982851</v>
      </c>
      <c r="AR227" s="2">
        <f t="shared" si="539"/>
        <v>7.5231452660622926</v>
      </c>
      <c r="AS227" s="2">
        <f t="shared" si="540"/>
        <v>0.17723645189752202</v>
      </c>
      <c r="AT227" s="2">
        <f t="shared" si="541"/>
        <v>99.999999999999972</v>
      </c>
      <c r="AU227" s="2"/>
      <c r="AV227" s="2">
        <f>AR227*'E. Diagram lines'!$G$42</f>
        <v>6.2450092062102653</v>
      </c>
      <c r="AW227" s="2">
        <f>AK227*'E. Diagram lines'!$G$43</f>
        <v>10.232613647505437</v>
      </c>
      <c r="AX227" s="2">
        <f>AQ227*'E. Diagram lines'!$G$41</f>
        <v>4.7913000524193476</v>
      </c>
      <c r="AY227" s="2">
        <f>AP227*'E. Diagram lines'!$G$44</f>
        <v>1.4678050854580966</v>
      </c>
      <c r="AZ227" s="2">
        <f>AS227*'E. Diagram lines'!$G$50</f>
        <v>7.735107558771967E-2</v>
      </c>
      <c r="BA227" s="2">
        <f>AJ227*'E. Diagram lines'!$G$47</f>
        <v>0.54984378834880743</v>
      </c>
      <c r="BB227" s="2">
        <f t="shared" si="542"/>
        <v>13.981709364560578</v>
      </c>
      <c r="BC227" s="2">
        <f t="shared" si="543"/>
        <v>0.81833973729964316</v>
      </c>
      <c r="BD227" s="2">
        <f t="shared" si="544"/>
        <v>0.92717713935972357</v>
      </c>
      <c r="BE227" s="15">
        <f t="shared" si="545"/>
        <v>1.0785425541127613</v>
      </c>
    </row>
    <row r="228" spans="1:57">
      <c r="A228" s="1" t="str">
        <f t="shared" si="546"/>
        <v>Phonolite AFC</v>
      </c>
      <c r="B228" s="1" t="str">
        <f t="shared" si="547"/>
        <v xml:space="preserve"> r 0.13, TI 660°C and AXV 70%</v>
      </c>
      <c r="C228" s="1" t="str">
        <f t="shared" si="548"/>
        <v>amphibolite xenolith</v>
      </c>
      <c r="D228" s="34">
        <v>1177.109375</v>
      </c>
      <c r="F228" s="1">
        <v>59.534358026643694</v>
      </c>
      <c r="G228" s="1">
        <v>0.92729491036305878</v>
      </c>
      <c r="H228" s="1">
        <v>19.23980116774959</v>
      </c>
      <c r="I228" s="1">
        <v>1.0504717187554424</v>
      </c>
      <c r="J228" s="1">
        <v>2.1009434375108724</v>
      </c>
      <c r="K228" s="1">
        <v>0.21074884326432969</v>
      </c>
      <c r="L228" s="1">
        <v>0.61117164546655922</v>
      </c>
      <c r="M228" s="1">
        <v>2.0758761061536632</v>
      </c>
      <c r="N228" s="1">
        <v>6.5103718634464851</v>
      </c>
      <c r="O228" s="1">
        <v>7.3521527442656662</v>
      </c>
      <c r="P228" s="1">
        <v>0.17913651677468134</v>
      </c>
      <c r="Q228" s="1">
        <v>0.20767301960596404</v>
      </c>
      <c r="R228" s="2">
        <f t="shared" si="517"/>
        <v>100</v>
      </c>
      <c r="V228" s="10">
        <f t="shared" si="518"/>
        <v>59.410721227626738</v>
      </c>
      <c r="W228" s="2">
        <f t="shared" si="519"/>
        <v>0.92536916902205546</v>
      </c>
      <c r="X228" s="2">
        <f t="shared" si="520"/>
        <v>19.199845291698342</v>
      </c>
      <c r="Y228" s="2">
        <f t="shared" si="521"/>
        <v>1.0482901724169964</v>
      </c>
      <c r="Z228" s="2">
        <f t="shared" si="522"/>
        <v>2.0965803448339804</v>
      </c>
      <c r="AA228" s="2">
        <f t="shared" si="523"/>
        <v>0.210311174777738</v>
      </c>
      <c r="AB228" s="2">
        <f t="shared" si="524"/>
        <v>0.60990240685544339</v>
      </c>
      <c r="AC228" s="2">
        <f t="shared" si="525"/>
        <v>2.0715650715607352</v>
      </c>
      <c r="AD228" s="2">
        <f t="shared" si="526"/>
        <v>6.496851577610089</v>
      </c>
      <c r="AE228" s="2">
        <f t="shared" si="527"/>
        <v>7.336884306655608</v>
      </c>
      <c r="AF228" s="2">
        <f t="shared" si="528"/>
        <v>0.17876449856107843</v>
      </c>
      <c r="AG228" s="2">
        <f t="shared" si="529"/>
        <v>99.585085241618813</v>
      </c>
      <c r="AH228" s="2"/>
      <c r="AI228" s="10">
        <f t="shared" si="530"/>
        <v>59.658252120265978</v>
      </c>
      <c r="AJ228" s="2">
        <f t="shared" si="531"/>
        <v>0.9292246592718918</v>
      </c>
      <c r="AK228" s="2">
        <f t="shared" si="532"/>
        <v>19.279840194055787</v>
      </c>
      <c r="AL228" s="2">
        <f t="shared" si="533"/>
        <v>1.0526578050052144</v>
      </c>
      <c r="AM228" s="2">
        <f t="shared" si="534"/>
        <v>2.1053156100104164</v>
      </c>
      <c r="AN228" s="2">
        <f t="shared" si="535"/>
        <v>0.21118742256179174</v>
      </c>
      <c r="AO228" s="2">
        <f t="shared" si="536"/>
        <v>0.61244352542919911</v>
      </c>
      <c r="AP228" s="2">
        <f t="shared" si="537"/>
        <v>2.0801961122336645</v>
      </c>
      <c r="AQ228" s="2">
        <f t="shared" si="538"/>
        <v>6.5239202857004841</v>
      </c>
      <c r="AR228" s="2">
        <f t="shared" si="539"/>
        <v>7.3674529562880373</v>
      </c>
      <c r="AS228" s="2">
        <f t="shared" si="540"/>
        <v>0.17950930917752408</v>
      </c>
      <c r="AT228" s="2">
        <f t="shared" si="541"/>
        <v>99.999999999999986</v>
      </c>
      <c r="AU228" s="2"/>
      <c r="AV228" s="2">
        <f>AR228*'E. Diagram lines'!$G$42</f>
        <v>6.1157680612515852</v>
      </c>
      <c r="AW228" s="2">
        <f>AK228*'E. Diagram lines'!$G$43</f>
        <v>10.204171206669541</v>
      </c>
      <c r="AX228" s="2">
        <f>AQ228*'E. Diagram lines'!$G$41</f>
        <v>4.8397846843579906</v>
      </c>
      <c r="AY228" s="2">
        <f>AP228*'E. Diagram lines'!$G$44</f>
        <v>1.4866280275695583</v>
      </c>
      <c r="AZ228" s="2">
        <f>AS228*'E. Diagram lines'!$G$50</f>
        <v>7.8343015752303818E-2</v>
      </c>
      <c r="BA228" s="2">
        <f>AJ228*'E. Diagram lines'!$G$47</f>
        <v>0.55689491380202383</v>
      </c>
      <c r="BB228" s="2">
        <f t="shared" si="542"/>
        <v>13.891373241988521</v>
      </c>
      <c r="BC228" s="2">
        <f t="shared" si="543"/>
        <v>0.82012722630313029</v>
      </c>
      <c r="BD228" s="2">
        <f t="shared" si="544"/>
        <v>0.93141546059908742</v>
      </c>
      <c r="BE228" s="15">
        <f t="shared" si="545"/>
        <v>1.0736347444316621</v>
      </c>
    </row>
    <row r="229" spans="1:57">
      <c r="A229" s="1" t="str">
        <f t="shared" si="546"/>
        <v>Phonolite AFC</v>
      </c>
      <c r="B229" s="1" t="str">
        <f t="shared" si="547"/>
        <v xml:space="preserve"> r 0.13, TI 660°C and AXV 70%</v>
      </c>
      <c r="C229" s="1" t="str">
        <f t="shared" si="548"/>
        <v>amphibolite xenolith</v>
      </c>
      <c r="D229" s="34">
        <v>1160.1880399036099</v>
      </c>
      <c r="F229" s="1">
        <v>59.66229457782147</v>
      </c>
      <c r="G229" s="1">
        <v>0.9174307264114131</v>
      </c>
      <c r="H229" s="1">
        <v>19.079473330732242</v>
      </c>
      <c r="I229" s="1">
        <v>1.0395063116848022</v>
      </c>
      <c r="J229" s="1">
        <v>2.0829352237504621</v>
      </c>
      <c r="K229" s="1">
        <v>0.23149515016902938</v>
      </c>
      <c r="L229" s="1">
        <v>0.60776643601194147</v>
      </c>
      <c r="M229" s="1">
        <v>2.1155260598885919</v>
      </c>
      <c r="N229" s="1">
        <v>6.4494548382035308</v>
      </c>
      <c r="O229" s="1">
        <v>7.2738306674355897</v>
      </c>
      <c r="P229" s="1">
        <v>0.2065708093910068</v>
      </c>
      <c r="Q229" s="1">
        <v>0.33371586849993456</v>
      </c>
      <c r="R229" s="2">
        <f t="shared" si="517"/>
        <v>100.00000000000003</v>
      </c>
      <c r="V229" s="10">
        <f t="shared" si="518"/>
        <v>59.463192033304104</v>
      </c>
      <c r="W229" s="2">
        <f t="shared" si="519"/>
        <v>0.91436911449488389</v>
      </c>
      <c r="X229" s="2">
        <f t="shared" si="520"/>
        <v>19.015802100601373</v>
      </c>
      <c r="Y229" s="2">
        <f t="shared" si="521"/>
        <v>1.0360373141686516</v>
      </c>
      <c r="Z229" s="2">
        <f t="shared" si="522"/>
        <v>2.075984138378232</v>
      </c>
      <c r="AA229" s="2">
        <f t="shared" si="523"/>
        <v>0.23072261411810757</v>
      </c>
      <c r="AB229" s="2">
        <f t="shared" si="524"/>
        <v>0.60573822297155311</v>
      </c>
      <c r="AC229" s="2">
        <f t="shared" si="525"/>
        <v>2.1084662137244923</v>
      </c>
      <c r="AD229" s="2">
        <f t="shared" si="526"/>
        <v>6.4279319839767091</v>
      </c>
      <c r="AE229" s="2">
        <f t="shared" si="527"/>
        <v>7.2495567402505428</v>
      </c>
      <c r="AF229" s="2">
        <f t="shared" si="528"/>
        <v>0.20588144982038026</v>
      </c>
      <c r="AG229" s="2">
        <f t="shared" si="529"/>
        <v>99.333681925809032</v>
      </c>
      <c r="AH229" s="2"/>
      <c r="AI229" s="10">
        <f t="shared" si="530"/>
        <v>59.862063783879819</v>
      </c>
      <c r="AJ229" s="2">
        <f t="shared" si="531"/>
        <v>0.92050258962293752</v>
      </c>
      <c r="AK229" s="2">
        <f t="shared" si="532"/>
        <v>19.143357753318774</v>
      </c>
      <c r="AL229" s="2">
        <f t="shared" si="533"/>
        <v>1.0429869245584329</v>
      </c>
      <c r="AM229" s="2">
        <f t="shared" si="534"/>
        <v>2.0899095836684642</v>
      </c>
      <c r="AN229" s="2">
        <f t="shared" si="535"/>
        <v>0.23227027292759683</v>
      </c>
      <c r="AO229" s="2">
        <f t="shared" si="536"/>
        <v>0.60980144018417715</v>
      </c>
      <c r="AP229" s="2">
        <f t="shared" si="537"/>
        <v>2.1226095447657691</v>
      </c>
      <c r="AQ229" s="2">
        <f t="shared" si="538"/>
        <v>6.4710497581048534</v>
      </c>
      <c r="AR229" s="2">
        <f t="shared" si="539"/>
        <v>7.2981858718024135</v>
      </c>
      <c r="AS229" s="2">
        <f t="shared" si="540"/>
        <v>0.20726247716675827</v>
      </c>
      <c r="AT229" s="2">
        <f t="shared" si="541"/>
        <v>99.999999999999986</v>
      </c>
      <c r="AU229" s="2"/>
      <c r="AV229" s="2">
        <f>AR229*'E. Diagram lines'!$G$42</f>
        <v>6.058269027934835</v>
      </c>
      <c r="AW229" s="2">
        <f>AK229*'E. Diagram lines'!$G$43</f>
        <v>10.131935639467383</v>
      </c>
      <c r="AX229" s="2">
        <f>AQ229*'E. Diagram lines'!$G$41</f>
        <v>4.8005625665966631</v>
      </c>
      <c r="AY229" s="2">
        <f>AP229*'E. Diagram lines'!$G$44</f>
        <v>1.5169391108260077</v>
      </c>
      <c r="AZ229" s="2">
        <f>AS229*'E. Diagram lines'!$G$50</f>
        <v>9.0455294981269529E-2</v>
      </c>
      <c r="BA229" s="2">
        <f>AJ229*'E. Diagram lines'!$G$47</f>
        <v>0.55166767819558216</v>
      </c>
      <c r="BB229" s="2">
        <f t="shared" si="542"/>
        <v>13.769235629907268</v>
      </c>
      <c r="BC229" s="2">
        <f t="shared" si="543"/>
        <v>0.81869128644095179</v>
      </c>
      <c r="BD229" s="2">
        <f t="shared" si="544"/>
        <v>0.93305946880784296</v>
      </c>
      <c r="BE229" s="15">
        <f t="shared" si="545"/>
        <v>1.0717430490016739</v>
      </c>
    </row>
    <row r="230" spans="1:57">
      <c r="A230" s="1" t="str">
        <f t="shared" si="546"/>
        <v>Phonolite AFC</v>
      </c>
      <c r="B230" s="1" t="str">
        <f t="shared" si="547"/>
        <v xml:space="preserve"> r 0.13, TI 660°C and AXV 70%</v>
      </c>
      <c r="C230" s="1" t="str">
        <f t="shared" si="548"/>
        <v>amphibolite xenolith</v>
      </c>
      <c r="D230" s="34">
        <v>1140.4054064626198</v>
      </c>
      <c r="F230" s="1">
        <v>59.762949481646309</v>
      </c>
      <c r="G230" s="1">
        <v>0.90821247593797505</v>
      </c>
      <c r="H230" s="1">
        <v>18.971437268149646</v>
      </c>
      <c r="I230" s="1">
        <v>1.0291548567931077</v>
      </c>
      <c r="J230" s="1">
        <v>2.0657926343402346</v>
      </c>
      <c r="K230" s="1">
        <v>0.24477614816926291</v>
      </c>
      <c r="L230" s="1">
        <v>0.60399672371641244</v>
      </c>
      <c r="M230" s="1">
        <v>2.1381601203534433</v>
      </c>
      <c r="N230" s="1">
        <v>6.3928250073738289</v>
      </c>
      <c r="O230" s="1">
        <v>7.2384695091109164</v>
      </c>
      <c r="P230" s="1">
        <v>0.22303663332172374</v>
      </c>
      <c r="Q230" s="1">
        <v>0.42118914108714078</v>
      </c>
      <c r="R230" s="2">
        <f t="shared" si="517"/>
        <v>100.00000000000001</v>
      </c>
      <c r="V230" s="10">
        <f t="shared" si="518"/>
        <v>59.511234428036225</v>
      </c>
      <c r="W230" s="2">
        <f t="shared" si="519"/>
        <v>0.90438718361132564</v>
      </c>
      <c r="X230" s="2">
        <f t="shared" si="520"/>
        <v>18.891531634468041</v>
      </c>
      <c r="Y230" s="2">
        <f t="shared" si="521"/>
        <v>1.0248201682913243</v>
      </c>
      <c r="Z230" s="2">
        <f t="shared" si="522"/>
        <v>2.0570917400870155</v>
      </c>
      <c r="AA230" s="2">
        <f t="shared" si="523"/>
        <v>0.24374517761320261</v>
      </c>
      <c r="AB230" s="2">
        <f t="shared" si="524"/>
        <v>0.60145275510359675</v>
      </c>
      <c r="AC230" s="2">
        <f t="shared" si="525"/>
        <v>2.129154422107459</v>
      </c>
      <c r="AD230" s="2">
        <f t="shared" si="526"/>
        <v>6.365899122634068</v>
      </c>
      <c r="AE230" s="2">
        <f t="shared" si="527"/>
        <v>7.207981861557637</v>
      </c>
      <c r="AF230" s="2">
        <f t="shared" si="528"/>
        <v>0.22209722724152631</v>
      </c>
      <c r="AG230" s="2">
        <f t="shared" si="529"/>
        <v>99.159395720751419</v>
      </c>
      <c r="AH230" s="2"/>
      <c r="AI230" s="10">
        <f t="shared" si="530"/>
        <v>60.01572921604857</v>
      </c>
      <c r="AJ230" s="2">
        <f t="shared" si="531"/>
        <v>0.91205394812834806</v>
      </c>
      <c r="AK230" s="2">
        <f t="shared" si="532"/>
        <v>19.051680879207442</v>
      </c>
      <c r="AL230" s="2">
        <f t="shared" si="533"/>
        <v>1.0335078797549155</v>
      </c>
      <c r="AM230" s="2">
        <f t="shared" si="534"/>
        <v>2.0745303308222169</v>
      </c>
      <c r="AN230" s="2">
        <f t="shared" si="535"/>
        <v>0.24581147942815995</v>
      </c>
      <c r="AO230" s="2">
        <f t="shared" si="536"/>
        <v>0.60655145256974241</v>
      </c>
      <c r="AP230" s="2">
        <f t="shared" si="537"/>
        <v>2.1472039100596132</v>
      </c>
      <c r="AQ230" s="2">
        <f t="shared" si="538"/>
        <v>6.4198647807026266</v>
      </c>
      <c r="AR230" s="2">
        <f t="shared" si="539"/>
        <v>7.2690861104644657</v>
      </c>
      <c r="AS230" s="2">
        <f t="shared" si="540"/>
        <v>0.22398001281390148</v>
      </c>
      <c r="AT230" s="2">
        <f t="shared" si="541"/>
        <v>100</v>
      </c>
      <c r="AU230" s="2"/>
      <c r="AV230" s="2">
        <f>AR230*'E. Diagram lines'!$G$42</f>
        <v>6.0341131368776999</v>
      </c>
      <c r="AW230" s="2">
        <f>AK230*'E. Diagram lines'!$G$43</f>
        <v>10.083414152270992</v>
      </c>
      <c r="AX230" s="2">
        <f>AQ230*'E. Diagram lines'!$G$41</f>
        <v>4.7625908779720358</v>
      </c>
      <c r="AY230" s="2">
        <f>AP230*'E. Diagram lines'!$G$44</f>
        <v>1.5345156616863265</v>
      </c>
      <c r="AZ230" s="2">
        <f>AS230*'E. Diagram lines'!$G$50</f>
        <v>9.775130745296047E-2</v>
      </c>
      <c r="BA230" s="2">
        <f>AJ230*'E. Diagram lines'!$G$47</f>
        <v>0.5466043111939356</v>
      </c>
      <c r="BB230" s="2">
        <f t="shared" si="542"/>
        <v>13.688950891167092</v>
      </c>
      <c r="BC230" s="2">
        <f t="shared" si="543"/>
        <v>0.81771425834362421</v>
      </c>
      <c r="BD230" s="2">
        <f t="shared" si="544"/>
        <v>0.93393448022677217</v>
      </c>
      <c r="BE230" s="15">
        <f t="shared" si="545"/>
        <v>1.0707389235240423</v>
      </c>
    </row>
    <row r="231" spans="1:57">
      <c r="A231" s="1" t="str">
        <f t="shared" si="546"/>
        <v>Phonolite AFC</v>
      </c>
      <c r="B231" s="1" t="str">
        <f t="shared" si="547"/>
        <v xml:space="preserve"> r 0.13, TI 660°C and AXV 70%</v>
      </c>
      <c r="C231" s="1" t="str">
        <f t="shared" si="548"/>
        <v>amphibolite xenolith</v>
      </c>
      <c r="D231" s="34">
        <v>1121.36202033877</v>
      </c>
      <c r="F231" s="1">
        <v>59.873693119401949</v>
      </c>
      <c r="G231" s="1">
        <v>0.89971443375066762</v>
      </c>
      <c r="H231" s="1">
        <v>18.87129177683806</v>
      </c>
      <c r="I231" s="1">
        <v>1.0193854746821298</v>
      </c>
      <c r="J231" s="1">
        <v>2.0508913758059211</v>
      </c>
      <c r="K231" s="1">
        <v>0.25596158004925063</v>
      </c>
      <c r="L231" s="1">
        <v>0.60042905650982392</v>
      </c>
      <c r="M231" s="1">
        <v>2.1579231653782376</v>
      </c>
      <c r="N231" s="1">
        <v>6.3384983752893422</v>
      </c>
      <c r="O231" s="1">
        <v>7.2008123128613404</v>
      </c>
      <c r="P231" s="1">
        <v>0.23528242790224613</v>
      </c>
      <c r="Q231" s="1">
        <v>0.49611690153104177</v>
      </c>
      <c r="R231" s="2">
        <f t="shared" si="517"/>
        <v>100</v>
      </c>
      <c r="V231" s="10">
        <f t="shared" si="518"/>
        <v>59.576649608265768</v>
      </c>
      <c r="W231" s="2">
        <f t="shared" si="519"/>
        <v>0.89525079837931631</v>
      </c>
      <c r="X231" s="2">
        <f t="shared" si="520"/>
        <v>18.777668108795929</v>
      </c>
      <c r="Y231" s="2">
        <f t="shared" si="521"/>
        <v>1.0143281310504795</v>
      </c>
      <c r="Z231" s="2">
        <f t="shared" si="522"/>
        <v>2.0407165570585053</v>
      </c>
      <c r="AA231" s="2">
        <f t="shared" si="523"/>
        <v>0.25469171138920038</v>
      </c>
      <c r="AB231" s="2">
        <f t="shared" si="524"/>
        <v>0.59745022647877533</v>
      </c>
      <c r="AC231" s="2">
        <f t="shared" si="525"/>
        <v>2.1472173438327427</v>
      </c>
      <c r="AD231" s="2">
        <f t="shared" si="526"/>
        <v>6.3070520135462615</v>
      </c>
      <c r="AE231" s="2">
        <f t="shared" si="527"/>
        <v>7.1650878659297073</v>
      </c>
      <c r="AF231" s="2">
        <f t="shared" si="528"/>
        <v>0.23411515201109051</v>
      </c>
      <c r="AG231" s="2">
        <f t="shared" si="529"/>
        <v>99.010227516737743</v>
      </c>
      <c r="AH231" s="2"/>
      <c r="AI231" s="10">
        <f t="shared" si="530"/>
        <v>60.172217661245448</v>
      </c>
      <c r="AJ231" s="2">
        <f t="shared" si="531"/>
        <v>0.90420032438363351</v>
      </c>
      <c r="AK231" s="2">
        <f t="shared" si="532"/>
        <v>18.965382243588472</v>
      </c>
      <c r="AL231" s="2">
        <f t="shared" si="533"/>
        <v>1.0244680337483383</v>
      </c>
      <c r="AM231" s="2">
        <f t="shared" si="534"/>
        <v>2.0611169252323158</v>
      </c>
      <c r="AN231" s="2">
        <f t="shared" si="535"/>
        <v>0.25723778015371651</v>
      </c>
      <c r="AO231" s="2">
        <f t="shared" si="536"/>
        <v>0.60342273870421714</v>
      </c>
      <c r="AP231" s="2">
        <f t="shared" si="537"/>
        <v>2.1686823651321818</v>
      </c>
      <c r="AQ231" s="2">
        <f t="shared" si="538"/>
        <v>6.3701015256025455</v>
      </c>
      <c r="AR231" s="2">
        <f t="shared" si="539"/>
        <v>7.2367148784891384</v>
      </c>
      <c r="AS231" s="2">
        <f t="shared" si="540"/>
        <v>0.23645552372002498</v>
      </c>
      <c r="AT231" s="2">
        <f t="shared" si="541"/>
        <v>100.00000000000003</v>
      </c>
      <c r="AU231" s="2"/>
      <c r="AV231" s="2">
        <f>AR231*'E. Diagram lines'!$G$42</f>
        <v>6.0072415779016621</v>
      </c>
      <c r="AW231" s="2">
        <f>AK231*'E. Diagram lines'!$G$43</f>
        <v>10.037739185886704</v>
      </c>
      <c r="AX231" s="2">
        <f>AQ231*'E. Diagram lines'!$G$41</f>
        <v>4.7256738971798171</v>
      </c>
      <c r="AY231" s="2">
        <f>AP231*'E. Diagram lines'!$G$44</f>
        <v>1.5498654035265265</v>
      </c>
      <c r="AZ231" s="2">
        <f>AS231*'E. Diagram lines'!$G$50</f>
        <v>0.10319597855060204</v>
      </c>
      <c r="BA231" s="2">
        <f>AJ231*'E. Diagram lines'!$G$47</f>
        <v>0.54189754510168253</v>
      </c>
      <c r="BB231" s="2">
        <f t="shared" si="542"/>
        <v>13.606816404091685</v>
      </c>
      <c r="BC231" s="2">
        <f t="shared" si="543"/>
        <v>0.81722040677031682</v>
      </c>
      <c r="BD231" s="2">
        <f t="shared" si="544"/>
        <v>0.93522950117246695</v>
      </c>
      <c r="BE231" s="15">
        <f t="shared" si="545"/>
        <v>1.0692562614270962</v>
      </c>
    </row>
    <row r="232" spans="1:57">
      <c r="A232" s="1" t="str">
        <f t="shared" si="546"/>
        <v>Phonolite AFC</v>
      </c>
      <c r="B232" s="1" t="str">
        <f t="shared" si="547"/>
        <v xml:space="preserve"> r 0.13, TI 660°C and AXV 70%</v>
      </c>
      <c r="C232" s="1" t="str">
        <f t="shared" si="548"/>
        <v>amphibolite xenolith</v>
      </c>
      <c r="D232" s="34">
        <v>1102.57195933107</v>
      </c>
      <c r="F232" s="1">
        <v>60.005806514785945</v>
      </c>
      <c r="G232" s="1">
        <v>0.89116257324475812</v>
      </c>
      <c r="H232" s="1">
        <v>18.765553289824258</v>
      </c>
      <c r="I232" s="1">
        <v>1.0091084534038481</v>
      </c>
      <c r="J232" s="1">
        <v>2.0366590100038389</v>
      </c>
      <c r="K232" s="1">
        <v>0.2663767925347631</v>
      </c>
      <c r="L232" s="1">
        <v>0.59682174158356005</v>
      </c>
      <c r="M232" s="1">
        <v>2.1781139787948955</v>
      </c>
      <c r="N232" s="1">
        <v>6.2812474881563789</v>
      </c>
      <c r="O232" s="1">
        <v>7.1559860254708649</v>
      </c>
      <c r="P232" s="1">
        <v>0.24572929657795817</v>
      </c>
      <c r="Q232" s="1">
        <v>0.56743483561893682</v>
      </c>
      <c r="R232" s="2">
        <f t="shared" si="517"/>
        <v>100.00000000000001</v>
      </c>
      <c r="V232" s="10">
        <f t="shared" si="518"/>
        <v>59.665312665226949</v>
      </c>
      <c r="W232" s="2">
        <f t="shared" si="519"/>
        <v>0.88610580636216929</v>
      </c>
      <c r="X232" s="2">
        <f t="shared" si="520"/>
        <v>18.659071003361159</v>
      </c>
      <c r="Y232" s="2">
        <f t="shared" si="521"/>
        <v>1.0033824205100592</v>
      </c>
      <c r="Z232" s="2">
        <f t="shared" si="522"/>
        <v>2.025102297298305</v>
      </c>
      <c r="AA232" s="2">
        <f t="shared" si="523"/>
        <v>0.26486527781991648</v>
      </c>
      <c r="AB232" s="2">
        <f t="shared" si="524"/>
        <v>0.59343516711526734</v>
      </c>
      <c r="AC232" s="2">
        <f t="shared" si="525"/>
        <v>2.1657546013197275</v>
      </c>
      <c r="AD232" s="2">
        <f t="shared" si="526"/>
        <v>6.2456055017971401</v>
      </c>
      <c r="AE232" s="2">
        <f t="shared" si="527"/>
        <v>7.1153804679303203</v>
      </c>
      <c r="AF232" s="2">
        <f t="shared" si="528"/>
        <v>0.24433494294785343</v>
      </c>
      <c r="AG232" s="2">
        <f t="shared" si="529"/>
        <v>98.868350151688901</v>
      </c>
      <c r="AH232" s="2"/>
      <c r="AI232" s="10">
        <f t="shared" si="530"/>
        <v>60.348243470924075</v>
      </c>
      <c r="AJ232" s="2">
        <f t="shared" si="531"/>
        <v>0.89624819773229769</v>
      </c>
      <c r="AK232" s="2">
        <f t="shared" si="532"/>
        <v>18.872643241981336</v>
      </c>
      <c r="AL232" s="2">
        <f t="shared" si="533"/>
        <v>1.014867163223234</v>
      </c>
      <c r="AM232" s="2">
        <f t="shared" si="534"/>
        <v>2.0482816737523071</v>
      </c>
      <c r="AN232" s="2">
        <f t="shared" si="535"/>
        <v>0.26789693305648021</v>
      </c>
      <c r="AO232" s="2">
        <f t="shared" si="536"/>
        <v>0.60022764231909265</v>
      </c>
      <c r="AP232" s="2">
        <f t="shared" si="537"/>
        <v>2.1905438879043855</v>
      </c>
      <c r="AQ232" s="2">
        <f t="shared" si="538"/>
        <v>6.3170928737202665</v>
      </c>
      <c r="AR232" s="2">
        <f t="shared" si="539"/>
        <v>7.1968233079782742</v>
      </c>
      <c r="AS232" s="2">
        <f t="shared" si="540"/>
        <v>0.24713160740821732</v>
      </c>
      <c r="AT232" s="2">
        <f t="shared" si="541"/>
        <v>99.999999999999972</v>
      </c>
      <c r="AU232" s="2"/>
      <c r="AV232" s="2">
        <f>AR232*'E. Diagram lines'!$G$42</f>
        <v>5.9741273396037053</v>
      </c>
      <c r="AW232" s="2">
        <f>AK232*'E. Diagram lines'!$G$43</f>
        <v>9.9886555503166026</v>
      </c>
      <c r="AX232" s="2">
        <f>AQ232*'E. Diagram lines'!$G$41</f>
        <v>4.6863493116111306</v>
      </c>
      <c r="AY232" s="2">
        <f>AP232*'E. Diagram lines'!$G$44</f>
        <v>1.5654889076218255</v>
      </c>
      <c r="AZ232" s="2">
        <f>AS232*'E. Diagram lines'!$G$50</f>
        <v>0.10785532795364509</v>
      </c>
      <c r="BA232" s="2">
        <f>AJ232*'E. Diagram lines'!$G$47</f>
        <v>0.53713174509643036</v>
      </c>
      <c r="BB232" s="2">
        <f t="shared" si="542"/>
        <v>13.513916181698541</v>
      </c>
      <c r="BC232" s="2">
        <f t="shared" si="543"/>
        <v>0.81700340985313991</v>
      </c>
      <c r="BD232" s="2">
        <f t="shared" si="544"/>
        <v>0.93698020052211506</v>
      </c>
      <c r="BE232" s="15">
        <f t="shared" si="545"/>
        <v>1.0672584110558241</v>
      </c>
    </row>
    <row r="233" spans="1:57">
      <c r="A233" s="1" t="str">
        <f t="shared" si="546"/>
        <v>Phonolite AFC</v>
      </c>
      <c r="B233" s="1" t="str">
        <f t="shared" si="547"/>
        <v xml:space="preserve"> r 0.13, TI 660°C and AXV 70%</v>
      </c>
      <c r="C233" s="1" t="str">
        <f t="shared" si="548"/>
        <v>amphibolite xenolith</v>
      </c>
      <c r="D233" s="34">
        <v>1084.61846154148</v>
      </c>
      <c r="F233" s="1">
        <v>60.155236867501728</v>
      </c>
      <c r="G233" s="1">
        <v>0.88254382775299589</v>
      </c>
      <c r="H233" s="1">
        <v>18.678924901412561</v>
      </c>
      <c r="I233" s="1">
        <v>0.97970882498760825</v>
      </c>
      <c r="J233" s="1">
        <v>2.014385660224888</v>
      </c>
      <c r="K233" s="1">
        <v>0.27299068186187536</v>
      </c>
      <c r="L233" s="1">
        <v>0.592668103576242</v>
      </c>
      <c r="M233" s="1">
        <v>2.1970849350820254</v>
      </c>
      <c r="N233" s="1">
        <v>6.234099996429217</v>
      </c>
      <c r="O233" s="1">
        <v>7.1158337747143277</v>
      </c>
      <c r="P233" s="1">
        <v>0.25330580986709184</v>
      </c>
      <c r="Q233" s="1">
        <v>0.62321661658944127</v>
      </c>
      <c r="R233" s="2">
        <f t="shared" si="517"/>
        <v>100.00000000000001</v>
      </c>
      <c r="V233" s="10">
        <f t="shared" si="518"/>
        <v>59.780339435594712</v>
      </c>
      <c r="W233" s="2">
        <f t="shared" si="519"/>
        <v>0.87704366796975464</v>
      </c>
      <c r="X233" s="2">
        <f t="shared" si="520"/>
        <v>18.562514737626696</v>
      </c>
      <c r="Y233" s="2">
        <f t="shared" si="521"/>
        <v>0.97360311679609224</v>
      </c>
      <c r="Z233" s="2">
        <f t="shared" si="522"/>
        <v>2.0018316740681716</v>
      </c>
      <c r="AA233" s="2">
        <f t="shared" si="523"/>
        <v>0.2712893585707713</v>
      </c>
      <c r="AB233" s="2">
        <f t="shared" si="524"/>
        <v>0.58897449747352926</v>
      </c>
      <c r="AC233" s="2">
        <f t="shared" si="525"/>
        <v>2.1833923366860106</v>
      </c>
      <c r="AD233" s="2">
        <f t="shared" si="526"/>
        <v>6.1952480493566684</v>
      </c>
      <c r="AE233" s="2">
        <f t="shared" si="527"/>
        <v>7.0714867162214237</v>
      </c>
      <c r="AF233" s="2">
        <f t="shared" si="528"/>
        <v>0.25172716596921363</v>
      </c>
      <c r="AG233" s="2">
        <f t="shared" si="529"/>
        <v>98.757450756333057</v>
      </c>
      <c r="AH233" s="2"/>
      <c r="AI233" s="10">
        <f t="shared" si="530"/>
        <v>60.532485374791996</v>
      </c>
      <c r="AJ233" s="2">
        <f t="shared" si="531"/>
        <v>0.8880784804112738</v>
      </c>
      <c r="AK233" s="2">
        <f t="shared" si="532"/>
        <v>18.796065102395659</v>
      </c>
      <c r="AL233" s="2">
        <f t="shared" si="533"/>
        <v>0.98585282359939574</v>
      </c>
      <c r="AM233" s="2">
        <f t="shared" si="534"/>
        <v>2.0270183755627165</v>
      </c>
      <c r="AN233" s="2">
        <f t="shared" si="535"/>
        <v>0.27470267457604886</v>
      </c>
      <c r="AO233" s="2">
        <f t="shared" si="536"/>
        <v>0.59638487320488054</v>
      </c>
      <c r="AP233" s="2">
        <f t="shared" si="537"/>
        <v>2.2108634031807419</v>
      </c>
      <c r="AQ233" s="2">
        <f t="shared" si="538"/>
        <v>6.2731955937606898</v>
      </c>
      <c r="AR233" s="2">
        <f t="shared" si="539"/>
        <v>7.1604589446816478</v>
      </c>
      <c r="AS233" s="2">
        <f t="shared" si="540"/>
        <v>0.25489435383493941</v>
      </c>
      <c r="AT233" s="2">
        <f t="shared" si="541"/>
        <v>100</v>
      </c>
      <c r="AU233" s="2"/>
      <c r="AV233" s="2">
        <f>AR233*'E. Diagram lines'!$G$42</f>
        <v>5.9439410577316991</v>
      </c>
      <c r="AW233" s="2">
        <f>AK233*'E. Diagram lines'!$G$43</f>
        <v>9.9481253156696674</v>
      </c>
      <c r="AX233" s="2">
        <f>AQ233*'E. Diagram lines'!$G$41</f>
        <v>4.6537840174429901</v>
      </c>
      <c r="AY233" s="2">
        <f>AP233*'E. Diagram lines'!$G$44</f>
        <v>1.5800104042916867</v>
      </c>
      <c r="AZ233" s="2">
        <f>AS233*'E. Diagram lines'!$G$50</f>
        <v>0.11124321334174159</v>
      </c>
      <c r="BA233" s="2">
        <f>AJ233*'E. Diagram lines'!$G$47</f>
        <v>0.53223554052643596</v>
      </c>
      <c r="BB233" s="2">
        <f t="shared" si="542"/>
        <v>13.433654538442337</v>
      </c>
      <c r="BC233" s="2">
        <f t="shared" si="543"/>
        <v>0.81691093819896232</v>
      </c>
      <c r="BD233" s="2">
        <f t="shared" si="544"/>
        <v>0.93870384871308665</v>
      </c>
      <c r="BE233" s="15">
        <f t="shared" si="545"/>
        <v>1.0652987109522849</v>
      </c>
    </row>
    <row r="234" spans="1:57">
      <c r="A234" s="1" t="str">
        <f t="shared" si="546"/>
        <v>Phonolite AFC</v>
      </c>
      <c r="B234" s="1" t="str">
        <f t="shared" si="547"/>
        <v xml:space="preserve"> r 0.13, TI 660°C and AXV 70%</v>
      </c>
      <c r="C234" s="1" t="str">
        <f t="shared" si="548"/>
        <v>amphibolite xenolith</v>
      </c>
      <c r="D234" s="34">
        <v>1060.49448702072</v>
      </c>
      <c r="F234" s="1">
        <v>60.662565480092056</v>
      </c>
      <c r="G234" s="1">
        <v>0.92260598521510429</v>
      </c>
      <c r="H234" s="1">
        <v>18.100230672741144</v>
      </c>
      <c r="I234" s="1">
        <v>0.70927538736962892</v>
      </c>
      <c r="J234" s="1">
        <v>1.9941484032929429</v>
      </c>
      <c r="K234" s="1">
        <v>0.30714050802082338</v>
      </c>
      <c r="L234" s="1">
        <v>0.62585302214269856</v>
      </c>
      <c r="M234" s="1">
        <v>1.9993708776792203</v>
      </c>
      <c r="N234" s="1">
        <v>6.0447817840068323</v>
      </c>
      <c r="O234" s="1">
        <v>7.5497515448216399</v>
      </c>
      <c r="P234" s="1">
        <v>0.29372055006148517</v>
      </c>
      <c r="Q234" s="1">
        <v>0.79055578455641939</v>
      </c>
      <c r="R234" s="2">
        <f t="shared" si="517"/>
        <v>99.999999999999986</v>
      </c>
      <c r="V234" s="10">
        <f t="shared" si="518"/>
        <v>60.182994059628861</v>
      </c>
      <c r="W234" s="2">
        <f t="shared" si="519"/>
        <v>0.91531227023032258</v>
      </c>
      <c r="X234" s="2">
        <f t="shared" si="520"/>
        <v>17.957138252139735</v>
      </c>
      <c r="Y234" s="2">
        <f t="shared" si="521"/>
        <v>0.70366816976634339</v>
      </c>
      <c r="Z234" s="2">
        <f t="shared" si="522"/>
        <v>1.9783835477380711</v>
      </c>
      <c r="AA234" s="2">
        <f t="shared" si="523"/>
        <v>0.30471239096794878</v>
      </c>
      <c r="AB234" s="2">
        <f t="shared" si="524"/>
        <v>0.62090530487332829</v>
      </c>
      <c r="AC234" s="2">
        <f t="shared" si="525"/>
        <v>1.9835647355509909</v>
      </c>
      <c r="AD234" s="2">
        <f t="shared" si="526"/>
        <v>5.9969944119495535</v>
      </c>
      <c r="AE234" s="2">
        <f t="shared" si="527"/>
        <v>7.4900665472644148</v>
      </c>
      <c r="AF234" s="2">
        <f t="shared" si="528"/>
        <v>0.29139852526254317</v>
      </c>
      <c r="AG234" s="2">
        <f t="shared" si="529"/>
        <v>98.425138215372129</v>
      </c>
      <c r="AH234" s="2"/>
      <c r="AI234" s="10">
        <f t="shared" si="530"/>
        <v>61.145958391175952</v>
      </c>
      <c r="AJ234" s="2">
        <f t="shared" si="531"/>
        <v>0.92995782055947196</v>
      </c>
      <c r="AK234" s="2">
        <f t="shared" si="532"/>
        <v>18.244463332981301</v>
      </c>
      <c r="AL234" s="2">
        <f t="shared" si="533"/>
        <v>0.71492728638753777</v>
      </c>
      <c r="AM234" s="2">
        <f t="shared" si="534"/>
        <v>2.010038881946</v>
      </c>
      <c r="AN234" s="2">
        <f t="shared" si="535"/>
        <v>0.3095879736548427</v>
      </c>
      <c r="AO234" s="2">
        <f t="shared" si="536"/>
        <v>0.63084016556286093</v>
      </c>
      <c r="AP234" s="2">
        <f t="shared" si="537"/>
        <v>2.0153029718999123</v>
      </c>
      <c r="AQ234" s="2">
        <f t="shared" si="538"/>
        <v>6.092949952304906</v>
      </c>
      <c r="AR234" s="2">
        <f t="shared" si="539"/>
        <v>7.6099121454874519</v>
      </c>
      <c r="AS234" s="2">
        <f t="shared" si="540"/>
        <v>0.29606107803974846</v>
      </c>
      <c r="AT234" s="2">
        <f t="shared" si="541"/>
        <v>99.999999999999986</v>
      </c>
      <c r="AU234" s="2"/>
      <c r="AV234" s="2">
        <f>AR234*'E. Diagram lines'!$G$42</f>
        <v>6.3170349270545296</v>
      </c>
      <c r="AW234" s="2">
        <f>AK234*'E. Diagram lines'!$G$43</f>
        <v>9.6561810445371012</v>
      </c>
      <c r="AX234" s="2">
        <f>AQ234*'E. Diagram lines'!$G$41</f>
        <v>4.5200683899157728</v>
      </c>
      <c r="AY234" s="2">
        <f>AP234*'E. Diagram lines'!$G$44</f>
        <v>1.4402516495685573</v>
      </c>
      <c r="AZ234" s="2">
        <f>AS234*'E. Diagram lines'!$G$50</f>
        <v>0.12920955357013969</v>
      </c>
      <c r="BA234" s="2">
        <f>AJ234*'E. Diagram lines'!$G$47</f>
        <v>0.55733430570577491</v>
      </c>
      <c r="BB234" s="2">
        <f t="shared" si="542"/>
        <v>13.702862097792359</v>
      </c>
      <c r="BC234" s="2">
        <f t="shared" si="543"/>
        <v>0.78650336907700413</v>
      </c>
      <c r="BD234" s="2">
        <f t="shared" si="544"/>
        <v>0.89102971173265988</v>
      </c>
      <c r="BE234" s="15">
        <f t="shared" si="545"/>
        <v>1.1222970309883842</v>
      </c>
    </row>
    <row r="235" spans="1:57">
      <c r="A235" s="1" t="str">
        <f t="shared" si="546"/>
        <v>Phonolite AFC</v>
      </c>
      <c r="B235" s="1" t="str">
        <f t="shared" si="547"/>
        <v xml:space="preserve"> r 0.13, TI 660°C and AXV 70%</v>
      </c>
      <c r="C235" s="1" t="str">
        <f t="shared" si="548"/>
        <v>amphibolite xenolith</v>
      </c>
      <c r="D235" s="34">
        <v>1037.7358773719898</v>
      </c>
      <c r="F235" s="1">
        <v>61.027395592659204</v>
      </c>
      <c r="G235" s="1">
        <v>0.97480019504338644</v>
      </c>
      <c r="H235" s="1">
        <v>17.476431662391462</v>
      </c>
      <c r="I235" s="1">
        <v>0.49656634304933178</v>
      </c>
      <c r="J235" s="1">
        <v>2.0381015939567502</v>
      </c>
      <c r="K235" s="1">
        <v>0.34802288742536386</v>
      </c>
      <c r="L235" s="1">
        <v>0.67661018582260724</v>
      </c>
      <c r="M235" s="1">
        <v>1.8859773218563933</v>
      </c>
      <c r="N235" s="1">
        <v>5.8038469553068541</v>
      </c>
      <c r="O235" s="1">
        <v>7.9587241309145895</v>
      </c>
      <c r="P235" s="1">
        <v>0.34193397808094295</v>
      </c>
      <c r="Q235" s="1">
        <v>0.97158915349312402</v>
      </c>
      <c r="R235" s="2">
        <f t="shared" si="517"/>
        <v>100.00000000000001</v>
      </c>
      <c r="V235" s="10">
        <f t="shared" si="518"/>
        <v>60.434460036421591</v>
      </c>
      <c r="W235" s="2">
        <f t="shared" si="519"/>
        <v>0.965329142080115</v>
      </c>
      <c r="X235" s="2">
        <f t="shared" si="520"/>
        <v>17.30663254794203</v>
      </c>
      <c r="Y235" s="2">
        <f t="shared" si="521"/>
        <v>0.49174175832036704</v>
      </c>
      <c r="Z235" s="2">
        <f t="shared" si="522"/>
        <v>2.0182996199326961</v>
      </c>
      <c r="AA235" s="2">
        <f t="shared" si="523"/>
        <v>0.34464153479946541</v>
      </c>
      <c r="AB235" s="2">
        <f t="shared" si="524"/>
        <v>0.67003631464572511</v>
      </c>
      <c r="AC235" s="2">
        <f t="shared" si="525"/>
        <v>1.8676533707598963</v>
      </c>
      <c r="AD235" s="2">
        <f t="shared" si="526"/>
        <v>5.7474574078037524</v>
      </c>
      <c r="AE235" s="2">
        <f t="shared" si="527"/>
        <v>7.8813980305021838</v>
      </c>
      <c r="AF235" s="2">
        <f t="shared" si="528"/>
        <v>0.33861178463780095</v>
      </c>
      <c r="AG235" s="2">
        <f t="shared" si="529"/>
        <v>98.066261547845627</v>
      </c>
      <c r="AH235" s="2"/>
      <c r="AI235" s="10">
        <f t="shared" si="530"/>
        <v>61.626148567860078</v>
      </c>
      <c r="AJ235" s="2">
        <f t="shared" si="531"/>
        <v>0.98436417055537473</v>
      </c>
      <c r="AK235" s="2">
        <f t="shared" si="532"/>
        <v>17.647896712671447</v>
      </c>
      <c r="AL235" s="2">
        <f t="shared" si="533"/>
        <v>0.50143826282237824</v>
      </c>
      <c r="AM235" s="2">
        <f t="shared" si="534"/>
        <v>2.0580978494300881</v>
      </c>
      <c r="AN235" s="2">
        <f t="shared" si="535"/>
        <v>0.35143741523308497</v>
      </c>
      <c r="AO235" s="2">
        <f t="shared" si="536"/>
        <v>0.68324855467119083</v>
      </c>
      <c r="AP235" s="2">
        <f t="shared" si="537"/>
        <v>1.9044810531996119</v>
      </c>
      <c r="AQ235" s="2">
        <f t="shared" si="538"/>
        <v>5.8607897528546262</v>
      </c>
      <c r="AR235" s="2">
        <f t="shared" si="539"/>
        <v>8.0368088944197407</v>
      </c>
      <c r="AS235" s="2">
        <f t="shared" si="540"/>
        <v>0.34528876628237259</v>
      </c>
      <c r="AT235" s="2">
        <f t="shared" si="541"/>
        <v>99.999999999999972</v>
      </c>
      <c r="AU235" s="2"/>
      <c r="AV235" s="2">
        <f>AR235*'E. Diagram lines'!$G$42</f>
        <v>6.6714045467945429</v>
      </c>
      <c r="AW235" s="2">
        <f>AK235*'E. Diagram lines'!$G$43</f>
        <v>9.3404383895900533</v>
      </c>
      <c r="AX235" s="2">
        <f>AQ235*'E. Diagram lines'!$G$41</f>
        <v>4.3478398327888952</v>
      </c>
      <c r="AY235" s="2">
        <f>AP235*'E. Diagram lines'!$G$44</f>
        <v>1.3610519195815631</v>
      </c>
      <c r="AZ235" s="2">
        <f>AS235*'E. Diagram lines'!$G$50</f>
        <v>0.15069392991313707</v>
      </c>
      <c r="BA235" s="2">
        <f>AJ235*'E. Diagram lines'!$G$47</f>
        <v>0.58994065045666855</v>
      </c>
      <c r="BB235" s="2">
        <f t="shared" si="542"/>
        <v>13.897598647274368</v>
      </c>
      <c r="BC235" s="2">
        <f t="shared" si="543"/>
        <v>0.7544600035315816</v>
      </c>
      <c r="BD235" s="2">
        <f t="shared" si="544"/>
        <v>0.84764781212186457</v>
      </c>
      <c r="BE235" s="15">
        <f t="shared" si="545"/>
        <v>1.1797352458172004</v>
      </c>
    </row>
    <row r="236" spans="1:57">
      <c r="R236" s="2"/>
      <c r="V236" s="10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10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15"/>
    </row>
    <row r="237" spans="1:57">
      <c r="A237" s="1" t="s">
        <v>86</v>
      </c>
      <c r="B237" s="1" t="s">
        <v>196</v>
      </c>
      <c r="C237" s="1" t="s">
        <v>87</v>
      </c>
      <c r="D237" s="34">
        <v>1237.109375</v>
      </c>
      <c r="F237" s="1">
        <v>59.370162280257773</v>
      </c>
      <c r="G237" s="1">
        <v>0.89050183750855849</v>
      </c>
      <c r="H237" s="1">
        <v>19.408892322061664</v>
      </c>
      <c r="I237" s="1">
        <v>1.0087912543769681</v>
      </c>
      <c r="J237" s="1">
        <v>2.0175825087535615</v>
      </c>
      <c r="K237" s="1">
        <v>0.20238678125194692</v>
      </c>
      <c r="L237" s="1">
        <v>0.5869216656306453</v>
      </c>
      <c r="M237" s="1">
        <v>1.9935097953316903</v>
      </c>
      <c r="N237" s="1">
        <v>6.3043482359981331</v>
      </c>
      <c r="O237" s="1">
        <v>7.8424877735129366</v>
      </c>
      <c r="P237" s="1">
        <v>0.17202876406415332</v>
      </c>
      <c r="Q237" s="1">
        <v>0.20238678125194709</v>
      </c>
      <c r="R237" s="2">
        <f t="shared" ref="R237:R250" si="549">SUM(F237:Q237)</f>
        <v>99.999999999999986</v>
      </c>
      <c r="V237" s="10">
        <f t="shared" ref="V237:V250" si="550">(F237*(R237-Q237))/R237</f>
        <v>59.250004919794698</v>
      </c>
      <c r="W237" s="2">
        <f t="shared" ref="W237:W250" si="551">(G237*(R237-Q237))/R237</f>
        <v>0.88869957950263556</v>
      </c>
      <c r="X237" s="2">
        <f t="shared" ref="X237:X250" si="552">(H237*(R237-Q237))/R237</f>
        <v>19.36961128961439</v>
      </c>
      <c r="Y237" s="2">
        <f t="shared" ref="Y237:Y250" si="553">(I237*(R237-Q237))/R237</f>
        <v>1.0067495942276836</v>
      </c>
      <c r="Z237" s="2">
        <f t="shared" ref="Z237:Z250" si="554">(J237*(R237-Q237))/R237</f>
        <v>2.0134991884549929</v>
      </c>
      <c r="AA237" s="2">
        <f t="shared" ref="AA237:AA250" si="555">(K237*(R237-Q237))/R237</f>
        <v>0.20197717715969168</v>
      </c>
      <c r="AB237" s="2">
        <f t="shared" ref="AB237:AB250" si="556">(L237*(R237-Q237))/R237</f>
        <v>0.58573381376310518</v>
      </c>
      <c r="AC237" s="2">
        <f t="shared" ref="AC237:AC250" si="557">(M237*(R237-Q237))/R237</f>
        <v>1.9894751950229761</v>
      </c>
      <c r="AD237" s="2">
        <f t="shared" ref="AD237:AD250" si="558">(N237*(R237-Q237))/R237</f>
        <v>6.2915890685243818</v>
      </c>
      <c r="AE237" s="2">
        <f t="shared" ref="AE237:AE250" si="559">(O237*(R237-Q237))/R237</f>
        <v>7.8266156149380457</v>
      </c>
      <c r="AF237" s="2">
        <f t="shared" ref="AF237:AF250" si="560">(P237*(R237-Q237))/R237</f>
        <v>0.17168060058573639</v>
      </c>
      <c r="AG237" s="2">
        <f t="shared" ref="AG237:AG250" si="561">SUM(V237:AF237)</f>
        <v>99.595636041588321</v>
      </c>
      <c r="AH237" s="2"/>
      <c r="AI237" s="10">
        <f t="shared" ref="AI237:AI250" si="562">V237*100/AG237</f>
        <v>59.490563316502715</v>
      </c>
      <c r="AJ237" s="2">
        <f t="shared" ref="AJ237:AJ250" si="563">W237*100/AG237</f>
        <v>0.89230775044354327</v>
      </c>
      <c r="AK237" s="2">
        <f t="shared" ref="AK237:AK250" si="564">X237*100/AG237</f>
        <v>19.448253015349174</v>
      </c>
      <c r="AL237" s="2">
        <f t="shared" ref="AL237:AL250" si="565">Y237*100/AG237</f>
        <v>1.0108370549561967</v>
      </c>
      <c r="AM237" s="2">
        <f t="shared" ref="AM237:AM250" si="566">Z237*100/AG237</f>
        <v>2.0216741099120172</v>
      </c>
      <c r="AN237" s="2">
        <f t="shared" ref="AN237:AN250" si="567">AA237*100/AG237</f>
        <v>0.202797216009898</v>
      </c>
      <c r="AO237" s="2">
        <f t="shared" ref="AO237:AO250" si="568">AB237*100/AG237</f>
        <v>0.58811192642870347</v>
      </c>
      <c r="AP237" s="2">
        <f t="shared" ref="AP237:AP250" si="569">AC237*100/AG237</f>
        <v>1.9975525776975083</v>
      </c>
      <c r="AQ237" s="2">
        <f t="shared" ref="AQ237:AQ250" si="570">AD237*100/AG237</f>
        <v>6.317133278708309</v>
      </c>
      <c r="AR237" s="2">
        <f t="shared" ref="AR237:AR250" si="571">AE237*100/AG237</f>
        <v>7.8583921203835398</v>
      </c>
      <c r="AS237" s="2">
        <f t="shared" ref="AS237:AS250" si="572">AF237*100/AG237</f>
        <v>0.17237763360841177</v>
      </c>
      <c r="AT237" s="2">
        <f t="shared" ref="AT237:AT250" si="573">SUM(AI237:AS237)</f>
        <v>100.00000000000001</v>
      </c>
      <c r="AU237" s="2"/>
      <c r="AV237" s="2">
        <f>AR237*'E. Diagram lines'!$G$42</f>
        <v>6.5232996841349387</v>
      </c>
      <c r="AW237" s="2">
        <f>AK237*'E. Diagram lines'!$G$43</f>
        <v>10.293306450767975</v>
      </c>
      <c r="AX237" s="2">
        <f>AQ237*'E. Diagram lines'!$G$41</f>
        <v>4.6863792861408209</v>
      </c>
      <c r="AY237" s="2">
        <f>AP237*'E. Diagram lines'!$G$44</f>
        <v>1.4275661948816112</v>
      </c>
      <c r="AZ237" s="2">
        <f>AS237*'E. Diagram lines'!$G$50</f>
        <v>7.5230547802807399E-2</v>
      </c>
      <c r="BA237" s="2">
        <f>AJ237*'E. Diagram lines'!$G$47</f>
        <v>0.53477019019007244</v>
      </c>
      <c r="BB237" s="2">
        <f t="shared" ref="BB237:BB250" si="574">SUM(AQ237:AR237)</f>
        <v>14.17552539909185</v>
      </c>
      <c r="BC237" s="2">
        <f t="shared" ref="BC237:BC250" si="575">AW237/(AY237+AX237+AV237)</f>
        <v>0.81452138628662851</v>
      </c>
      <c r="BD237" s="2">
        <f t="shared" ref="BD237:BD250" si="576">AW237/(AX237+AV237)</f>
        <v>0.91825167144057451</v>
      </c>
      <c r="BE237" s="15">
        <f t="shared" ref="BE237:BE250" si="577">(AX237+AV237)/AW237</f>
        <v>1.0890260601771373</v>
      </c>
    </row>
    <row r="238" spans="1:57">
      <c r="A238" s="1" t="str">
        <f>A237</f>
        <v>Phonolite AFC</v>
      </c>
      <c r="B238" s="1" t="str">
        <f>B237</f>
        <v xml:space="preserve"> r 0.1, TI 500°C and AXV 70%</v>
      </c>
      <c r="C238" s="1" t="str">
        <f>C237</f>
        <v>amphibolite xenolith</v>
      </c>
      <c r="D238" s="34">
        <v>1217.109375</v>
      </c>
      <c r="F238" s="1">
        <v>59.427493953182619</v>
      </c>
      <c r="G238" s="1">
        <v>0.90331393954012729</v>
      </c>
      <c r="H238" s="1">
        <v>19.35007722227159</v>
      </c>
      <c r="I238" s="1">
        <v>1.0233052463028698</v>
      </c>
      <c r="J238" s="1">
        <v>2.046610492605728</v>
      </c>
      <c r="K238" s="1">
        <v>0.20529862262275672</v>
      </c>
      <c r="L238" s="1">
        <v>0.5953660056059934</v>
      </c>
      <c r="M238" s="1">
        <v>2.0221914328341448</v>
      </c>
      <c r="N238" s="1">
        <v>6.3766462692871091</v>
      </c>
      <c r="O238" s="1">
        <v>7.6709582959323823</v>
      </c>
      <c r="P238" s="1">
        <v>0.17450382922934213</v>
      </c>
      <c r="Q238" s="1">
        <v>0.20423469058533983</v>
      </c>
      <c r="R238" s="2">
        <f t="shared" si="549"/>
        <v>100</v>
      </c>
      <c r="V238" s="10">
        <f t="shared" si="550"/>
        <v>59.306122394784715</v>
      </c>
      <c r="W238" s="2">
        <f t="shared" si="551"/>
        <v>0.9014690591106933</v>
      </c>
      <c r="X238" s="2">
        <f t="shared" si="552"/>
        <v>19.310557651928658</v>
      </c>
      <c r="Y238" s="2">
        <f t="shared" si="553"/>
        <v>1.0212153019993395</v>
      </c>
      <c r="Z238" s="2">
        <f t="shared" si="554"/>
        <v>2.0424306039986679</v>
      </c>
      <c r="AA238" s="2">
        <f t="shared" si="555"/>
        <v>0.2048793316160672</v>
      </c>
      <c r="AB238" s="2">
        <f t="shared" si="556"/>
        <v>0.59415006168659379</v>
      </c>
      <c r="AC238" s="2">
        <f t="shared" si="557"/>
        <v>2.0180614164182531</v>
      </c>
      <c r="AD238" s="2">
        <f t="shared" si="558"/>
        <v>6.3636229455093085</v>
      </c>
      <c r="AE238" s="2">
        <f t="shared" si="559"/>
        <v>7.6552915379917543</v>
      </c>
      <c r="AF238" s="2">
        <f t="shared" si="560"/>
        <v>0.17414743187365603</v>
      </c>
      <c r="AG238" s="2">
        <f t="shared" si="561"/>
        <v>99.591947736917689</v>
      </c>
      <c r="AH238" s="2"/>
      <c r="AI238" s="10">
        <f t="shared" si="562"/>
        <v>59.549113901706093</v>
      </c>
      <c r="AJ238" s="2">
        <f t="shared" si="563"/>
        <v>0.90516259556647682</v>
      </c>
      <c r="AK238" s="2">
        <f t="shared" si="564"/>
        <v>19.389677670467364</v>
      </c>
      <c r="AL238" s="2">
        <f t="shared" si="565"/>
        <v>1.0253994677330582</v>
      </c>
      <c r="AM238" s="2">
        <f t="shared" si="566"/>
        <v>2.0507989354661054</v>
      </c>
      <c r="AN238" s="2">
        <f t="shared" si="567"/>
        <v>0.20571877171965439</v>
      </c>
      <c r="AO238" s="2">
        <f t="shared" si="568"/>
        <v>0.59658443798699667</v>
      </c>
      <c r="AP238" s="2">
        <f t="shared" si="569"/>
        <v>2.0263299014385869</v>
      </c>
      <c r="AQ238" s="2">
        <f t="shared" si="570"/>
        <v>6.3896962456437434</v>
      </c>
      <c r="AR238" s="2">
        <f t="shared" si="571"/>
        <v>7.6866571163102355</v>
      </c>
      <c r="AS238" s="2">
        <f t="shared" si="572"/>
        <v>0.17486095596170512</v>
      </c>
      <c r="AT238" s="2">
        <f t="shared" si="573"/>
        <v>100.00000000000001</v>
      </c>
      <c r="AU238" s="2"/>
      <c r="AV238" s="2">
        <f>AR238*'E. Diagram lines'!$G$42</f>
        <v>6.380741399861944</v>
      </c>
      <c r="AW238" s="2">
        <f>AK238*'E. Diagram lines'!$G$43</f>
        <v>10.262304490085334</v>
      </c>
      <c r="AX238" s="2">
        <f>AQ238*'E. Diagram lines'!$G$41</f>
        <v>4.7402102835543616</v>
      </c>
      <c r="AY238" s="2">
        <f>AP238*'E. Diagram lines'!$G$44</f>
        <v>1.4481321289203941</v>
      </c>
      <c r="AZ238" s="2">
        <f>AS238*'E. Diagram lines'!$G$50</f>
        <v>7.6314340967259447E-2</v>
      </c>
      <c r="BA238" s="2">
        <f>AJ238*'E. Diagram lines'!$G$47</f>
        <v>0.54247424517316323</v>
      </c>
      <c r="BB238" s="2">
        <f t="shared" si="574"/>
        <v>14.076353361953979</v>
      </c>
      <c r="BC238" s="2">
        <f t="shared" si="575"/>
        <v>0.81647195955625373</v>
      </c>
      <c r="BD238" s="2">
        <f t="shared" si="576"/>
        <v>0.92279013363475038</v>
      </c>
      <c r="BE238" s="15">
        <f t="shared" si="577"/>
        <v>1.0836700172130471</v>
      </c>
    </row>
    <row r="239" spans="1:57">
      <c r="A239" s="1" t="str">
        <f t="shared" ref="A239:A251" si="578">A238</f>
        <v>Phonolite AFC</v>
      </c>
      <c r="B239" s="1" t="str">
        <f t="shared" ref="B239:B251" si="579">B238</f>
        <v xml:space="preserve"> r 0.1, TI 500°C and AXV 70%</v>
      </c>
      <c r="C239" s="1" t="str">
        <f t="shared" ref="C239:C251" si="580">C238</f>
        <v>amphibolite xenolith</v>
      </c>
      <c r="D239" s="34">
        <v>1197.109375</v>
      </c>
      <c r="F239" s="1">
        <v>59.482182886676014</v>
      </c>
      <c r="G239" s="1">
        <v>0.91556935676963636</v>
      </c>
      <c r="H239" s="1">
        <v>19.293753283503118</v>
      </c>
      <c r="I239" s="1">
        <v>1.0371886064478175</v>
      </c>
      <c r="J239" s="1">
        <v>2.0743772128956315</v>
      </c>
      <c r="K239" s="1">
        <v>0.20808394472037239</v>
      </c>
      <c r="L239" s="1">
        <v>0.60344343968907876</v>
      </c>
      <c r="M239" s="1">
        <v>2.0496268554956556</v>
      </c>
      <c r="N239" s="1">
        <v>6.445259755474309</v>
      </c>
      <c r="O239" s="1">
        <v>7.5076479351211685</v>
      </c>
      <c r="P239" s="1">
        <v>0.17687135301231544</v>
      </c>
      <c r="Q239" s="1">
        <v>0.20599537019487302</v>
      </c>
      <c r="R239" s="2">
        <f t="shared" si="549"/>
        <v>99.999999999999986</v>
      </c>
      <c r="V239" s="10">
        <f t="shared" si="550"/>
        <v>59.359652343838619</v>
      </c>
      <c r="W239" s="2">
        <f t="shared" si="551"/>
        <v>0.91368332628376792</v>
      </c>
      <c r="X239" s="2">
        <f t="shared" si="552"/>
        <v>19.254009045002281</v>
      </c>
      <c r="Y239" s="2">
        <f t="shared" si="553"/>
        <v>1.0350520459383463</v>
      </c>
      <c r="Z239" s="2">
        <f t="shared" si="554"/>
        <v>2.0701040918766891</v>
      </c>
      <c r="AA239" s="2">
        <f t="shared" si="555"/>
        <v>0.2076553014281296</v>
      </c>
      <c r="AB239" s="2">
        <f t="shared" si="556"/>
        <v>0.60220037414157457</v>
      </c>
      <c r="AC239" s="2">
        <f t="shared" si="557"/>
        <v>2.0454047190670637</v>
      </c>
      <c r="AD239" s="2">
        <f t="shared" si="558"/>
        <v>6.4319828187809991</v>
      </c>
      <c r="AE239" s="2">
        <f t="shared" si="559"/>
        <v>7.492182527964288</v>
      </c>
      <c r="AF239" s="2">
        <f t="shared" si="560"/>
        <v>0.17650700621390902</v>
      </c>
      <c r="AG239" s="2">
        <f t="shared" si="561"/>
        <v>99.588433600535666</v>
      </c>
      <c r="AH239" s="2"/>
      <c r="AI239" s="10">
        <f t="shared" si="562"/>
        <v>59.604966357779254</v>
      </c>
      <c r="AJ239" s="2">
        <f t="shared" si="563"/>
        <v>0.91745928041070568</v>
      </c>
      <c r="AK239" s="2">
        <f t="shared" si="564"/>
        <v>19.333579562294389</v>
      </c>
      <c r="AL239" s="2">
        <f t="shared" si="565"/>
        <v>1.0393295772580351</v>
      </c>
      <c r="AM239" s="2">
        <f t="shared" si="566"/>
        <v>2.0786591545160666</v>
      </c>
      <c r="AN239" s="2">
        <f t="shared" si="567"/>
        <v>0.20851347282061544</v>
      </c>
      <c r="AO239" s="2">
        <f t="shared" si="568"/>
        <v>0.60468907117978354</v>
      </c>
      <c r="AP239" s="2">
        <f t="shared" si="569"/>
        <v>2.0538577072830493</v>
      </c>
      <c r="AQ239" s="2">
        <f t="shared" si="570"/>
        <v>6.4585640984982851</v>
      </c>
      <c r="AR239" s="2">
        <f t="shared" si="571"/>
        <v>7.5231452660622926</v>
      </c>
      <c r="AS239" s="2">
        <f t="shared" si="572"/>
        <v>0.17723645189752202</v>
      </c>
      <c r="AT239" s="2">
        <f t="shared" si="573"/>
        <v>99.999999999999972</v>
      </c>
      <c r="AU239" s="2"/>
      <c r="AV239" s="2">
        <f>AR239*'E. Diagram lines'!$G$42</f>
        <v>6.2450092062102653</v>
      </c>
      <c r="AW239" s="2">
        <f>AK239*'E. Diagram lines'!$G$43</f>
        <v>10.232613647505437</v>
      </c>
      <c r="AX239" s="2">
        <f>AQ239*'E. Diagram lines'!$G$41</f>
        <v>4.7913000524193476</v>
      </c>
      <c r="AY239" s="2">
        <f>AP239*'E. Diagram lines'!$G$44</f>
        <v>1.4678050854580966</v>
      </c>
      <c r="AZ239" s="2">
        <f>AS239*'E. Diagram lines'!$G$50</f>
        <v>7.735107558771967E-2</v>
      </c>
      <c r="BA239" s="2">
        <f>AJ239*'E. Diagram lines'!$G$47</f>
        <v>0.54984378834880743</v>
      </c>
      <c r="BB239" s="2">
        <f t="shared" si="574"/>
        <v>13.981709364560578</v>
      </c>
      <c r="BC239" s="2">
        <f t="shared" si="575"/>
        <v>0.81833973729964316</v>
      </c>
      <c r="BD239" s="2">
        <f t="shared" si="576"/>
        <v>0.92717713935972357</v>
      </c>
      <c r="BE239" s="15">
        <f t="shared" si="577"/>
        <v>1.0785425541127613</v>
      </c>
    </row>
    <row r="240" spans="1:57">
      <c r="A240" s="1" t="str">
        <f t="shared" si="578"/>
        <v>Phonolite AFC</v>
      </c>
      <c r="B240" s="1" t="str">
        <f t="shared" si="579"/>
        <v xml:space="preserve"> r 0.1, TI 500°C and AXV 70%</v>
      </c>
      <c r="C240" s="1" t="str">
        <f t="shared" si="580"/>
        <v>amphibolite xenolith</v>
      </c>
      <c r="D240" s="34">
        <v>1177.109375</v>
      </c>
      <c r="F240" s="1">
        <v>59.534358026643694</v>
      </c>
      <c r="G240" s="1">
        <v>0.92729491036305878</v>
      </c>
      <c r="H240" s="1">
        <v>19.23980116774959</v>
      </c>
      <c r="I240" s="1">
        <v>1.0504717187554424</v>
      </c>
      <c r="J240" s="1">
        <v>2.1009434375108724</v>
      </c>
      <c r="K240" s="1">
        <v>0.21074884326432969</v>
      </c>
      <c r="L240" s="1">
        <v>0.61117164546655922</v>
      </c>
      <c r="M240" s="1">
        <v>2.0758761061536632</v>
      </c>
      <c r="N240" s="1">
        <v>6.5103718634464851</v>
      </c>
      <c r="O240" s="1">
        <v>7.3521527442656662</v>
      </c>
      <c r="P240" s="1">
        <v>0.17913651677468134</v>
      </c>
      <c r="Q240" s="1">
        <v>0.20767301960596404</v>
      </c>
      <c r="R240" s="2">
        <f t="shared" si="549"/>
        <v>100</v>
      </c>
      <c r="V240" s="10">
        <f t="shared" si="550"/>
        <v>59.410721227626738</v>
      </c>
      <c r="W240" s="2">
        <f t="shared" si="551"/>
        <v>0.92536916902205546</v>
      </c>
      <c r="X240" s="2">
        <f t="shared" si="552"/>
        <v>19.199845291698342</v>
      </c>
      <c r="Y240" s="2">
        <f t="shared" si="553"/>
        <v>1.0482901724169964</v>
      </c>
      <c r="Z240" s="2">
        <f t="shared" si="554"/>
        <v>2.0965803448339804</v>
      </c>
      <c r="AA240" s="2">
        <f t="shared" si="555"/>
        <v>0.210311174777738</v>
      </c>
      <c r="AB240" s="2">
        <f t="shared" si="556"/>
        <v>0.60990240685544339</v>
      </c>
      <c r="AC240" s="2">
        <f t="shared" si="557"/>
        <v>2.0715650715607352</v>
      </c>
      <c r="AD240" s="2">
        <f t="shared" si="558"/>
        <v>6.496851577610089</v>
      </c>
      <c r="AE240" s="2">
        <f t="shared" si="559"/>
        <v>7.336884306655608</v>
      </c>
      <c r="AF240" s="2">
        <f t="shared" si="560"/>
        <v>0.17876449856107843</v>
      </c>
      <c r="AG240" s="2">
        <f t="shared" si="561"/>
        <v>99.585085241618813</v>
      </c>
      <c r="AH240" s="2"/>
      <c r="AI240" s="10">
        <f t="shared" si="562"/>
        <v>59.658252120265978</v>
      </c>
      <c r="AJ240" s="2">
        <f t="shared" si="563"/>
        <v>0.9292246592718918</v>
      </c>
      <c r="AK240" s="2">
        <f t="shared" si="564"/>
        <v>19.279840194055787</v>
      </c>
      <c r="AL240" s="2">
        <f t="shared" si="565"/>
        <v>1.0526578050052144</v>
      </c>
      <c r="AM240" s="2">
        <f t="shared" si="566"/>
        <v>2.1053156100104164</v>
      </c>
      <c r="AN240" s="2">
        <f t="shared" si="567"/>
        <v>0.21118742256179174</v>
      </c>
      <c r="AO240" s="2">
        <f t="shared" si="568"/>
        <v>0.61244352542919911</v>
      </c>
      <c r="AP240" s="2">
        <f t="shared" si="569"/>
        <v>2.0801961122336645</v>
      </c>
      <c r="AQ240" s="2">
        <f t="shared" si="570"/>
        <v>6.5239202857004841</v>
      </c>
      <c r="AR240" s="2">
        <f t="shared" si="571"/>
        <v>7.3674529562880373</v>
      </c>
      <c r="AS240" s="2">
        <f t="shared" si="572"/>
        <v>0.17950930917752408</v>
      </c>
      <c r="AT240" s="2">
        <f t="shared" si="573"/>
        <v>99.999999999999986</v>
      </c>
      <c r="AU240" s="2"/>
      <c r="AV240" s="2">
        <f>AR240*'E. Diagram lines'!$G$42</f>
        <v>6.1157680612515852</v>
      </c>
      <c r="AW240" s="2">
        <f>AK240*'E. Diagram lines'!$G$43</f>
        <v>10.204171206669541</v>
      </c>
      <c r="AX240" s="2">
        <f>AQ240*'E. Diagram lines'!$G$41</f>
        <v>4.8397846843579906</v>
      </c>
      <c r="AY240" s="2">
        <f>AP240*'E. Diagram lines'!$G$44</f>
        <v>1.4866280275695583</v>
      </c>
      <c r="AZ240" s="2">
        <f>AS240*'E. Diagram lines'!$G$50</f>
        <v>7.8343015752303818E-2</v>
      </c>
      <c r="BA240" s="2">
        <f>AJ240*'E. Diagram lines'!$G$47</f>
        <v>0.55689491380202383</v>
      </c>
      <c r="BB240" s="2">
        <f t="shared" si="574"/>
        <v>13.891373241988521</v>
      </c>
      <c r="BC240" s="2">
        <f t="shared" si="575"/>
        <v>0.82012722630313029</v>
      </c>
      <c r="BD240" s="2">
        <f t="shared" si="576"/>
        <v>0.93141546059908742</v>
      </c>
      <c r="BE240" s="15">
        <f t="shared" si="577"/>
        <v>1.0736347444316621</v>
      </c>
    </row>
    <row r="241" spans="1:57">
      <c r="A241" s="1" t="str">
        <f t="shared" si="578"/>
        <v>Phonolite AFC</v>
      </c>
      <c r="B241" s="1" t="str">
        <f t="shared" si="579"/>
        <v xml:space="preserve"> r 0.1, TI 500°C and AXV 70%</v>
      </c>
      <c r="C241" s="1" t="str">
        <f t="shared" si="580"/>
        <v>amphibolite xenolith</v>
      </c>
      <c r="D241" s="34">
        <v>1157.109375</v>
      </c>
      <c r="F241" s="1">
        <v>59.584111880003597</v>
      </c>
      <c r="G241" s="1">
        <v>0.93850950513775078</v>
      </c>
      <c r="H241" s="1">
        <v>19.188137447162809</v>
      </c>
      <c r="I241" s="1">
        <v>1.0631759992561349</v>
      </c>
      <c r="J241" s="1">
        <v>2.1263519985122699</v>
      </c>
      <c r="K241" s="1">
        <v>0.21329761480403378</v>
      </c>
      <c r="L241" s="1">
        <v>0.6185630829316997</v>
      </c>
      <c r="M241" s="1">
        <v>2.100981505819731</v>
      </c>
      <c r="N241" s="1">
        <v>6.5721173344078467</v>
      </c>
      <c r="O241" s="1">
        <v>7.2041800725368716</v>
      </c>
      <c r="P241" s="1">
        <v>0.18130297258342637</v>
      </c>
      <c r="Q241" s="1">
        <v>0.20927058684383185</v>
      </c>
      <c r="R241" s="2">
        <f t="shared" si="549"/>
        <v>100</v>
      </c>
      <c r="V241" s="10">
        <f t="shared" si="550"/>
        <v>59.459419859406623</v>
      </c>
      <c r="W241" s="2">
        <f t="shared" si="551"/>
        <v>0.93654548078876387</v>
      </c>
      <c r="X241" s="2">
        <f t="shared" si="552"/>
        <v>19.147982319322733</v>
      </c>
      <c r="Y241" s="2">
        <f t="shared" si="553"/>
        <v>1.060951084603309</v>
      </c>
      <c r="Z241" s="2">
        <f t="shared" si="554"/>
        <v>2.121902169206618</v>
      </c>
      <c r="AA241" s="2">
        <f t="shared" si="555"/>
        <v>0.2128512456338095</v>
      </c>
      <c r="AB241" s="2">
        <f t="shared" si="556"/>
        <v>0.61726861233804931</v>
      </c>
      <c r="AC241" s="2">
        <f t="shared" si="557"/>
        <v>2.0965847694930217</v>
      </c>
      <c r="AD241" s="2">
        <f t="shared" si="558"/>
        <v>6.558363825894066</v>
      </c>
      <c r="AE241" s="2">
        <f t="shared" si="559"/>
        <v>7.1891038426217877</v>
      </c>
      <c r="AF241" s="2">
        <f t="shared" si="560"/>
        <v>0.18092355878873573</v>
      </c>
      <c r="AG241" s="2">
        <f t="shared" si="561"/>
        <v>99.581896768097522</v>
      </c>
      <c r="AH241" s="2"/>
      <c r="AI241" s="10">
        <f t="shared" si="562"/>
        <v>59.709065391547448</v>
      </c>
      <c r="AJ241" s="2">
        <f t="shared" si="563"/>
        <v>0.9404776482313395</v>
      </c>
      <c r="AK241" s="2">
        <f t="shared" si="564"/>
        <v>19.228376784099439</v>
      </c>
      <c r="AL241" s="2">
        <f t="shared" si="565"/>
        <v>1.0654055797651767</v>
      </c>
      <c r="AM241" s="2">
        <f t="shared" si="566"/>
        <v>2.1308111595303534</v>
      </c>
      <c r="AN241" s="2">
        <f t="shared" si="567"/>
        <v>0.2137449200525767</v>
      </c>
      <c r="AO241" s="2">
        <f t="shared" si="568"/>
        <v>0.61986026815247419</v>
      </c>
      <c r="AP241" s="2">
        <f t="shared" si="569"/>
        <v>2.1053874625178786</v>
      </c>
      <c r="AQ241" s="2">
        <f t="shared" si="570"/>
        <v>6.585899685328279</v>
      </c>
      <c r="AR241" s="2">
        <f t="shared" si="571"/>
        <v>7.2192879187303447</v>
      </c>
      <c r="AS241" s="2">
        <f t="shared" si="572"/>
        <v>0.18168318204468784</v>
      </c>
      <c r="AT241" s="2">
        <f t="shared" si="573"/>
        <v>100.00000000000001</v>
      </c>
      <c r="AU241" s="2"/>
      <c r="AV241" s="2">
        <f>AR241*'E. Diagram lines'!$G$42</f>
        <v>5.9927753513061353</v>
      </c>
      <c r="AW241" s="2">
        <f>AK241*'E. Diagram lines'!$G$43</f>
        <v>10.176933354032386</v>
      </c>
      <c r="AX241" s="2">
        <f>AQ241*'E. Diagram lines'!$G$41</f>
        <v>4.8857642389705438</v>
      </c>
      <c r="AY241" s="2">
        <f>AP241*'E. Diagram lines'!$G$44</f>
        <v>1.504631218309407</v>
      </c>
      <c r="AZ241" s="2">
        <f>AS241*'E. Diagram lines'!$G$50</f>
        <v>7.9291756277550293E-2</v>
      </c>
      <c r="BA241" s="2">
        <f>AJ241*'E. Diagram lines'!$G$47</f>
        <v>0.56363895815562193</v>
      </c>
      <c r="BB241" s="2">
        <f t="shared" si="574"/>
        <v>13.805187604058624</v>
      </c>
      <c r="BC241" s="2">
        <f t="shared" si="575"/>
        <v>0.82183582148249401</v>
      </c>
      <c r="BD241" s="2">
        <f t="shared" si="576"/>
        <v>0.93550547567327935</v>
      </c>
      <c r="BE241" s="15">
        <f t="shared" si="577"/>
        <v>1.0689408303893724</v>
      </c>
    </row>
    <row r="242" spans="1:57">
      <c r="A242" s="1" t="str">
        <f t="shared" si="578"/>
        <v>Phonolite AFC</v>
      </c>
      <c r="B242" s="1" t="str">
        <f t="shared" si="579"/>
        <v xml:space="preserve"> r 0.1, TI 500°C and AXV 70%</v>
      </c>
      <c r="C242" s="1" t="str">
        <f t="shared" si="580"/>
        <v>amphibolite xenolith</v>
      </c>
      <c r="D242" s="34">
        <v>1137.109375</v>
      </c>
      <c r="F242" s="1">
        <v>59.631449268394441</v>
      </c>
      <c r="G242" s="1">
        <v>0.94921238458515556</v>
      </c>
      <c r="H242" s="1">
        <v>19.138769076265962</v>
      </c>
      <c r="I242" s="1">
        <v>1.0753005909508586</v>
      </c>
      <c r="J242" s="1">
        <v>2.1506011819017199</v>
      </c>
      <c r="K242" s="1">
        <v>0.21573008740571772</v>
      </c>
      <c r="L242" s="1">
        <v>0.62561725347657471</v>
      </c>
      <c r="M242" s="1">
        <v>2.1249413609463002</v>
      </c>
      <c r="N242" s="1">
        <v>6.6305209715179876</v>
      </c>
      <c r="O242" s="1">
        <v>7.0636990774887511</v>
      </c>
      <c r="P242" s="1">
        <v>0.1833705742948534</v>
      </c>
      <c r="Q242" s="1">
        <v>0.21078817277164363</v>
      </c>
      <c r="R242" s="2">
        <f t="shared" si="549"/>
        <v>99.999999999999957</v>
      </c>
      <c r="V242" s="10">
        <f t="shared" si="550"/>
        <v>59.505753226084344</v>
      </c>
      <c r="W242" s="2">
        <f t="shared" si="551"/>
        <v>0.94721155714396643</v>
      </c>
      <c r="X242" s="2">
        <f t="shared" si="552"/>
        <v>19.098426814639115</v>
      </c>
      <c r="Y242" s="2">
        <f t="shared" si="553"/>
        <v>1.0730339844833905</v>
      </c>
      <c r="Z242" s="2">
        <f t="shared" si="554"/>
        <v>2.1460679689667841</v>
      </c>
      <c r="AA242" s="2">
        <f t="shared" si="555"/>
        <v>0.21527535389635655</v>
      </c>
      <c r="AB242" s="2">
        <f t="shared" si="556"/>
        <v>0.62429852629942728</v>
      </c>
      <c r="AC242" s="2">
        <f t="shared" si="557"/>
        <v>2.1204622358790925</v>
      </c>
      <c r="AD242" s="2">
        <f t="shared" si="558"/>
        <v>6.6165446175168841</v>
      </c>
      <c r="AE242" s="2">
        <f t="shared" si="559"/>
        <v>7.0488096352732255</v>
      </c>
      <c r="AF242" s="2">
        <f t="shared" si="560"/>
        <v>0.18298405081189639</v>
      </c>
      <c r="AG242" s="2">
        <f t="shared" si="561"/>
        <v>99.57886797099448</v>
      </c>
      <c r="AH242" s="2"/>
      <c r="AI242" s="10">
        <f t="shared" si="562"/>
        <v>59.757410822763411</v>
      </c>
      <c r="AJ242" s="2">
        <f t="shared" si="563"/>
        <v>0.95121743844273465</v>
      </c>
      <c r="AK242" s="2">
        <f t="shared" si="564"/>
        <v>19.17919655423492</v>
      </c>
      <c r="AL242" s="2">
        <f t="shared" si="565"/>
        <v>1.0775719852488641</v>
      </c>
      <c r="AM242" s="2">
        <f t="shared" si="566"/>
        <v>2.1551439704977313</v>
      </c>
      <c r="AN242" s="2">
        <f t="shared" si="567"/>
        <v>0.21618578146425843</v>
      </c>
      <c r="AO242" s="2">
        <f t="shared" si="568"/>
        <v>0.6269387662463427</v>
      </c>
      <c r="AP242" s="2">
        <f t="shared" si="569"/>
        <v>2.1294299474229259</v>
      </c>
      <c r="AQ242" s="2">
        <f t="shared" si="570"/>
        <v>6.644526848250738</v>
      </c>
      <c r="AR242" s="2">
        <f t="shared" si="571"/>
        <v>7.0786199711834605</v>
      </c>
      <c r="AS242" s="2">
        <f t="shared" si="572"/>
        <v>0.18375791424461296</v>
      </c>
      <c r="AT242" s="2">
        <f t="shared" si="573"/>
        <v>99.999999999999986</v>
      </c>
      <c r="AU242" s="2"/>
      <c r="AV242" s="2">
        <f>AR242*'E. Diagram lines'!$G$42</f>
        <v>5.8760060219390855</v>
      </c>
      <c r="AW242" s="2">
        <f>AK242*'E. Diagram lines'!$G$43</f>
        <v>10.150903911854973</v>
      </c>
      <c r="AX242" s="2">
        <f>AQ242*'E. Diagram lines'!$G$41</f>
        <v>4.9292569293734907</v>
      </c>
      <c r="AY242" s="2">
        <f>AP242*'E. Diagram lines'!$G$44</f>
        <v>1.5218133636379465</v>
      </c>
      <c r="AZ242" s="2">
        <f>AS242*'E. Diagram lines'!$G$50</f>
        <v>8.0197228969553155E-2</v>
      </c>
      <c r="BA242" s="2">
        <f>AJ242*'E. Diagram lines'!$G$47</f>
        <v>0.57007543665880023</v>
      </c>
      <c r="BB242" s="2">
        <f t="shared" si="574"/>
        <v>13.723146819434199</v>
      </c>
      <c r="BC242" s="2">
        <f t="shared" si="575"/>
        <v>0.82346402768219706</v>
      </c>
      <c r="BD242" s="2">
        <f t="shared" si="576"/>
        <v>0.93944071121581407</v>
      </c>
      <c r="BE242" s="15">
        <f t="shared" si="577"/>
        <v>1.0644631300955765</v>
      </c>
    </row>
    <row r="243" spans="1:57">
      <c r="A243" s="1" t="str">
        <f t="shared" si="578"/>
        <v>Phonolite AFC</v>
      </c>
      <c r="B243" s="1" t="str">
        <f t="shared" si="579"/>
        <v xml:space="preserve"> r 0.1, TI 500°C and AXV 70%</v>
      </c>
      <c r="C243" s="1" t="str">
        <f t="shared" si="580"/>
        <v>amphibolite xenolith</v>
      </c>
      <c r="D243" s="34">
        <v>1117.109375</v>
      </c>
      <c r="F243" s="1">
        <v>59.676369452458587</v>
      </c>
      <c r="G243" s="1">
        <v>0.95940148571471018</v>
      </c>
      <c r="H243" s="1">
        <v>19.091709128122989</v>
      </c>
      <c r="I243" s="1">
        <v>1.086843156812614</v>
      </c>
      <c r="J243" s="1">
        <v>2.173686313625224</v>
      </c>
      <c r="K243" s="1">
        <v>0.2180457922078857</v>
      </c>
      <c r="L243" s="1">
        <v>0.63233279740286974</v>
      </c>
      <c r="M243" s="1">
        <v>2.1477510532476964</v>
      </c>
      <c r="N243" s="1">
        <v>6.6856011906944248</v>
      </c>
      <c r="O243" s="1">
        <v>6.9306950223908332</v>
      </c>
      <c r="P243" s="1">
        <v>0.18533892337670252</v>
      </c>
      <c r="Q243" s="1">
        <v>0.21222568394545197</v>
      </c>
      <c r="R243" s="2">
        <f t="shared" si="549"/>
        <v>100</v>
      </c>
      <c r="V243" s="10">
        <f t="shared" si="550"/>
        <v>59.549720869234299</v>
      </c>
      <c r="W243" s="2">
        <f t="shared" si="551"/>
        <v>0.95736538934986937</v>
      </c>
      <c r="X243" s="2">
        <f t="shared" si="552"/>
        <v>19.051191617848957</v>
      </c>
      <c r="Y243" s="2">
        <f t="shared" si="553"/>
        <v>1.0845365964896541</v>
      </c>
      <c r="Z243" s="2">
        <f t="shared" si="554"/>
        <v>2.1690731929793041</v>
      </c>
      <c r="AA243" s="2">
        <f t="shared" si="555"/>
        <v>0.21758304303405826</v>
      </c>
      <c r="AB243" s="2">
        <f t="shared" si="556"/>
        <v>0.63099082479877011</v>
      </c>
      <c r="AC243" s="2">
        <f t="shared" si="557"/>
        <v>2.1431929738854958</v>
      </c>
      <c r="AD243" s="2">
        <f t="shared" si="558"/>
        <v>6.6714126278416082</v>
      </c>
      <c r="AE243" s="2">
        <f t="shared" si="559"/>
        <v>6.9159863074773913</v>
      </c>
      <c r="AF243" s="2">
        <f t="shared" si="560"/>
        <v>0.18494558657894916</v>
      </c>
      <c r="AG243" s="2">
        <f t="shared" si="561"/>
        <v>99.575999029518343</v>
      </c>
      <c r="AH243" s="2"/>
      <c r="AI243" s="10">
        <f t="shared" si="562"/>
        <v>59.803287388139942</v>
      </c>
      <c r="AJ243" s="2">
        <f t="shared" si="563"/>
        <v>0.96144191238901622</v>
      </c>
      <c r="AK243" s="2">
        <f t="shared" si="564"/>
        <v>19.132312809838258</v>
      </c>
      <c r="AL243" s="2">
        <f t="shared" si="565"/>
        <v>1.0891546226597775</v>
      </c>
      <c r="AM243" s="2">
        <f t="shared" si="566"/>
        <v>2.1783092453195505</v>
      </c>
      <c r="AN243" s="2">
        <f t="shared" si="567"/>
        <v>0.21850952554295525</v>
      </c>
      <c r="AO243" s="2">
        <f t="shared" si="568"/>
        <v>0.6336776240745714</v>
      </c>
      <c r="AP243" s="2">
        <f t="shared" si="569"/>
        <v>2.1523188265981315</v>
      </c>
      <c r="AQ243" s="2">
        <f t="shared" si="570"/>
        <v>6.6998199293626293</v>
      </c>
      <c r="AR243" s="2">
        <f t="shared" si="571"/>
        <v>6.945435019363666</v>
      </c>
      <c r="AS243" s="2">
        <f t="shared" si="572"/>
        <v>0.18573309671151161</v>
      </c>
      <c r="AT243" s="2">
        <f t="shared" si="573"/>
        <v>100.00000000000001</v>
      </c>
      <c r="AU243" s="2"/>
      <c r="AV243" s="2">
        <f>AR243*'E. Diagram lines'!$G$42</f>
        <v>5.7654483733987387</v>
      </c>
      <c r="AW243" s="2">
        <f>AK243*'E. Diagram lines'!$G$43</f>
        <v>10.126089922225496</v>
      </c>
      <c r="AX243" s="2">
        <f>AQ243*'E. Diagram lines'!$G$41</f>
        <v>4.9702762238156453</v>
      </c>
      <c r="AY243" s="2">
        <f>AP243*'E. Diagram lines'!$G$44</f>
        <v>1.5381710758273881</v>
      </c>
      <c r="AZ243" s="2">
        <f>AS243*'E. Diagram lines'!$G$50</f>
        <v>8.1059255300259411E-2</v>
      </c>
      <c r="BA243" s="2">
        <f>AJ243*'E. Diagram lines'!$G$47</f>
        <v>0.57620308025948463</v>
      </c>
      <c r="BB243" s="2">
        <f t="shared" si="574"/>
        <v>13.645254948726295</v>
      </c>
      <c r="BC243" s="2">
        <f t="shared" si="575"/>
        <v>0.82501026503478536</v>
      </c>
      <c r="BD243" s="2">
        <f t="shared" si="576"/>
        <v>0.94321438953947545</v>
      </c>
      <c r="BE243" s="15">
        <f t="shared" si="577"/>
        <v>1.0602043513015638</v>
      </c>
    </row>
    <row r="244" spans="1:57">
      <c r="A244" s="1" t="str">
        <f t="shared" si="578"/>
        <v>Phonolite AFC</v>
      </c>
      <c r="B244" s="1" t="str">
        <f t="shared" si="579"/>
        <v xml:space="preserve"> r 0.1, TI 500°C and AXV 70%</v>
      </c>
      <c r="C244" s="1" t="str">
        <f t="shared" si="580"/>
        <v>amphibolite xenolith</v>
      </c>
      <c r="D244" s="34">
        <v>1097.3183014244701</v>
      </c>
      <c r="F244" s="1">
        <v>59.828491520953705</v>
      </c>
      <c r="G244" s="1">
        <v>1.046155668366227</v>
      </c>
      <c r="H244" s="1">
        <v>18.501627198701353</v>
      </c>
      <c r="I244" s="1">
        <v>1.1057239098655218</v>
      </c>
      <c r="J244" s="1">
        <v>2.3429674798526507</v>
      </c>
      <c r="K244" s="1">
        <v>0.26413238842495051</v>
      </c>
      <c r="L244" s="1">
        <v>0.6920304110677411</v>
      </c>
      <c r="M244" s="1">
        <v>2.065460911907512</v>
      </c>
      <c r="N244" s="1">
        <v>6.7688176135922875</v>
      </c>
      <c r="O244" s="1">
        <v>6.8030404796123438</v>
      </c>
      <c r="P244" s="1">
        <v>0.23452618035782999</v>
      </c>
      <c r="Q244" s="1">
        <v>0.34702623729786097</v>
      </c>
      <c r="R244" s="2">
        <f t="shared" si="549"/>
        <v>100</v>
      </c>
      <c r="V244" s="10">
        <f t="shared" si="550"/>
        <v>59.620870957996473</v>
      </c>
      <c r="W244" s="2">
        <f t="shared" si="551"/>
        <v>1.0425252337140174</v>
      </c>
      <c r="X244" s="2">
        <f t="shared" si="552"/>
        <v>18.437421697994822</v>
      </c>
      <c r="Y244" s="2">
        <f t="shared" si="553"/>
        <v>1.1018867577862128</v>
      </c>
      <c r="Z244" s="2">
        <f t="shared" si="554"/>
        <v>2.3348367679662059</v>
      </c>
      <c r="AA244" s="2">
        <f t="shared" si="555"/>
        <v>0.26321577973591448</v>
      </c>
      <c r="AB244" s="2">
        <f t="shared" si="556"/>
        <v>0.68962888397125577</v>
      </c>
      <c r="AC244" s="2">
        <f t="shared" si="557"/>
        <v>2.0582932206220614</v>
      </c>
      <c r="AD244" s="2">
        <f t="shared" si="558"/>
        <v>6.7453280405182845</v>
      </c>
      <c r="AE244" s="2">
        <f t="shared" si="559"/>
        <v>6.7794321442140948</v>
      </c>
      <c r="AF244" s="2">
        <f t="shared" si="560"/>
        <v>0.23371231297865586</v>
      </c>
      <c r="AG244" s="2">
        <f t="shared" si="561"/>
        <v>99.307151797498008</v>
      </c>
      <c r="AH244" s="2"/>
      <c r="AI244" s="10">
        <f t="shared" si="562"/>
        <v>60.036835090761905</v>
      </c>
      <c r="AJ244" s="2">
        <f t="shared" si="563"/>
        <v>1.0497987454517683</v>
      </c>
      <c r="AK244" s="2">
        <f t="shared" si="564"/>
        <v>18.566056285242631</v>
      </c>
      <c r="AL244" s="2">
        <f t="shared" si="565"/>
        <v>1.1095744242399812</v>
      </c>
      <c r="AM244" s="2">
        <f t="shared" si="566"/>
        <v>2.3511265056994928</v>
      </c>
      <c r="AN244" s="2">
        <f t="shared" si="567"/>
        <v>0.26505218906353334</v>
      </c>
      <c r="AO244" s="2">
        <f t="shared" si="568"/>
        <v>0.69444030111498034</v>
      </c>
      <c r="AP244" s="2">
        <f t="shared" si="569"/>
        <v>2.0726535635814289</v>
      </c>
      <c r="AQ244" s="2">
        <f t="shared" si="570"/>
        <v>6.7923889855113426</v>
      </c>
      <c r="AR244" s="2">
        <f t="shared" si="571"/>
        <v>6.8267310274272708</v>
      </c>
      <c r="AS244" s="2">
        <f t="shared" si="572"/>
        <v>0.23534288190565555</v>
      </c>
      <c r="AT244" s="2">
        <f t="shared" si="573"/>
        <v>99.999999999999986</v>
      </c>
      <c r="AU244" s="2"/>
      <c r="AV244" s="2">
        <f>AR244*'E. Diagram lines'!$G$42</f>
        <v>5.6669114588185012</v>
      </c>
      <c r="AW244" s="2">
        <f>AK244*'E. Diagram lines'!$G$43</f>
        <v>9.826389381883418</v>
      </c>
      <c r="AX244" s="2">
        <f>AQ244*'E. Diagram lines'!$G$41</f>
        <v>5.0389487827333257</v>
      </c>
      <c r="AY244" s="2">
        <f>AP244*'E. Diagram lines'!$G$44</f>
        <v>1.4812376876108511</v>
      </c>
      <c r="AZ244" s="2">
        <f>AS244*'E. Diagram lines'!$G$50</f>
        <v>0.1027103897218711</v>
      </c>
      <c r="BA244" s="2">
        <f>AJ244*'E. Diagram lines'!$G$47</f>
        <v>0.62915633590258913</v>
      </c>
      <c r="BB244" s="2">
        <f t="shared" si="574"/>
        <v>13.619120012938613</v>
      </c>
      <c r="BC244" s="2">
        <f t="shared" si="575"/>
        <v>0.80629444671727069</v>
      </c>
      <c r="BD244" s="2">
        <f t="shared" si="576"/>
        <v>0.91785145333254148</v>
      </c>
      <c r="BE244" s="15">
        <f t="shared" si="577"/>
        <v>1.0895009169176482</v>
      </c>
    </row>
    <row r="245" spans="1:57">
      <c r="A245" s="1" t="str">
        <f t="shared" si="578"/>
        <v>Phonolite AFC</v>
      </c>
      <c r="B245" s="1" t="str">
        <f t="shared" si="579"/>
        <v xml:space="preserve"> r 0.1, TI 500°C and AXV 70%</v>
      </c>
      <c r="C245" s="1" t="str">
        <f t="shared" si="580"/>
        <v>amphibolite xenolith</v>
      </c>
      <c r="D245" s="34">
        <v>1076.5914105362799</v>
      </c>
      <c r="F245" s="1">
        <v>60.213153280324519</v>
      </c>
      <c r="G245" s="1">
        <v>1.0289733723200185</v>
      </c>
      <c r="H245" s="1">
        <v>18.113331876262219</v>
      </c>
      <c r="I245" s="1">
        <v>0.89883590681061587</v>
      </c>
      <c r="J245" s="1">
        <v>2.2396455319344986</v>
      </c>
      <c r="K245" s="1">
        <v>0.31411070795033164</v>
      </c>
      <c r="L245" s="1">
        <v>0.68932616777896638</v>
      </c>
      <c r="M245" s="1">
        <v>2.053760692243046</v>
      </c>
      <c r="N245" s="1">
        <v>6.6124051115449207</v>
      </c>
      <c r="O245" s="1">
        <v>6.929230198290723</v>
      </c>
      <c r="P245" s="1">
        <v>0.29773319222853084</v>
      </c>
      <c r="Q245" s="1">
        <v>0.6094939623116149</v>
      </c>
      <c r="R245" s="2">
        <f t="shared" si="549"/>
        <v>100.00000000000001</v>
      </c>
      <c r="V245" s="10">
        <f t="shared" si="550"/>
        <v>59.846157746563506</v>
      </c>
      <c r="W245" s="2">
        <f t="shared" si="551"/>
        <v>1.0227018417419338</v>
      </c>
      <c r="X245" s="2">
        <f t="shared" si="552"/>
        <v>18.002932212102934</v>
      </c>
      <c r="Y245" s="2">
        <f t="shared" si="553"/>
        <v>0.89335755622751634</v>
      </c>
      <c r="Z245" s="2">
        <f t="shared" si="554"/>
        <v>2.2259950276401756</v>
      </c>
      <c r="AA245" s="2">
        <f t="shared" si="555"/>
        <v>0.31219622215040005</v>
      </c>
      <c r="AB245" s="2">
        <f t="shared" si="556"/>
        <v>0.68512476640571951</v>
      </c>
      <c r="AC245" s="2">
        <f t="shared" si="557"/>
        <v>2.0412431448234956</v>
      </c>
      <c r="AD245" s="2">
        <f t="shared" si="558"/>
        <v>6.5721029016264696</v>
      </c>
      <c r="AE245" s="2">
        <f t="shared" si="559"/>
        <v>6.8869969585974671</v>
      </c>
      <c r="AF245" s="2">
        <f t="shared" si="560"/>
        <v>0.29591852639810029</v>
      </c>
      <c r="AG245" s="2">
        <f t="shared" si="561"/>
        <v>98.784726904277719</v>
      </c>
      <c r="AH245" s="2"/>
      <c r="AI245" s="10">
        <f t="shared" si="562"/>
        <v>60.582399346565346</v>
      </c>
      <c r="AJ245" s="2">
        <f t="shared" si="563"/>
        <v>1.0352833619036379</v>
      </c>
      <c r="AK245" s="2">
        <f t="shared" si="564"/>
        <v>18.224408546017191</v>
      </c>
      <c r="AL245" s="2">
        <f t="shared" si="565"/>
        <v>0.90434785236910031</v>
      </c>
      <c r="AM245" s="2">
        <f t="shared" si="566"/>
        <v>2.253379745430852</v>
      </c>
      <c r="AN245" s="2">
        <f t="shared" si="567"/>
        <v>0.3160369339816243</v>
      </c>
      <c r="AO245" s="2">
        <f t="shared" si="568"/>
        <v>0.69355333347188841</v>
      </c>
      <c r="AP245" s="2">
        <f t="shared" si="569"/>
        <v>2.0663550012153777</v>
      </c>
      <c r="AQ245" s="2">
        <f t="shared" si="570"/>
        <v>6.6529544673386907</v>
      </c>
      <c r="AR245" s="2">
        <f t="shared" si="571"/>
        <v>6.9717224255435344</v>
      </c>
      <c r="AS245" s="2">
        <f t="shared" si="572"/>
        <v>0.29955898616275467</v>
      </c>
      <c r="AT245" s="2">
        <f t="shared" si="573"/>
        <v>99.999999999999972</v>
      </c>
      <c r="AU245" s="2"/>
      <c r="AV245" s="2">
        <f>AR245*'E. Diagram lines'!$G$42</f>
        <v>5.787269711123165</v>
      </c>
      <c r="AW245" s="2">
        <f>AK245*'E. Diagram lines'!$G$43</f>
        <v>9.6455667200595485</v>
      </c>
      <c r="AX245" s="2">
        <f>AQ245*'E. Diagram lines'!$G$41</f>
        <v>4.9355089772222174</v>
      </c>
      <c r="AY245" s="2">
        <f>AP245*'E. Diagram lines'!$G$44</f>
        <v>1.4767363719456121</v>
      </c>
      <c r="AZ245" s="2">
        <f>AS245*'E. Diagram lines'!$G$50</f>
        <v>0.13073614109051046</v>
      </c>
      <c r="BA245" s="2">
        <f>AJ245*'E. Diagram lines'!$G$47</f>
        <v>0.62045710134269982</v>
      </c>
      <c r="BB245" s="2">
        <f t="shared" si="574"/>
        <v>13.624676892882224</v>
      </c>
      <c r="BC245" s="2">
        <f t="shared" si="575"/>
        <v>0.79065165069188192</v>
      </c>
      <c r="BD245" s="2">
        <f t="shared" si="576"/>
        <v>0.8995398488027494</v>
      </c>
      <c r="BE245" s="15">
        <f t="shared" si="577"/>
        <v>1.1116794896090028</v>
      </c>
    </row>
    <row r="246" spans="1:57">
      <c r="A246" s="1" t="str">
        <f t="shared" si="578"/>
        <v>Phonolite AFC</v>
      </c>
      <c r="B246" s="1" t="str">
        <f t="shared" si="579"/>
        <v xml:space="preserve"> r 0.1, TI 500°C and AXV 70%</v>
      </c>
      <c r="C246" s="1" t="str">
        <f t="shared" si="580"/>
        <v>amphibolite xenolith</v>
      </c>
      <c r="D246" s="34">
        <v>1057.2931241818001</v>
      </c>
      <c r="F246" s="1">
        <v>60.472578858543926</v>
      </c>
      <c r="G246" s="1">
        <v>1.0493992488094888</v>
      </c>
      <c r="H246" s="1">
        <v>17.722717544516353</v>
      </c>
      <c r="I246" s="1">
        <v>0.6883661252097002</v>
      </c>
      <c r="J246" s="1">
        <v>2.2029051673533</v>
      </c>
      <c r="K246" s="1">
        <v>0.35294035537063634</v>
      </c>
      <c r="L246" s="1">
        <v>0.7151998934235092</v>
      </c>
      <c r="M246" s="1">
        <v>1.9423906223992455</v>
      </c>
      <c r="N246" s="1">
        <v>6.5027662066545773</v>
      </c>
      <c r="O246" s="1">
        <v>7.2530198135796748</v>
      </c>
      <c r="P246" s="1">
        <v>0.33922333888918715</v>
      </c>
      <c r="Q246" s="1">
        <v>0.75849282525040318</v>
      </c>
      <c r="R246" s="2">
        <f t="shared" si="549"/>
        <v>99.999999999999957</v>
      </c>
      <c r="V246" s="10">
        <f t="shared" si="550"/>
        <v>60.013898686657981</v>
      </c>
      <c r="W246" s="2">
        <f t="shared" si="551"/>
        <v>1.0414396307990372</v>
      </c>
      <c r="X246" s="2">
        <f t="shared" si="552"/>
        <v>17.588292003501802</v>
      </c>
      <c r="Y246" s="2">
        <f t="shared" si="553"/>
        <v>0.68314491753853046</v>
      </c>
      <c r="Z246" s="2">
        <f t="shared" si="554"/>
        <v>2.1861962897118548</v>
      </c>
      <c r="AA246" s="2">
        <f t="shared" si="555"/>
        <v>0.3502633280977368</v>
      </c>
      <c r="AB246" s="2">
        <f t="shared" si="556"/>
        <v>0.70977515354569332</v>
      </c>
      <c r="AC246" s="2">
        <f t="shared" si="557"/>
        <v>1.9276577288900105</v>
      </c>
      <c r="AD246" s="2">
        <f t="shared" si="558"/>
        <v>6.4534431915342942</v>
      </c>
      <c r="AE246" s="2">
        <f t="shared" si="559"/>
        <v>7.198006178679683</v>
      </c>
      <c r="AF246" s="2">
        <f t="shared" si="560"/>
        <v>0.33665035420213785</v>
      </c>
      <c r="AG246" s="2">
        <f t="shared" si="561"/>
        <v>98.488767463158752</v>
      </c>
      <c r="AH246" s="2"/>
      <c r="AI246" s="10">
        <f t="shared" si="562"/>
        <v>60.93476467669992</v>
      </c>
      <c r="AJ246" s="2">
        <f t="shared" si="563"/>
        <v>1.0574197013772193</v>
      </c>
      <c r="AK246" s="2">
        <f t="shared" si="564"/>
        <v>17.858170486376505</v>
      </c>
      <c r="AL246" s="2">
        <f t="shared" si="565"/>
        <v>0.69362723804424842</v>
      </c>
      <c r="AM246" s="2">
        <f t="shared" si="566"/>
        <v>2.2197417492605291</v>
      </c>
      <c r="AN246" s="2">
        <f t="shared" si="567"/>
        <v>0.35563784289285394</v>
      </c>
      <c r="AO246" s="2">
        <f t="shared" si="568"/>
        <v>0.72066609404082116</v>
      </c>
      <c r="AP246" s="2">
        <f t="shared" si="569"/>
        <v>1.9572361179269309</v>
      </c>
      <c r="AQ246" s="2">
        <f t="shared" si="570"/>
        <v>6.5524661926024246</v>
      </c>
      <c r="AR246" s="2">
        <f t="shared" si="571"/>
        <v>7.3084539121399894</v>
      </c>
      <c r="AS246" s="2">
        <f t="shared" si="572"/>
        <v>0.34181598863856949</v>
      </c>
      <c r="AT246" s="2">
        <f t="shared" si="573"/>
        <v>100.00000000000001</v>
      </c>
      <c r="AU246" s="2"/>
      <c r="AV246" s="2">
        <f>AR246*'E. Diagram lines'!$G$42</f>
        <v>6.066792591440537</v>
      </c>
      <c r="AW246" s="2">
        <f>AK246*'E. Diagram lines'!$G$43</f>
        <v>9.4517292283917378</v>
      </c>
      <c r="AX246" s="2">
        <f>AQ246*'E. Diagram lines'!$G$41</f>
        <v>4.8609615284907957</v>
      </c>
      <c r="AY246" s="2">
        <f>AP246*'E. Diagram lines'!$G$44</f>
        <v>1.3987537292131873</v>
      </c>
      <c r="AZ246" s="2">
        <f>AS246*'E. Diagram lines'!$G$50</f>
        <v>0.1491783100553187</v>
      </c>
      <c r="BA246" s="2">
        <f>AJ246*'E. Diagram lines'!$G$47</f>
        <v>0.63372366152276638</v>
      </c>
      <c r="BB246" s="2">
        <f t="shared" si="574"/>
        <v>13.860920104742414</v>
      </c>
      <c r="BC246" s="2">
        <f t="shared" si="575"/>
        <v>0.76678077392760546</v>
      </c>
      <c r="BD246" s="2">
        <f t="shared" si="576"/>
        <v>0.86492879732282357</v>
      </c>
      <c r="BE246" s="15">
        <f t="shared" si="577"/>
        <v>1.1561645341157059</v>
      </c>
    </row>
    <row r="247" spans="1:57">
      <c r="A247" s="1" t="str">
        <f t="shared" si="578"/>
        <v>Phonolite AFC</v>
      </c>
      <c r="B247" s="1" t="str">
        <f t="shared" si="579"/>
        <v xml:space="preserve"> r 0.1, TI 500°C and AXV 70%</v>
      </c>
      <c r="C247" s="1" t="str">
        <f t="shared" si="580"/>
        <v>amphibolite xenolith</v>
      </c>
      <c r="D247" s="34">
        <v>1037.0349701332398</v>
      </c>
      <c r="F247" s="1">
        <v>60.73647188059703</v>
      </c>
      <c r="G247" s="1">
        <v>1.0689943105391448</v>
      </c>
      <c r="H247" s="1">
        <v>17.247682108790237</v>
      </c>
      <c r="I247" s="1">
        <v>0.50728872945377401</v>
      </c>
      <c r="J247" s="1">
        <v>2.1851502786261872</v>
      </c>
      <c r="K247" s="1">
        <v>0.40104994381658482</v>
      </c>
      <c r="L247" s="1">
        <v>0.74889282604227569</v>
      </c>
      <c r="M247" s="1">
        <v>1.8689434990875016</v>
      </c>
      <c r="N247" s="1">
        <v>6.3353425197405322</v>
      </c>
      <c r="O247" s="1">
        <v>7.5595428415837089</v>
      </c>
      <c r="P247" s="1">
        <v>0.38748715571936759</v>
      </c>
      <c r="Q247" s="1">
        <v>0.95315390600365224</v>
      </c>
      <c r="R247" s="2">
        <f t="shared" si="549"/>
        <v>100.00000000000001</v>
      </c>
      <c r="V247" s="10">
        <f t="shared" si="550"/>
        <v>60.157559826498307</v>
      </c>
      <c r="W247" s="2">
        <f t="shared" si="551"/>
        <v>1.0588051495132842</v>
      </c>
      <c r="X247" s="2">
        <f t="shared" si="552"/>
        <v>17.083285153075209</v>
      </c>
      <c r="Y247" s="2">
        <f t="shared" si="553"/>
        <v>0.50245348711426907</v>
      </c>
      <c r="Z247" s="2">
        <f t="shared" si="554"/>
        <v>2.1643224333934121</v>
      </c>
      <c r="AA247" s="2">
        <f t="shared" si="555"/>
        <v>0.39722732061207161</v>
      </c>
      <c r="AB247" s="2">
        <f t="shared" si="556"/>
        <v>0.74175472481907267</v>
      </c>
      <c r="AC247" s="2">
        <f t="shared" si="557"/>
        <v>1.8511295911249477</v>
      </c>
      <c r="AD247" s="2">
        <f t="shared" si="558"/>
        <v>6.2749569550549156</v>
      </c>
      <c r="AE247" s="2">
        <f t="shared" si="559"/>
        <v>7.4874887637131353</v>
      </c>
      <c r="AF247" s="2">
        <f t="shared" si="560"/>
        <v>0.38379380675936597</v>
      </c>
      <c r="AG247" s="2">
        <f t="shared" si="561"/>
        <v>98.102777211677989</v>
      </c>
      <c r="AH247" s="2"/>
      <c r="AI247" s="10">
        <f t="shared" si="562"/>
        <v>61.32095495797774</v>
      </c>
      <c r="AJ247" s="2">
        <f t="shared" si="563"/>
        <v>1.0792815245471419</v>
      </c>
      <c r="AK247" s="2">
        <f t="shared" si="564"/>
        <v>17.413661099740654</v>
      </c>
      <c r="AL247" s="2">
        <f t="shared" si="565"/>
        <v>0.51217050260474972</v>
      </c>
      <c r="AM247" s="2">
        <f t="shared" si="566"/>
        <v>2.2061785557032882</v>
      </c>
      <c r="AN247" s="2">
        <f t="shared" si="567"/>
        <v>0.4049093531317341</v>
      </c>
      <c r="AO247" s="2">
        <f t="shared" si="568"/>
        <v>0.75609961909495815</v>
      </c>
      <c r="AP247" s="2">
        <f t="shared" si="569"/>
        <v>1.8869288349816382</v>
      </c>
      <c r="AQ247" s="2">
        <f t="shared" si="570"/>
        <v>6.3963091906311043</v>
      </c>
      <c r="AR247" s="2">
        <f t="shared" si="571"/>
        <v>7.6322903148371184</v>
      </c>
      <c r="AS247" s="2">
        <f t="shared" si="572"/>
        <v>0.39121604674987709</v>
      </c>
      <c r="AT247" s="2">
        <f t="shared" si="573"/>
        <v>99.999999999999986</v>
      </c>
      <c r="AU247" s="2"/>
      <c r="AV247" s="2">
        <f>AR247*'E. Diagram lines'!$G$42</f>
        <v>6.3356111832165949</v>
      </c>
      <c r="AW247" s="2">
        <f>AK247*'E. Diagram lines'!$G$43</f>
        <v>9.2164653549078519</v>
      </c>
      <c r="AX247" s="2">
        <f>AQ247*'E. Diagram lines'!$G$41</f>
        <v>4.7451161114104261</v>
      </c>
      <c r="AY247" s="2">
        <f>AP247*'E. Diagram lines'!$G$44</f>
        <v>1.34850809287436</v>
      </c>
      <c r="AZ247" s="2">
        <f>AS247*'E. Diagram lines'!$G$50</f>
        <v>0.17073791355728274</v>
      </c>
      <c r="BA247" s="2">
        <f>AJ247*'E. Diagram lines'!$G$47</f>
        <v>0.64682570095778191</v>
      </c>
      <c r="BB247" s="2">
        <f t="shared" si="574"/>
        <v>14.028599505468222</v>
      </c>
      <c r="BC247" s="2">
        <f t="shared" si="575"/>
        <v>0.74151507052282273</v>
      </c>
      <c r="BD247" s="2">
        <f t="shared" si="576"/>
        <v>0.83175635586455243</v>
      </c>
      <c r="BE247" s="15">
        <f t="shared" si="577"/>
        <v>1.2022751529930542</v>
      </c>
    </row>
    <row r="248" spans="1:57">
      <c r="A248" s="1" t="str">
        <f t="shared" si="578"/>
        <v>Phonolite AFC</v>
      </c>
      <c r="B248" s="1" t="str">
        <f t="shared" si="579"/>
        <v xml:space="preserve"> r 0.1, TI 500°C and AXV 70%</v>
      </c>
      <c r="C248" s="1" t="str">
        <f t="shared" si="580"/>
        <v>amphibolite xenolith</v>
      </c>
      <c r="D248" s="34">
        <v>1017.5790463996301</v>
      </c>
      <c r="F248" s="1">
        <v>60.9890498166097</v>
      </c>
      <c r="G248" s="1">
        <v>1.0911927041389693</v>
      </c>
      <c r="H248" s="1">
        <v>16.720090046159967</v>
      </c>
      <c r="I248" s="1">
        <v>0.36438354248914184</v>
      </c>
      <c r="J248" s="1">
        <v>2.1980785486552454</v>
      </c>
      <c r="K248" s="1">
        <v>0.44615529136127419</v>
      </c>
      <c r="L248" s="1">
        <v>0.79309880392713739</v>
      </c>
      <c r="M248" s="1">
        <v>1.8656337681234214</v>
      </c>
      <c r="N248" s="1">
        <v>6.1386176031963338</v>
      </c>
      <c r="O248" s="1">
        <v>7.7839658082451431</v>
      </c>
      <c r="P248" s="1">
        <v>0.43976426932296686</v>
      </c>
      <c r="Q248" s="1">
        <v>1.1699697977706984</v>
      </c>
      <c r="R248" s="2">
        <f t="shared" si="549"/>
        <v>100</v>
      </c>
      <c r="V248" s="10">
        <f t="shared" si="550"/>
        <v>60.275496353808037</v>
      </c>
      <c r="W248" s="2">
        <f t="shared" si="551"/>
        <v>1.0784260790650659</v>
      </c>
      <c r="X248" s="2">
        <f t="shared" si="552"/>
        <v>16.524470042459829</v>
      </c>
      <c r="Y248" s="2">
        <f t="shared" si="553"/>
        <v>0.36012036509397194</v>
      </c>
      <c r="Z248" s="2">
        <f t="shared" si="554"/>
        <v>2.1723616935047025</v>
      </c>
      <c r="AA248" s="2">
        <f t="shared" si="555"/>
        <v>0.4409354092011914</v>
      </c>
      <c r="AB248" s="2">
        <f t="shared" si="556"/>
        <v>0.78381978745470915</v>
      </c>
      <c r="AC248" s="2">
        <f t="shared" si="557"/>
        <v>1.8438064164993659</v>
      </c>
      <c r="AD248" s="2">
        <f t="shared" si="558"/>
        <v>6.066797631238301</v>
      </c>
      <c r="AE248" s="2">
        <f t="shared" si="559"/>
        <v>7.6928957592198763</v>
      </c>
      <c r="AF248" s="2">
        <f t="shared" si="560"/>
        <v>0.43461916019050117</v>
      </c>
      <c r="AG248" s="2">
        <f t="shared" si="561"/>
        <v>97.673748697735547</v>
      </c>
      <c r="AH248" s="2"/>
      <c r="AI248" s="10">
        <f t="shared" si="562"/>
        <v>61.711050468983849</v>
      </c>
      <c r="AJ248" s="2">
        <f t="shared" si="563"/>
        <v>1.1041104630911622</v>
      </c>
      <c r="AK248" s="2">
        <f t="shared" si="564"/>
        <v>16.918025838853598</v>
      </c>
      <c r="AL248" s="2">
        <f t="shared" si="565"/>
        <v>0.36869718823674152</v>
      </c>
      <c r="AM248" s="2">
        <f t="shared" si="566"/>
        <v>2.2240998451153602</v>
      </c>
      <c r="AN248" s="2">
        <f t="shared" si="567"/>
        <v>0.45143696753743412</v>
      </c>
      <c r="AO248" s="2">
        <f t="shared" si="568"/>
        <v>0.80248766726497223</v>
      </c>
      <c r="AP248" s="2">
        <f t="shared" si="569"/>
        <v>1.8877195163311189</v>
      </c>
      <c r="AQ248" s="2">
        <f t="shared" si="570"/>
        <v>6.2112877944439457</v>
      </c>
      <c r="AR248" s="2">
        <f t="shared" si="571"/>
        <v>7.8761139628484713</v>
      </c>
      <c r="AS248" s="2">
        <f t="shared" si="572"/>
        <v>0.44497028729335264</v>
      </c>
      <c r="AT248" s="2">
        <f t="shared" si="573"/>
        <v>100</v>
      </c>
      <c r="AU248" s="2"/>
      <c r="AV248" s="2">
        <f>AR248*'E. Diagram lines'!$G$42</f>
        <v>6.5380106946804561</v>
      </c>
      <c r="AW248" s="2">
        <f>AK248*'E. Diagram lines'!$G$43</f>
        <v>8.9541422750872446</v>
      </c>
      <c r="AX248" s="2">
        <f>AQ248*'E. Diagram lines'!$G$41</f>
        <v>4.6078575796794556</v>
      </c>
      <c r="AY248" s="2">
        <f>AP248*'E. Diagram lines'!$G$44</f>
        <v>1.3490731593352103</v>
      </c>
      <c r="AZ248" s="2">
        <f>AS248*'E. Diagram lines'!$G$50</f>
        <v>0.19419780726945751</v>
      </c>
      <c r="BA248" s="2">
        <f>AJ248*'E. Diagram lines'!$G$47</f>
        <v>0.66170596640521673</v>
      </c>
      <c r="BB248" s="2">
        <f t="shared" si="574"/>
        <v>14.087401757292417</v>
      </c>
      <c r="BC248" s="2">
        <f t="shared" si="575"/>
        <v>0.71662138815157628</v>
      </c>
      <c r="BD248" s="2">
        <f t="shared" si="576"/>
        <v>0.80335977912868928</v>
      </c>
      <c r="BE248" s="15">
        <f t="shared" si="577"/>
        <v>1.2447723000080779</v>
      </c>
    </row>
    <row r="249" spans="1:57">
      <c r="A249" s="1" t="str">
        <f t="shared" si="578"/>
        <v>Phonolite AFC</v>
      </c>
      <c r="B249" s="1" t="str">
        <f t="shared" si="579"/>
        <v xml:space="preserve"> r 0.1, TI 500°C and AXV 70%</v>
      </c>
      <c r="C249" s="1" t="str">
        <f t="shared" si="580"/>
        <v>amphibolite xenolith</v>
      </c>
      <c r="D249" s="34">
        <v>1000.11511936618</v>
      </c>
      <c r="F249" s="1">
        <v>61.206666587355883</v>
      </c>
      <c r="G249" s="1">
        <v>1.0643593682419803</v>
      </c>
      <c r="H249" s="1">
        <v>16.1718957912225</v>
      </c>
      <c r="I249" s="1">
        <v>0.26978923389808213</v>
      </c>
      <c r="J249" s="1">
        <v>2.2348607598326411</v>
      </c>
      <c r="K249" s="1">
        <v>0.48660857224379006</v>
      </c>
      <c r="L249" s="1">
        <v>0.82519700191986778</v>
      </c>
      <c r="M249" s="1">
        <v>1.9615618239424655</v>
      </c>
      <c r="N249" s="1">
        <v>5.9858349772257942</v>
      </c>
      <c r="O249" s="1">
        <v>7.8902963333403004</v>
      </c>
      <c r="P249" s="1">
        <v>0.50297965526182264</v>
      </c>
      <c r="Q249" s="1">
        <v>1.3999498955148602</v>
      </c>
      <c r="R249" s="2">
        <f t="shared" si="549"/>
        <v>99.999999999999986</v>
      </c>
      <c r="V249" s="10">
        <f t="shared" si="550"/>
        <v>60.349803922418062</v>
      </c>
      <c r="W249" s="2">
        <f t="shared" si="551"/>
        <v>1.049458870378374</v>
      </c>
      <c r="X249" s="2">
        <f t="shared" si="552"/>
        <v>15.945497352990508</v>
      </c>
      <c r="Y249" s="2">
        <f t="shared" si="553"/>
        <v>0.26601231980001555</v>
      </c>
      <c r="Z249" s="2">
        <f t="shared" si="554"/>
        <v>2.2035738289604612</v>
      </c>
      <c r="AA249" s="2">
        <f t="shared" si="555"/>
        <v>0.47979629604509677</v>
      </c>
      <c r="AB249" s="2">
        <f t="shared" si="556"/>
        <v>0.81364465735369873</v>
      </c>
      <c r="AC249" s="2">
        <f t="shared" si="557"/>
        <v>1.9341009412377235</v>
      </c>
      <c r="AD249" s="2">
        <f t="shared" si="558"/>
        <v>5.9020362867164291</v>
      </c>
      <c r="AE249" s="2">
        <f t="shared" si="559"/>
        <v>7.7798361380658898</v>
      </c>
      <c r="AF249" s="2">
        <f t="shared" si="560"/>
        <v>0.49593819210352375</v>
      </c>
      <c r="AG249" s="2">
        <f t="shared" si="561"/>
        <v>97.219698806069786</v>
      </c>
      <c r="AH249" s="2"/>
      <c r="AI249" s="10">
        <f t="shared" si="562"/>
        <v>62.075695217696143</v>
      </c>
      <c r="AJ249" s="2">
        <f t="shared" si="563"/>
        <v>1.0794714273614396</v>
      </c>
      <c r="AK249" s="2">
        <f t="shared" si="564"/>
        <v>16.401508695061882</v>
      </c>
      <c r="AL249" s="2">
        <f t="shared" si="565"/>
        <v>0.27361977363316764</v>
      </c>
      <c r="AM249" s="2">
        <f t="shared" si="566"/>
        <v>2.2665919109213326</v>
      </c>
      <c r="AN249" s="2">
        <f t="shared" si="567"/>
        <v>0.49351757096283178</v>
      </c>
      <c r="AO249" s="2">
        <f t="shared" si="568"/>
        <v>0.83691336976544917</v>
      </c>
      <c r="AP249" s="2">
        <f t="shared" si="569"/>
        <v>1.989412603608036</v>
      </c>
      <c r="AQ249" s="2">
        <f t="shared" si="570"/>
        <v>6.0708234639664855</v>
      </c>
      <c r="AR249" s="2">
        <f t="shared" si="571"/>
        <v>8.0023248720249747</v>
      </c>
      <c r="AS249" s="2">
        <f t="shared" si="572"/>
        <v>0.51012109499824998</v>
      </c>
      <c r="AT249" s="2">
        <f t="shared" si="573"/>
        <v>100.00000000000001</v>
      </c>
      <c r="AU249" s="2"/>
      <c r="AV249" s="2">
        <f>AR249*'E. Diagram lines'!$G$42</f>
        <v>6.6427791474826421</v>
      </c>
      <c r="AW249" s="2">
        <f>AK249*'E. Diagram lines'!$G$43</f>
        <v>8.6807671167155682</v>
      </c>
      <c r="AX249" s="2">
        <f>AQ249*'E. Diagram lines'!$G$41</f>
        <v>4.5036538056337374</v>
      </c>
      <c r="AY249" s="2">
        <f>AP249*'E. Diagram lines'!$G$44</f>
        <v>1.4217489002746591</v>
      </c>
      <c r="AZ249" s="2">
        <f>AS249*'E. Diagram lines'!$G$50</f>
        <v>0.22263149005552643</v>
      </c>
      <c r="BA249" s="2">
        <f>AJ249*'E. Diagram lines'!$G$47</f>
        <v>0.64693951187567333</v>
      </c>
      <c r="BB249" s="2">
        <f t="shared" si="574"/>
        <v>14.07314833599146</v>
      </c>
      <c r="BC249" s="2">
        <f t="shared" si="575"/>
        <v>0.69069394586882094</v>
      </c>
      <c r="BD249" s="2">
        <f t="shared" si="576"/>
        <v>0.77879328330670605</v>
      </c>
      <c r="BE249" s="15">
        <f t="shared" si="577"/>
        <v>1.2840377818284006</v>
      </c>
    </row>
    <row r="250" spans="1:57">
      <c r="A250" s="1" t="str">
        <f t="shared" si="578"/>
        <v>Phonolite AFC</v>
      </c>
      <c r="B250" s="1" t="str">
        <f t="shared" si="579"/>
        <v xml:space="preserve"> r 0.1, TI 500°C and AXV 70%</v>
      </c>
      <c r="C250" s="1" t="str">
        <f t="shared" si="580"/>
        <v>amphibolite xenolith</v>
      </c>
      <c r="D250" s="34">
        <v>984.25391510506108</v>
      </c>
      <c r="F250" s="1">
        <v>61.473010301109596</v>
      </c>
      <c r="G250" s="1">
        <v>0.94380414213315911</v>
      </c>
      <c r="H250" s="1">
        <v>15.641541312547801</v>
      </c>
      <c r="I250" s="1">
        <v>0.23437327481658948</v>
      </c>
      <c r="J250" s="1">
        <v>2.2028786840732568</v>
      </c>
      <c r="K250" s="1">
        <v>0.50495505192750278</v>
      </c>
      <c r="L250" s="1">
        <v>0.74653281918449754</v>
      </c>
      <c r="M250" s="1">
        <v>2.1301392778896742</v>
      </c>
      <c r="N250" s="1">
        <v>5.9238276187842009</v>
      </c>
      <c r="O250" s="1">
        <v>7.9604732693887446</v>
      </c>
      <c r="P250" s="1">
        <v>0.58354690711043533</v>
      </c>
      <c r="Q250" s="1">
        <v>1.654917341034515</v>
      </c>
      <c r="R250" s="2">
        <f t="shared" si="549"/>
        <v>99.999999999999957</v>
      </c>
      <c r="V250" s="10">
        <f t="shared" si="550"/>
        <v>60.4556827935806</v>
      </c>
      <c r="W250" s="2">
        <f t="shared" si="551"/>
        <v>0.92818496371959536</v>
      </c>
      <c r="X250" s="2">
        <f t="shared" si="552"/>
        <v>15.382686732961369</v>
      </c>
      <c r="Y250" s="2">
        <f t="shared" si="553"/>
        <v>0.23049459084889926</v>
      </c>
      <c r="Z250" s="2">
        <f t="shared" si="554"/>
        <v>2.1664228627285755</v>
      </c>
      <c r="AA250" s="2">
        <f t="shared" si="555"/>
        <v>0.49659846320872469</v>
      </c>
      <c r="AB250" s="2">
        <f t="shared" si="556"/>
        <v>0.73417831810329948</v>
      </c>
      <c r="AC250" s="2">
        <f t="shared" si="557"/>
        <v>2.0948872335916904</v>
      </c>
      <c r="AD250" s="2">
        <f t="shared" si="558"/>
        <v>5.8257931682679489</v>
      </c>
      <c r="AE250" s="2">
        <f t="shared" si="559"/>
        <v>7.8287340168252122</v>
      </c>
      <c r="AF250" s="2">
        <f t="shared" si="560"/>
        <v>0.57388968815159414</v>
      </c>
      <c r="AG250" s="2">
        <f t="shared" si="561"/>
        <v>96.717552831987533</v>
      </c>
      <c r="AH250" s="2"/>
      <c r="AI250" s="10">
        <f t="shared" si="562"/>
        <v>62.507457047223809</v>
      </c>
      <c r="AJ250" s="2">
        <f t="shared" si="563"/>
        <v>0.95968615472724772</v>
      </c>
      <c r="AK250" s="2">
        <f t="shared" si="564"/>
        <v>15.904751808271385</v>
      </c>
      <c r="AL250" s="2">
        <f t="shared" si="565"/>
        <v>0.23831722794858334</v>
      </c>
      <c r="AM250" s="2">
        <f t="shared" si="566"/>
        <v>2.2399479714834878</v>
      </c>
      <c r="AN250" s="2">
        <f t="shared" si="567"/>
        <v>0.51345226245683495</v>
      </c>
      <c r="AO250" s="2">
        <f t="shared" si="568"/>
        <v>0.75909521757511178</v>
      </c>
      <c r="AP250" s="2">
        <f t="shared" si="569"/>
        <v>2.1659845315056869</v>
      </c>
      <c r="AQ250" s="2">
        <f t="shared" si="570"/>
        <v>6.0235117594302654</v>
      </c>
      <c r="AR250" s="2">
        <f t="shared" si="571"/>
        <v>8.0944293849378752</v>
      </c>
      <c r="AS250" s="2">
        <f t="shared" si="572"/>
        <v>0.59336663443969062</v>
      </c>
      <c r="AT250" s="2">
        <f t="shared" si="573"/>
        <v>99.999999999999972</v>
      </c>
      <c r="AU250" s="2"/>
      <c r="AV250" s="2">
        <f>AR250*'E. Diagram lines'!$G$42</f>
        <v>6.7192356707494909</v>
      </c>
      <c r="AW250" s="2">
        <f>AK250*'E. Diagram lines'!$G$43</f>
        <v>8.417850398014485</v>
      </c>
      <c r="AX250" s="2">
        <f>AQ250*'E. Diagram lines'!$G$41</f>
        <v>4.4685555130462022</v>
      </c>
      <c r="AY250" s="2">
        <f>AP250*'E. Diagram lines'!$G$44</f>
        <v>1.5479373761356088</v>
      </c>
      <c r="AZ250" s="2">
        <f>AS250*'E. Diagram lines'!$G$50</f>
        <v>0.25896223322227901</v>
      </c>
      <c r="BA250" s="2">
        <f>AJ250*'E. Diagram lines'!$G$47</f>
        <v>0.5751508347105192</v>
      </c>
      <c r="BB250" s="2">
        <f t="shared" si="574"/>
        <v>14.117941144368141</v>
      </c>
      <c r="BC250" s="2">
        <f t="shared" si="575"/>
        <v>0.66096339588285724</v>
      </c>
      <c r="BD250" s="2">
        <f t="shared" si="576"/>
        <v>0.75241397159850754</v>
      </c>
      <c r="BE250" s="15">
        <f t="shared" si="577"/>
        <v>1.3290555967155882</v>
      </c>
    </row>
    <row r="251" spans="1:57">
      <c r="A251" s="1" t="str">
        <f t="shared" si="578"/>
        <v>Phonolite AFC</v>
      </c>
      <c r="B251" s="1" t="str">
        <f t="shared" si="579"/>
        <v xml:space="preserve"> r 0.1, TI 500°C and AXV 70%</v>
      </c>
      <c r="C251" s="1" t="str">
        <f t="shared" si="580"/>
        <v>amphibolite xenolith</v>
      </c>
      <c r="D251" s="34">
        <v>969.24982324728501</v>
      </c>
      <c r="F251" s="1">
        <v>61.671424531959076</v>
      </c>
      <c r="G251" s="1">
        <v>0.83788429014088828</v>
      </c>
      <c r="H251" s="1">
        <v>15.121256477097825</v>
      </c>
      <c r="I251" s="1">
        <v>0.20922329785223165</v>
      </c>
      <c r="J251" s="1">
        <v>2.1703678066039442</v>
      </c>
      <c r="K251" s="1">
        <v>0.5224174500410822</v>
      </c>
      <c r="L251" s="1">
        <v>0.67556695617637397</v>
      </c>
      <c r="M251" s="1">
        <v>2.3336074975092744</v>
      </c>
      <c r="N251" s="1">
        <v>5.9170094314789621</v>
      </c>
      <c r="O251" s="1">
        <v>7.9613403934206515</v>
      </c>
      <c r="P251" s="1">
        <v>0.66937492589784708</v>
      </c>
      <c r="Q251" s="1">
        <v>1.91052694182185</v>
      </c>
      <c r="R251" s="2">
        <f t="shared" ref="R251" si="581">SUM(F251:Q251)</f>
        <v>100.00000000000001</v>
      </c>
      <c r="V251" s="10">
        <f t="shared" ref="V251" si="582">(F251*(R251-Q251))/R251</f>
        <v>60.493175350870658</v>
      </c>
      <c r="W251" s="2">
        <f t="shared" ref="W251" si="583">(G251*(R251-Q251))/R251</f>
        <v>0.82187628503645371</v>
      </c>
      <c r="X251" s="2">
        <f t="shared" ref="X251" si="584">(H251*(R251-Q251))/R251</f>
        <v>14.83236079816089</v>
      </c>
      <c r="Y251" s="2">
        <f t="shared" ref="Y251" si="585">(I251*(R251-Q251))/R251</f>
        <v>0.20522603037819659</v>
      </c>
      <c r="Z251" s="2">
        <f t="shared" ref="Z251" si="586">(J251*(R251-Q251))/R251</f>
        <v>2.1289023449221478</v>
      </c>
      <c r="AA251" s="2">
        <f t="shared" ref="AA251" si="587">(K251*(R251-Q251))/R251</f>
        <v>0.51243652390926864</v>
      </c>
      <c r="AB251" s="2">
        <f t="shared" ref="AB251" si="588">(L251*(R251-Q251))/R251</f>
        <v>0.66266006746857842</v>
      </c>
      <c r="AC251" s="2">
        <f t="shared" ref="AC251" si="589">(M251*(R251-Q251))/R251</f>
        <v>2.2890232975529847</v>
      </c>
      <c r="AD251" s="2">
        <f t="shared" ref="AD251" si="590">(N251*(R251-Q251))/R251</f>
        <v>5.8039633721404167</v>
      </c>
      <c r="AE251" s="2">
        <f t="shared" ref="AE251" si="591">(O251*(R251-Q251))/R251</f>
        <v>7.8092368402742034</v>
      </c>
      <c r="AF251" s="2">
        <f t="shared" ref="AF251" si="592">(P251*(R251-Q251))/R251</f>
        <v>0.65658633759676865</v>
      </c>
      <c r="AG251" s="2">
        <f t="shared" ref="AG251" si="593">SUM(V251:AF251)</f>
        <v>96.215447248310582</v>
      </c>
      <c r="AH251" s="2"/>
      <c r="AI251" s="10">
        <f t="shared" ref="AI251" si="594">V251*100/AG251</f>
        <v>62.872622932107028</v>
      </c>
      <c r="AJ251" s="2">
        <f t="shared" ref="AJ251" si="595">W251*100/AG251</f>
        <v>0.85420408940715575</v>
      </c>
      <c r="AK251" s="2">
        <f t="shared" ref="AK251" si="596">X251*100/AG251</f>
        <v>15.415779089902143</v>
      </c>
      <c r="AL251" s="2">
        <f t="shared" ref="AL251" si="597">Y251*100/AG251</f>
        <v>0.21329842166461488</v>
      </c>
      <c r="AM251" s="2">
        <f t="shared" ref="AM251" si="598">Z251*100/AG251</f>
        <v>2.2126409072629745</v>
      </c>
      <c r="AN251" s="2">
        <f t="shared" ref="AN251" si="599">AA251*100/AG251</f>
        <v>0.53259277856577891</v>
      </c>
      <c r="AO251" s="2">
        <f t="shared" ref="AO251" si="600">AB251*100/AG251</f>
        <v>0.68872523739187197</v>
      </c>
      <c r="AP251" s="2">
        <f t="shared" ref="AP251" si="601">AC251*100/AG251</f>
        <v>2.379060081325119</v>
      </c>
      <c r="AQ251" s="2">
        <f t="shared" ref="AQ251" si="602">AD251*100/AG251</f>
        <v>6.0322573330264557</v>
      </c>
      <c r="AR251" s="2">
        <f t="shared" ref="AR251" si="603">AE251*100/AG251</f>
        <v>8.1164065268233969</v>
      </c>
      <c r="AS251" s="2">
        <f t="shared" ref="AS251" si="604">AF251*100/AG251</f>
        <v>0.68241260252344504</v>
      </c>
      <c r="AT251" s="2">
        <f t="shared" ref="AT251" si="605">SUM(AI251:AS251)</f>
        <v>100</v>
      </c>
      <c r="AU251" s="2"/>
      <c r="AV251" s="2">
        <f>AR251*'E. Diagram lines'!$G$42</f>
        <v>6.7374790315443978</v>
      </c>
      <c r="AW251" s="2">
        <f>AK251*'E. Diagram lines'!$G$43</f>
        <v>8.1590535779470308</v>
      </c>
      <c r="AX251" s="2">
        <f>AQ251*'E. Diagram lines'!$G$41</f>
        <v>4.4750434361496687</v>
      </c>
      <c r="AY251" s="2">
        <f>AP251*'E. Diagram lines'!$G$44</f>
        <v>1.7002134439969354</v>
      </c>
      <c r="AZ251" s="2">
        <f>AS251*'E. Diagram lines'!$G$50</f>
        <v>0.29782444996317092</v>
      </c>
      <c r="BA251" s="2">
        <f>AJ251*'E. Diagram lines'!$G$47</f>
        <v>0.51193423247342329</v>
      </c>
      <c r="BB251" s="2">
        <f t="shared" ref="BB251" si="606">SUM(AQ251:AR251)</f>
        <v>14.148663859849853</v>
      </c>
      <c r="BC251" s="2">
        <f t="shared" ref="BC251" si="607">AW251/(AY251+AX251+AV251)</f>
        <v>0.63186094982086205</v>
      </c>
      <c r="BD251" s="2">
        <f t="shared" ref="BD251" si="608">AW251/(AX251+AV251)</f>
        <v>0.72767333144305368</v>
      </c>
      <c r="BE251" s="15">
        <f t="shared" ref="BE251" si="609">(AX251+AV251)/AW251</f>
        <v>1.3742430247057338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1" shapeId="13314" r:id="rId4">
          <objectPr defaultSize="0" autoPict="0" r:id="rId5">
            <anchor moveWithCells="1">
              <from>
                <xdr:col>85</xdr:col>
                <xdr:colOff>213360</xdr:colOff>
                <xdr:row>51</xdr:row>
                <xdr:rowOff>30480</xdr:rowOff>
              </from>
              <to>
                <xdr:col>97</xdr:col>
                <xdr:colOff>487680</xdr:colOff>
                <xdr:row>80</xdr:row>
                <xdr:rowOff>137160</xdr:rowOff>
              </to>
            </anchor>
          </objectPr>
        </oleObject>
      </mc:Choice>
      <mc:Fallback>
        <oleObject progId="CorelDRAW.Graphic.11" shapeId="13314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FD09-7EDA-46A4-9E20-6978F5578E4A}">
  <dimension ref="A1:DA17"/>
  <sheetViews>
    <sheetView zoomScaleNormal="100" workbookViewId="0">
      <pane xSplit="4" ySplit="17" topLeftCell="E18" activePane="bottomRight" state="frozen"/>
      <selection pane="topRight" activeCell="E1" sqref="E1"/>
      <selection pane="bottomLeft" activeCell="A18" sqref="A18"/>
      <selection pane="bottomRight" activeCell="A6" sqref="A6:A10"/>
    </sheetView>
  </sheetViews>
  <sheetFormatPr defaultRowHeight="15.6"/>
  <cols>
    <col min="1" max="1" width="8.88671875" style="22"/>
    <col min="2" max="2" width="8.21875" style="22" customWidth="1"/>
    <col min="3" max="3" width="15.109375" style="22" customWidth="1"/>
    <col min="4" max="5" width="12.109375" style="22" customWidth="1"/>
    <col min="6" max="6" width="10.21875" style="22" bestFit="1" customWidth="1"/>
    <col min="7" max="9" width="12.77734375" style="22" customWidth="1"/>
    <col min="10" max="10" width="9" style="22" bestFit="1" customWidth="1"/>
    <col min="11" max="11" width="11.21875" style="22" customWidth="1"/>
    <col min="12" max="12" width="12.109375" style="22" customWidth="1"/>
    <col min="13" max="13" width="10.5546875" style="22" bestFit="1" customWidth="1"/>
    <col min="14" max="14" width="10.44140625" style="22" customWidth="1"/>
    <col min="15" max="15" width="8.88671875" style="22"/>
    <col min="16" max="18" width="10.5546875" style="22" bestFit="1" customWidth="1"/>
    <col min="19" max="21" width="8.88671875" style="22"/>
    <col min="22" max="22" width="9" style="22" bestFit="1" customWidth="1"/>
    <col min="23" max="25" width="12.6640625" style="22" customWidth="1"/>
    <col min="26" max="26" width="9" style="22" bestFit="1" customWidth="1"/>
    <col min="27" max="27" width="11.44140625" style="22" customWidth="1"/>
    <col min="28" max="28" width="15.44140625" style="22" customWidth="1"/>
    <col min="29" max="29" width="9" style="22" bestFit="1" customWidth="1"/>
    <col min="30" max="30" width="9" style="22" customWidth="1"/>
    <col min="31" max="34" width="9" style="22" bestFit="1" customWidth="1"/>
    <col min="35" max="35" width="9.33203125" style="22" bestFit="1" customWidth="1"/>
    <col min="36" max="42" width="8.88671875" style="22"/>
    <col min="43" max="43" width="11.6640625" style="22" customWidth="1"/>
    <col min="44" max="44" width="11.21875" style="22" customWidth="1"/>
    <col min="45" max="45" width="12.6640625" style="22" customWidth="1"/>
    <col min="46" max="47" width="11.21875" style="22" customWidth="1"/>
    <col min="48" max="49" width="8.88671875" style="22"/>
    <col min="50" max="50" width="8.88671875" style="22" customWidth="1"/>
    <col min="51" max="51" width="11.109375" style="22" customWidth="1"/>
    <col min="52" max="52" width="10" style="22" customWidth="1"/>
    <col min="53" max="54" width="8.88671875" style="22"/>
    <col min="55" max="55" width="11.33203125" style="22" bestFit="1" customWidth="1"/>
    <col min="56" max="60" width="12.21875" style="22" customWidth="1"/>
    <col min="61" max="62" width="8.88671875" style="22"/>
    <col min="63" max="63" width="10.88671875" style="22" customWidth="1"/>
    <col min="64" max="70" width="8.88671875" style="22"/>
    <col min="71" max="71" width="13.33203125" style="22" customWidth="1"/>
    <col min="72" max="80" width="8.88671875" style="22"/>
    <col min="81" max="81" width="10.109375" style="22" customWidth="1"/>
    <col min="82" max="88" width="9.88671875" style="22" customWidth="1"/>
    <col min="89" max="96" width="8.88671875" style="22"/>
    <col min="97" max="97" width="12.44140625" style="22" customWidth="1"/>
    <col min="98" max="16384" width="8.88671875" style="22"/>
  </cols>
  <sheetData>
    <row r="1" spans="1:105" s="40" customFormat="1" ht="20.399999999999999">
      <c r="A1" s="49" t="s">
        <v>198</v>
      </c>
    </row>
    <row r="3" spans="1:105">
      <c r="E3" s="26" t="s">
        <v>112</v>
      </c>
      <c r="U3" s="26" t="s">
        <v>113</v>
      </c>
      <c r="AK3" s="26" t="s">
        <v>110</v>
      </c>
      <c r="AY3" s="26" t="s">
        <v>114</v>
      </c>
      <c r="BK3" s="26" t="s">
        <v>114</v>
      </c>
      <c r="BW3" s="26" t="s">
        <v>116</v>
      </c>
    </row>
    <row r="4" spans="1:105" ht="46.8">
      <c r="A4" s="25" t="s">
        <v>149</v>
      </c>
      <c r="B4" s="23" t="s">
        <v>91</v>
      </c>
      <c r="C4" s="25" t="s">
        <v>100</v>
      </c>
      <c r="D4" s="25" t="s">
        <v>101</v>
      </c>
      <c r="E4" s="25" t="s">
        <v>124</v>
      </c>
      <c r="F4" s="22" t="s">
        <v>92</v>
      </c>
      <c r="G4" s="22" t="s">
        <v>98</v>
      </c>
      <c r="H4" s="22" t="s">
        <v>125</v>
      </c>
      <c r="I4" s="22" t="s">
        <v>139</v>
      </c>
      <c r="J4" s="22" t="s">
        <v>93</v>
      </c>
      <c r="K4" s="22" t="s">
        <v>106</v>
      </c>
      <c r="L4" s="22" t="s">
        <v>74</v>
      </c>
      <c r="M4" s="22" t="s">
        <v>94</v>
      </c>
      <c r="N4" s="22" t="s">
        <v>151</v>
      </c>
      <c r="O4" s="22" t="s">
        <v>95</v>
      </c>
      <c r="P4" s="22" t="s">
        <v>96</v>
      </c>
      <c r="Q4" s="22" t="s">
        <v>182</v>
      </c>
      <c r="R4" s="22" t="s">
        <v>97</v>
      </c>
      <c r="S4" s="22" t="s">
        <v>99</v>
      </c>
      <c r="U4" s="22" t="s">
        <v>124</v>
      </c>
      <c r="V4" s="22" t="s">
        <v>92</v>
      </c>
      <c r="W4" s="22" t="s">
        <v>98</v>
      </c>
      <c r="X4" s="22" t="s">
        <v>125</v>
      </c>
      <c r="Y4" s="22" t="s">
        <v>139</v>
      </c>
      <c r="Z4" s="22" t="s">
        <v>93</v>
      </c>
      <c r="AA4" s="22" t="s">
        <v>106</v>
      </c>
      <c r="AB4" s="22" t="s">
        <v>74</v>
      </c>
      <c r="AC4" s="22" t="s">
        <v>94</v>
      </c>
      <c r="AD4" s="22" t="s">
        <v>151</v>
      </c>
      <c r="AE4" s="22" t="s">
        <v>95</v>
      </c>
      <c r="AF4" s="22" t="s">
        <v>96</v>
      </c>
      <c r="AG4" s="22" t="s">
        <v>182</v>
      </c>
      <c r="AH4" s="22" t="s">
        <v>97</v>
      </c>
      <c r="AI4" s="22" t="s">
        <v>99</v>
      </c>
      <c r="AK4" s="22" t="s">
        <v>102</v>
      </c>
      <c r="AL4" s="22" t="s">
        <v>103</v>
      </c>
      <c r="AM4" s="22" t="s">
        <v>104</v>
      </c>
      <c r="AN4" s="22" t="s">
        <v>71</v>
      </c>
      <c r="AO4" s="22" t="s">
        <v>105</v>
      </c>
      <c r="AP4" s="22" t="s">
        <v>107</v>
      </c>
      <c r="AQ4" s="25" t="s">
        <v>108</v>
      </c>
      <c r="AR4" s="25" t="s">
        <v>109</v>
      </c>
      <c r="AS4" s="25" t="s">
        <v>128</v>
      </c>
      <c r="AT4" s="26" t="s">
        <v>111</v>
      </c>
      <c r="AY4" s="22" t="s">
        <v>106</v>
      </c>
      <c r="AZ4" s="25" t="s">
        <v>74</v>
      </c>
      <c r="BA4" s="22" t="s">
        <v>94</v>
      </c>
      <c r="BB4" s="22" t="s">
        <v>124</v>
      </c>
      <c r="BC4" s="22" t="s">
        <v>98</v>
      </c>
      <c r="BD4" s="22" t="s">
        <v>125</v>
      </c>
      <c r="BE4" s="22" t="s">
        <v>137</v>
      </c>
      <c r="BF4" s="22" t="s">
        <v>96</v>
      </c>
      <c r="BG4" s="22" t="s">
        <v>182</v>
      </c>
      <c r="BH4" s="22" t="s">
        <v>97</v>
      </c>
      <c r="BI4" s="22" t="s">
        <v>99</v>
      </c>
      <c r="BK4" s="22" t="s">
        <v>106</v>
      </c>
      <c r="BL4" s="25" t="s">
        <v>74</v>
      </c>
      <c r="BM4" s="22" t="s">
        <v>94</v>
      </c>
      <c r="BN4" s="22" t="s">
        <v>124</v>
      </c>
      <c r="BO4" s="22" t="s">
        <v>98</v>
      </c>
      <c r="BP4" s="22" t="s">
        <v>125</v>
      </c>
      <c r="BQ4" s="22" t="s">
        <v>137</v>
      </c>
      <c r="BR4" s="22" t="s">
        <v>96</v>
      </c>
      <c r="BS4" s="22" t="s">
        <v>182</v>
      </c>
      <c r="BT4" s="22" t="s">
        <v>97</v>
      </c>
      <c r="BU4" s="22" t="s">
        <v>99</v>
      </c>
      <c r="BW4" s="22" t="s">
        <v>102</v>
      </c>
      <c r="BX4" s="22" t="s">
        <v>103</v>
      </c>
      <c r="BY4" s="22" t="s">
        <v>104</v>
      </c>
      <c r="BZ4" s="22" t="s">
        <v>71</v>
      </c>
      <c r="CA4" s="22" t="s">
        <v>105</v>
      </c>
      <c r="CB4" s="22" t="s">
        <v>107</v>
      </c>
      <c r="CC4" s="25" t="s">
        <v>108</v>
      </c>
      <c r="CD4" s="25" t="s">
        <v>109</v>
      </c>
      <c r="CE4" s="25" t="s">
        <v>128</v>
      </c>
      <c r="CF4" s="25"/>
      <c r="CG4" s="25" t="s">
        <v>132</v>
      </c>
      <c r="CH4" s="25" t="s">
        <v>133</v>
      </c>
      <c r="CI4" s="25" t="s">
        <v>134</v>
      </c>
      <c r="CJ4" s="25" t="s">
        <v>99</v>
      </c>
      <c r="CL4" s="22" t="s">
        <v>111</v>
      </c>
      <c r="CO4" s="25"/>
      <c r="CP4" s="25"/>
      <c r="CQ4" s="25"/>
    </row>
    <row r="5" spans="1:105">
      <c r="A5" s="22" t="s">
        <v>207</v>
      </c>
      <c r="B5" s="22">
        <v>0.03</v>
      </c>
      <c r="C5" s="22">
        <v>350</v>
      </c>
      <c r="D5" s="22">
        <v>100</v>
      </c>
      <c r="F5" s="28">
        <v>7.0675823510919633</v>
      </c>
      <c r="G5" s="28"/>
      <c r="H5" s="28"/>
      <c r="I5" s="28"/>
      <c r="J5" s="28">
        <v>6.6879606661577204</v>
      </c>
      <c r="K5" s="28">
        <v>39.659035529440217</v>
      </c>
      <c r="L5" s="28">
        <v>13.796836071706862</v>
      </c>
      <c r="M5" s="28">
        <v>25.083525665953982</v>
      </c>
      <c r="N5" s="28"/>
      <c r="O5" s="28">
        <v>0.99987828431667214</v>
      </c>
      <c r="P5" s="28">
        <v>3.4206141724196089</v>
      </c>
      <c r="Q5" s="28">
        <v>1.0488862923552575</v>
      </c>
      <c r="R5" s="28">
        <v>0.40371100808510119</v>
      </c>
      <c r="S5" s="28">
        <f>SUM(E5:R5)</f>
        <v>98.168030041527373</v>
      </c>
      <c r="U5" s="28">
        <f t="shared" ref="U5:U10" si="0">(E5*100)/S5</f>
        <v>0</v>
      </c>
      <c r="V5" s="28">
        <f t="shared" ref="V5:V10" si="1">(F5*100)/S5</f>
        <v>7.1994745622400806</v>
      </c>
      <c r="W5" s="28">
        <f t="shared" ref="W5:W10" si="2">(G5*100)/S5</f>
        <v>0</v>
      </c>
      <c r="X5" s="28">
        <f t="shared" ref="X5:X10" si="3">(H5*100)/S5</f>
        <v>0</v>
      </c>
      <c r="Y5" s="28">
        <f t="shared" ref="Y5:Y10" si="4">(I5*100)/S5</f>
        <v>0</v>
      </c>
      <c r="Z5" s="28">
        <f t="shared" ref="Z5:Z10" si="5">(J5*100)/S5</f>
        <v>6.8127685391349466</v>
      </c>
      <c r="AA5" s="28">
        <f t="shared" ref="AA5:AA10" si="6">(K5*100)/S5</f>
        <v>40.399135556314533</v>
      </c>
      <c r="AB5" s="28">
        <f t="shared" ref="AB5:AB10" si="7">(L5*100)/S5</f>
        <v>14.05430674922424</v>
      </c>
      <c r="AC5" s="28">
        <f t="shared" ref="AC5:AC10" si="8">(M5*100)/S5</f>
        <v>25.551623736712514</v>
      </c>
      <c r="AD5" s="28">
        <f>(N5*100)/S5</f>
        <v>0</v>
      </c>
      <c r="AE5" s="28">
        <f t="shared" ref="AE5:AE10" si="9">(O5*100)/S5</f>
        <v>1.018537586924888</v>
      </c>
      <c r="AF5" s="28">
        <f t="shared" ref="AF5:AF10" si="10">(P5*100)/S5</f>
        <v>3.484448216973091</v>
      </c>
      <c r="AG5" s="28">
        <f t="shared" ref="AG5:AG10" si="11">(Q5*100)/S5</f>
        <v>1.0684601615327862</v>
      </c>
      <c r="AH5" s="28">
        <f t="shared" ref="AH5:AH10" si="12">(R5*100)/S5</f>
        <v>0.41124489094292921</v>
      </c>
      <c r="AI5" s="28">
        <f t="shared" ref="AI5:AI10" si="13">SUM(U5:AH5)</f>
        <v>100.00000000000001</v>
      </c>
      <c r="AK5" s="24">
        <f>V5+W5+Z5+AE5+AF5+AG5+AH5+U5+X5+Y5</f>
        <v>19.994933957748721</v>
      </c>
      <c r="AL5" s="24">
        <f>(AC5*100)/(AC5+AB5+AA5+AD5)</f>
        <v>31.937507211378971</v>
      </c>
      <c r="AM5" s="24">
        <f>(AB5*100)/(AB5+AC5+AA5+AD5)</f>
        <v>17.566771011478266</v>
      </c>
      <c r="AN5" s="24">
        <f>(AA5*100)/(AA5+AC5+AB5+AD5)</f>
        <v>50.495721777142762</v>
      </c>
      <c r="AO5" s="22">
        <f>(AD5*100)/(AA5+AB5+AC5+AD5)</f>
        <v>0</v>
      </c>
      <c r="AP5" s="24">
        <f>SUM(AL5:AO5)</f>
        <v>100</v>
      </c>
      <c r="AQ5" s="24">
        <f>(AM5*100)/(AM5+AN5)</f>
        <v>25.809767306106004</v>
      </c>
      <c r="AR5" s="24">
        <f>(AN5*100)/(AN5+AM5)</f>
        <v>74.190232693894004</v>
      </c>
      <c r="AS5" s="24"/>
      <c r="AT5" s="26" t="s">
        <v>178</v>
      </c>
      <c r="AU5" s="26"/>
      <c r="AY5" s="28">
        <v>41.541587266973401</v>
      </c>
      <c r="AZ5" s="28">
        <v>9.8045968048531549</v>
      </c>
      <c r="BA5" s="28">
        <v>15.431291277176433</v>
      </c>
      <c r="BC5" s="28">
        <v>10.586854905785744</v>
      </c>
      <c r="BD5" s="28"/>
      <c r="BE5" s="28"/>
      <c r="BF5" s="28">
        <v>3.3921117958544147</v>
      </c>
      <c r="BG5" s="28">
        <v>0.81542884066638244</v>
      </c>
      <c r="BH5" s="28"/>
      <c r="BI5" s="28">
        <f>SUM(AY5:BH5)</f>
        <v>81.57187089130953</v>
      </c>
      <c r="BK5" s="28">
        <f>(AY5*100)/BI5</f>
        <v>50.926363234117197</v>
      </c>
      <c r="BL5" s="28">
        <f>(AZ5*100)/BI5</f>
        <v>12.01958064430972</v>
      </c>
      <c r="BM5" s="28">
        <f>(BA5*100)/BI5</f>
        <v>18.917417375087378</v>
      </c>
      <c r="BN5" s="28">
        <f>(BB5*100)/BI5</f>
        <v>0</v>
      </c>
      <c r="BO5" s="28">
        <f>(BC5*100)/BI5</f>
        <v>12.978560856955461</v>
      </c>
      <c r="BP5" s="28">
        <f>(BD5*100)/BI5</f>
        <v>0</v>
      </c>
      <c r="BQ5" s="28">
        <f>(BE5*100)/BI5</f>
        <v>0</v>
      </c>
      <c r="BR5" s="28">
        <f>(BF5*100)/BI5</f>
        <v>4.1584332427219124</v>
      </c>
      <c r="BS5" s="28">
        <f>(BG5*100)/BI5</f>
        <v>0.9996446468083352</v>
      </c>
      <c r="BT5" s="28">
        <f>(BH5*100)/BI5</f>
        <v>0</v>
      </c>
      <c r="BU5" s="28">
        <f>SUM(BK5:BT5)</f>
        <v>100.00000000000001</v>
      </c>
      <c r="BV5" s="28"/>
      <c r="BW5" s="24">
        <f>BR5+BS5+BO5+BN5+BP5+BT5+BQ5</f>
        <v>18.136638746485708</v>
      </c>
      <c r="BX5" s="24">
        <f>(BM5*100)/(BK5+BL5+BM5)</f>
        <v>23.10852753346391</v>
      </c>
      <c r="BY5" s="24">
        <f>(BL5*100)/(BK5+BL5+BM5)</f>
        <v>14.682490995071049</v>
      </c>
      <c r="BZ5" s="24">
        <f>(BK5*100)/(BK5+BL5+BM5)</f>
        <v>62.208981471465037</v>
      </c>
      <c r="CA5" s="24"/>
      <c r="CB5" s="22">
        <f t="shared" ref="CB5:CB10" si="14">SUM(BX5:BZ5)</f>
        <v>100</v>
      </c>
      <c r="CC5" s="24">
        <f t="shared" ref="CC5:CC10" si="15">(BY5*100)/(BY5+BZ5)</f>
        <v>19.095083660234248</v>
      </c>
      <c r="CD5" s="24">
        <f t="shared" ref="CD5:CD10" si="16">(BZ5*100)/(BY5+BZ5)</f>
        <v>80.904916339765748</v>
      </c>
      <c r="CE5" s="24"/>
      <c r="CF5" s="24"/>
      <c r="CG5" s="24"/>
      <c r="CH5" s="24"/>
      <c r="CI5" s="24"/>
      <c r="CJ5" s="24"/>
      <c r="CK5" s="26" t="s">
        <v>173</v>
      </c>
    </row>
    <row r="6" spans="1:105">
      <c r="A6" s="22" t="s">
        <v>207</v>
      </c>
      <c r="B6" s="21">
        <v>0.15</v>
      </c>
      <c r="C6" s="21">
        <v>450</v>
      </c>
      <c r="D6" s="21">
        <v>85</v>
      </c>
      <c r="E6" s="21"/>
      <c r="F6" s="28"/>
      <c r="G6" s="28">
        <v>7.6132937969909777</v>
      </c>
      <c r="H6" s="28"/>
      <c r="I6" s="28"/>
      <c r="J6" s="28">
        <v>2.081189262656844</v>
      </c>
      <c r="K6" s="28">
        <v>34.512798700451143</v>
      </c>
      <c r="L6" s="28">
        <v>9.3134127724184737</v>
      </c>
      <c r="M6" s="28">
        <v>15.26373201288159</v>
      </c>
      <c r="N6" s="28"/>
      <c r="O6" s="28">
        <v>0.18478456628628903</v>
      </c>
      <c r="P6" s="28">
        <v>2.7815887521431475</v>
      </c>
      <c r="Q6" s="28">
        <v>0.86033463224030748</v>
      </c>
      <c r="R6" s="28"/>
      <c r="S6" s="28">
        <f>SUM(E6:R6)</f>
        <v>72.611134496068772</v>
      </c>
      <c r="U6" s="28">
        <f t="shared" si="0"/>
        <v>0</v>
      </c>
      <c r="V6" s="28">
        <f t="shared" si="1"/>
        <v>0</v>
      </c>
      <c r="W6" s="28">
        <f t="shared" si="2"/>
        <v>10.485022510429399</v>
      </c>
      <c r="X6" s="28">
        <f t="shared" si="3"/>
        <v>0</v>
      </c>
      <c r="Y6" s="28">
        <f t="shared" si="4"/>
        <v>0</v>
      </c>
      <c r="Z6" s="28">
        <f t="shared" si="5"/>
        <v>2.8662122925093825</v>
      </c>
      <c r="AA6" s="28">
        <f t="shared" si="6"/>
        <v>47.531000500095061</v>
      </c>
      <c r="AB6" s="28">
        <f t="shared" si="7"/>
        <v>12.826425089009881</v>
      </c>
      <c r="AC6" s="28">
        <f t="shared" si="8"/>
        <v>21.021200286724593</v>
      </c>
      <c r="AD6" s="28">
        <f t="shared" ref="AD6:AD10" si="17">(N6*100)/S6</f>
        <v>0</v>
      </c>
      <c r="AE6" s="28">
        <f t="shared" si="9"/>
        <v>0.25448516617832689</v>
      </c>
      <c r="AF6" s="28">
        <f t="shared" si="10"/>
        <v>3.8308019444232007</v>
      </c>
      <c r="AG6" s="28">
        <f t="shared" si="11"/>
        <v>1.1848522106301573</v>
      </c>
      <c r="AH6" s="28">
        <f t="shared" si="12"/>
        <v>0</v>
      </c>
      <c r="AI6" s="28">
        <f t="shared" si="13"/>
        <v>100</v>
      </c>
      <c r="AK6" s="24">
        <f t="shared" ref="AK6:AK12" si="18">V6+W6+Z6+AE6+AF6+AG6+AH6+U6+X6+Y6</f>
        <v>18.621374124170469</v>
      </c>
      <c r="AL6" s="24">
        <f t="shared" ref="AL6:AL10" si="19">(AC6*100)/(AC6+AB6+AA6+AD6)</f>
        <v>25.831353209133201</v>
      </c>
      <c r="AM6" s="24">
        <f t="shared" ref="AM6:AM12" si="20">(AB6*100)/(AB6+AC6+AA6+AD6)</f>
        <v>15.761417633889405</v>
      </c>
      <c r="AN6" s="24">
        <f t="shared" ref="AN6:AN12" si="21">(AA6*100)/(AA6+AC6+AB6+AD6)</f>
        <v>58.407229156977401</v>
      </c>
      <c r="AO6" s="22">
        <f t="shared" ref="AO6:AO10" si="22">(AD6*100)/(AA6+AB6+AC6+AD6)</f>
        <v>0</v>
      </c>
      <c r="AP6" s="22">
        <f t="shared" ref="AP6:AP10" si="23">SUM(AL6:AO6)</f>
        <v>100</v>
      </c>
      <c r="AQ6" s="24">
        <f t="shared" ref="AQ6:AQ10" si="24">(AM6*100)/(AM6+AN6)</f>
        <v>21.250782258886083</v>
      </c>
      <c r="AR6" s="24">
        <f t="shared" ref="AR6:AR10" si="25">(AN6*100)/(AN6+AM6)</f>
        <v>78.749217741113924</v>
      </c>
      <c r="AS6" s="24"/>
      <c r="AT6" s="26" t="s">
        <v>179</v>
      </c>
      <c r="AU6" s="26"/>
      <c r="AY6" s="28">
        <v>35.315644496146923</v>
      </c>
      <c r="AZ6" s="28"/>
      <c r="BA6" s="28">
        <v>7.794414218830422</v>
      </c>
      <c r="BC6" s="28">
        <v>8.4143156861955095</v>
      </c>
      <c r="BD6" s="28"/>
      <c r="BE6" s="28"/>
      <c r="BF6" s="28">
        <v>3.2945641668037835</v>
      </c>
      <c r="BG6" s="28">
        <v>1.7201232610281308E-2</v>
      </c>
      <c r="BH6" s="28"/>
      <c r="BI6" s="28">
        <f t="shared" ref="BI6:BI12" si="26">SUM(AY6:BH6)</f>
        <v>54.836139800586913</v>
      </c>
      <c r="BK6" s="28">
        <f t="shared" ref="BK6:BK10" si="27">(AY6*100)/BI6</f>
        <v>64.40213447659373</v>
      </c>
      <c r="BL6" s="28">
        <f t="shared" ref="BL6:BL10" si="28">(AZ6*100)/BI6</f>
        <v>0</v>
      </c>
      <c r="BM6" s="28">
        <f t="shared" ref="BM6:BM10" si="29">(BA6*100)/BI6</f>
        <v>14.214009678972694</v>
      </c>
      <c r="BN6" s="28">
        <f t="shared" ref="BN6:BN10" si="30">(BB6*100)/BI6</f>
        <v>0</v>
      </c>
      <c r="BO6" s="28">
        <f t="shared" ref="BO6:BO10" si="31">(BC6*100)/BI6</f>
        <v>15.344471213317336</v>
      </c>
      <c r="BP6" s="28">
        <f t="shared" ref="BP6:BP10" si="32">(BD6*100)/BI6</f>
        <v>0</v>
      </c>
      <c r="BQ6" s="28">
        <f t="shared" ref="BQ6:BQ10" si="33">(BE6*100)/BI6</f>
        <v>0</v>
      </c>
      <c r="BR6" s="28">
        <f t="shared" ref="BR6:BR10" si="34">(BF6*100)/BI6</f>
        <v>6.0080162075313002</v>
      </c>
      <c r="BS6" s="28">
        <f t="shared" ref="BS6:BS10" si="35">(BG6*100)/BI6</f>
        <v>3.1368423584946077E-2</v>
      </c>
      <c r="BT6" s="28">
        <f t="shared" ref="BT6:BT10" si="36">(BH6*100)/BI6</f>
        <v>0</v>
      </c>
      <c r="BU6" s="28">
        <f t="shared" ref="BU6:BU10" si="37">SUM(BK6:BT6)</f>
        <v>100</v>
      </c>
      <c r="BV6" s="28"/>
      <c r="BW6" s="24">
        <f t="shared" ref="BW6:BW13" si="38">BR6+BS6+BO6+BN6+BP6+BT6+BQ6</f>
        <v>21.383855844433583</v>
      </c>
      <c r="BX6" s="24">
        <f t="shared" ref="BX6:BX10" si="39">(BM6*100)/(BK6+BL6+BM6)</f>
        <v>18.080268158211712</v>
      </c>
      <c r="BY6" s="24">
        <f t="shared" ref="BY6:BY10" si="40">(BL6*100)/(BK6+BL6+BM6)</f>
        <v>0</v>
      </c>
      <c r="BZ6" s="24">
        <f t="shared" ref="BZ6:BZ10" si="41">(BK6*100)/(BK6+BL6+BM6)</f>
        <v>81.919731841788291</v>
      </c>
      <c r="CA6" s="24"/>
      <c r="CB6" s="22">
        <f t="shared" si="14"/>
        <v>100</v>
      </c>
      <c r="CC6" s="24">
        <f t="shared" si="15"/>
        <v>0</v>
      </c>
      <c r="CD6" s="24">
        <f t="shared" si="16"/>
        <v>100</v>
      </c>
      <c r="CE6" s="24" t="s">
        <v>130</v>
      </c>
      <c r="CF6" s="24"/>
      <c r="CG6" s="24"/>
      <c r="CH6" s="24"/>
      <c r="CI6" s="24"/>
      <c r="CJ6" s="24"/>
      <c r="CK6" s="26" t="s">
        <v>174</v>
      </c>
    </row>
    <row r="7" spans="1:105">
      <c r="A7" s="22" t="s">
        <v>207</v>
      </c>
      <c r="B7" s="21">
        <v>0.15</v>
      </c>
      <c r="C7" s="21">
        <v>450</v>
      </c>
      <c r="D7" s="21">
        <v>80</v>
      </c>
      <c r="E7" s="21"/>
      <c r="F7" s="28"/>
      <c r="G7" s="28">
        <v>7.1654529854032729</v>
      </c>
      <c r="H7" s="28"/>
      <c r="I7" s="28"/>
      <c r="J7" s="28">
        <v>1.9587663648535001</v>
      </c>
      <c r="K7" s="28">
        <v>32.482634071012832</v>
      </c>
      <c r="L7" s="28">
        <v>8.7655649622762102</v>
      </c>
      <c r="M7" s="28">
        <v>14.365865423888554</v>
      </c>
      <c r="N7" s="28"/>
      <c r="O7" s="28">
        <v>0.17391488591650733</v>
      </c>
      <c r="P7" s="28">
        <v>2.6179658843700211</v>
      </c>
      <c r="Q7" s="28">
        <v>0.80972671269676</v>
      </c>
      <c r="R7" s="28"/>
      <c r="S7" s="28">
        <f t="shared" ref="S7:S8" si="42">SUM(E7:R7)</f>
        <v>68.339891290417654</v>
      </c>
      <c r="U7" s="28">
        <f t="shared" si="0"/>
        <v>0</v>
      </c>
      <c r="V7" s="28">
        <f t="shared" si="1"/>
        <v>0</v>
      </c>
      <c r="W7" s="28">
        <f t="shared" si="2"/>
        <v>10.485022510429401</v>
      </c>
      <c r="X7" s="28">
        <f t="shared" si="3"/>
        <v>0</v>
      </c>
      <c r="Y7" s="28">
        <f t="shared" si="4"/>
        <v>0</v>
      </c>
      <c r="Z7" s="28">
        <f t="shared" si="5"/>
        <v>2.8662122925093834</v>
      </c>
      <c r="AA7" s="28">
        <f t="shared" si="6"/>
        <v>47.531000500095054</v>
      </c>
      <c r="AB7" s="28">
        <f t="shared" si="7"/>
        <v>12.826425089009883</v>
      </c>
      <c r="AC7" s="28">
        <f t="shared" si="8"/>
        <v>21.021200286724596</v>
      </c>
      <c r="AD7" s="28">
        <f>(N7*100)/S7</f>
        <v>0</v>
      </c>
      <c r="AE7" s="28">
        <f t="shared" si="9"/>
        <v>0.25448516617832695</v>
      </c>
      <c r="AF7" s="28">
        <f t="shared" si="10"/>
        <v>3.8308019444232011</v>
      </c>
      <c r="AG7" s="28">
        <f t="shared" si="11"/>
        <v>1.1848522106301573</v>
      </c>
      <c r="AH7" s="28">
        <f t="shared" si="12"/>
        <v>0</v>
      </c>
      <c r="AI7" s="28">
        <f t="shared" si="13"/>
        <v>100</v>
      </c>
      <c r="AK7" s="24">
        <f>V7+W7+Z7+AE7+AF7+AG7+AH7+U7+X7+Y7</f>
        <v>18.621374124170469</v>
      </c>
      <c r="AL7" s="24">
        <f>(AC7*100)/(AC7+AB7+AA7+AD7)</f>
        <v>25.831353209133209</v>
      </c>
      <c r="AM7" s="24">
        <f>(AB7*100)/(AB7+AC7+AA7+AD7)</f>
        <v>15.761417633889407</v>
      </c>
      <c r="AN7" s="24">
        <f>(AA7*100)/(AA7+AC7+AB7+AD7)</f>
        <v>58.40722915697738</v>
      </c>
      <c r="AO7" s="22">
        <f>(AD7*100)/(AA7+AB7+AC7+AD7)</f>
        <v>0</v>
      </c>
      <c r="AP7" s="24">
        <f>SUM(AL7:AO7)</f>
        <v>100</v>
      </c>
      <c r="AQ7" s="24">
        <f>(AM7*100)/(AM7+AN7)</f>
        <v>21.25078225888609</v>
      </c>
      <c r="AR7" s="24">
        <f>(AN7*100)/(AN7+AM7)</f>
        <v>78.74921774111391</v>
      </c>
      <c r="AS7" s="24"/>
      <c r="AT7" s="26" t="s">
        <v>179</v>
      </c>
      <c r="AU7" s="26"/>
      <c r="AY7" s="28">
        <v>32.612379869684936</v>
      </c>
      <c r="AZ7" s="28"/>
      <c r="BA7" s="28">
        <v>6.9250245054161237</v>
      </c>
      <c r="BB7" s="28"/>
      <c r="BC7" s="28">
        <v>7.8934004662096324</v>
      </c>
      <c r="BD7" s="28"/>
      <c r="BE7" s="28"/>
      <c r="BF7" s="28">
        <v>3.0791313650460608</v>
      </c>
      <c r="BG7" s="28"/>
      <c r="BH7" s="28"/>
      <c r="BI7" s="28">
        <f t="shared" si="26"/>
        <v>50.509936206356755</v>
      </c>
      <c r="BK7" s="28">
        <f t="shared" ref="BK7" si="43">(AY7*100)/BI7</f>
        <v>64.566266202451899</v>
      </c>
      <c r="BL7" s="28">
        <f t="shared" ref="BL7" si="44">(AZ7*100)/BI7</f>
        <v>0</v>
      </c>
      <c r="BM7" s="28">
        <f t="shared" ref="BM7" si="45">(BA7*100)/BI7</f>
        <v>13.710222236520263</v>
      </c>
      <c r="BN7" s="28">
        <f t="shared" ref="BN7" si="46">(BB7*100)/BI7</f>
        <v>0</v>
      </c>
      <c r="BO7" s="28">
        <f t="shared" ref="BO7" si="47">(BC7*100)/BI7</f>
        <v>15.627421175036517</v>
      </c>
      <c r="BP7" s="28">
        <f t="shared" ref="BP7" si="48">(BD7*100)/BI7</f>
        <v>0</v>
      </c>
      <c r="BQ7" s="28">
        <f t="shared" ref="BQ7" si="49">(BE7*100)/BI7</f>
        <v>0</v>
      </c>
      <c r="BR7" s="28">
        <f t="shared" ref="BR7" si="50">(BF7*100)/BI7</f>
        <v>6.0960903859913156</v>
      </c>
      <c r="BS7" s="28">
        <f t="shared" ref="BS7" si="51">(BG7*100)/BI7</f>
        <v>0</v>
      </c>
      <c r="BT7" s="28">
        <f t="shared" ref="BT7" si="52">(BH7*100)/BI7</f>
        <v>0</v>
      </c>
      <c r="BU7" s="28">
        <f t="shared" ref="BU7" si="53">SUM(BK7:BT7)</f>
        <v>100</v>
      </c>
      <c r="BV7" s="28"/>
      <c r="BW7" s="24">
        <f t="shared" ref="BW7" si="54">BR7+BS7+BO7+BN7+BP7+BT7+BQ7</f>
        <v>21.723511561027834</v>
      </c>
      <c r="BX7" s="24">
        <f t="shared" ref="BX7" si="55">(BM7*100)/(BK7+BL7+BM7)</f>
        <v>17.515121730593933</v>
      </c>
      <c r="BY7" s="24">
        <f t="shared" ref="BY7" si="56">(BL7*100)/(BK7+BL7+BM7)</f>
        <v>0</v>
      </c>
      <c r="BZ7" s="24">
        <f t="shared" ref="BZ7" si="57">(BK7*100)/(BK7+BL7+BM7)</f>
        <v>82.484878269406053</v>
      </c>
      <c r="CA7" s="24"/>
      <c r="CB7" s="22">
        <f t="shared" ref="CB7" si="58">SUM(BX7:BZ7)</f>
        <v>99.999999999999986</v>
      </c>
      <c r="CC7" s="24">
        <f t="shared" ref="CC7" si="59">(BY7*100)/(BY7+BZ7)</f>
        <v>0</v>
      </c>
      <c r="CD7" s="24">
        <f t="shared" ref="CD7" si="60">(BZ7*100)/(BY7+BZ7)</f>
        <v>100</v>
      </c>
      <c r="CE7" s="24" t="s">
        <v>156</v>
      </c>
      <c r="CF7" s="24"/>
      <c r="CG7" s="24"/>
      <c r="CH7" s="24"/>
      <c r="CI7" s="24"/>
      <c r="CJ7" s="24"/>
      <c r="CK7" s="26" t="s">
        <v>174</v>
      </c>
    </row>
    <row r="8" spans="1:105">
      <c r="A8" s="22" t="s">
        <v>207</v>
      </c>
      <c r="B8" s="21">
        <v>0.15</v>
      </c>
      <c r="C8" s="21">
        <v>450</v>
      </c>
      <c r="D8" s="22">
        <v>75</v>
      </c>
      <c r="F8" s="28"/>
      <c r="G8" s="28">
        <v>6.7176121738155681</v>
      </c>
      <c r="H8" s="28"/>
      <c r="I8" s="28"/>
      <c r="J8" s="28">
        <v>1.8363434670501564</v>
      </c>
      <c r="K8" s="28">
        <v>30.452469441574536</v>
      </c>
      <c r="L8" s="28">
        <v>8.2177171521339467</v>
      </c>
      <c r="M8" s="28">
        <v>13.467998834895521</v>
      </c>
      <c r="N8" s="28"/>
      <c r="O8" s="28">
        <v>0.16304520554672564</v>
      </c>
      <c r="P8" s="28">
        <v>2.4543430165968951</v>
      </c>
      <c r="Q8" s="28">
        <v>0.75911879315321251</v>
      </c>
      <c r="R8" s="28"/>
      <c r="S8" s="28">
        <f t="shared" si="42"/>
        <v>64.068648084766551</v>
      </c>
      <c r="U8" s="28">
        <f t="shared" si="0"/>
        <v>0</v>
      </c>
      <c r="V8" s="28">
        <f t="shared" si="1"/>
        <v>0</v>
      </c>
      <c r="W8" s="28">
        <f t="shared" si="2"/>
        <v>10.485022510429401</v>
      </c>
      <c r="X8" s="28">
        <f t="shared" si="3"/>
        <v>0</v>
      </c>
      <c r="Y8" s="28">
        <f t="shared" si="4"/>
        <v>0</v>
      </c>
      <c r="Z8" s="28">
        <f t="shared" si="5"/>
        <v>2.8662122925093834</v>
      </c>
      <c r="AA8" s="28">
        <f t="shared" si="6"/>
        <v>47.531000500095061</v>
      </c>
      <c r="AB8" s="28">
        <f t="shared" si="7"/>
        <v>12.826425089009884</v>
      </c>
      <c r="AC8" s="28">
        <f t="shared" si="8"/>
        <v>21.0212002867246</v>
      </c>
      <c r="AD8" s="28">
        <f t="shared" si="17"/>
        <v>0</v>
      </c>
      <c r="AE8" s="28">
        <f t="shared" si="9"/>
        <v>0.25448516617832695</v>
      </c>
      <c r="AF8" s="28">
        <f t="shared" si="10"/>
        <v>3.8308019444232011</v>
      </c>
      <c r="AG8" s="28">
        <f t="shared" si="11"/>
        <v>1.1848522106301576</v>
      </c>
      <c r="AH8" s="28">
        <f t="shared" si="12"/>
        <v>0</v>
      </c>
      <c r="AI8" s="28">
        <f t="shared" si="13"/>
        <v>100</v>
      </c>
      <c r="AK8" s="24">
        <f t="shared" si="18"/>
        <v>18.621374124170469</v>
      </c>
      <c r="AL8" s="24">
        <f t="shared" si="19"/>
        <v>25.831353209133209</v>
      </c>
      <c r="AM8" s="24">
        <f t="shared" si="20"/>
        <v>15.761417633889405</v>
      </c>
      <c r="AN8" s="24">
        <f t="shared" si="21"/>
        <v>58.40722915697738</v>
      </c>
      <c r="AO8" s="22">
        <f t="shared" si="22"/>
        <v>0</v>
      </c>
      <c r="AP8" s="22">
        <f t="shared" si="23"/>
        <v>100</v>
      </c>
      <c r="AQ8" s="24">
        <f t="shared" si="24"/>
        <v>21.250782258886087</v>
      </c>
      <c r="AR8" s="24">
        <f t="shared" si="25"/>
        <v>78.74921774111391</v>
      </c>
      <c r="AS8" s="24"/>
      <c r="AT8" s="26" t="s">
        <v>179</v>
      </c>
      <c r="AU8" s="26"/>
      <c r="AY8" s="28">
        <v>29.238178555834381</v>
      </c>
      <c r="AZ8" s="28"/>
      <c r="BA8" s="28">
        <v>5.6161878291431364</v>
      </c>
      <c r="BC8" s="28">
        <v>7.3587321302968158</v>
      </c>
      <c r="BD8" s="28"/>
      <c r="BE8" s="28"/>
      <c r="BF8" s="28">
        <v>2.7951727894855991</v>
      </c>
      <c r="BG8" s="28"/>
      <c r="BH8" s="28"/>
      <c r="BI8" s="28">
        <f t="shared" si="26"/>
        <v>45.00827130475993</v>
      </c>
      <c r="BK8" s="28">
        <f t="shared" si="27"/>
        <v>64.961789707178212</v>
      </c>
      <c r="BL8" s="28">
        <f t="shared" si="28"/>
        <v>0</v>
      </c>
      <c r="BM8" s="28">
        <f t="shared" si="29"/>
        <v>12.478123834427711</v>
      </c>
      <c r="BN8" s="28">
        <f t="shared" si="30"/>
        <v>0</v>
      </c>
      <c r="BO8" s="28">
        <f t="shared" si="31"/>
        <v>16.349732875696073</v>
      </c>
      <c r="BP8" s="28">
        <f t="shared" si="32"/>
        <v>0</v>
      </c>
      <c r="BQ8" s="28">
        <f t="shared" si="33"/>
        <v>0</v>
      </c>
      <c r="BR8" s="28">
        <f t="shared" si="34"/>
        <v>6.2103535826980112</v>
      </c>
      <c r="BS8" s="28">
        <f t="shared" si="35"/>
        <v>0</v>
      </c>
      <c r="BT8" s="28">
        <f t="shared" si="36"/>
        <v>0</v>
      </c>
      <c r="BU8" s="28">
        <f t="shared" si="37"/>
        <v>100</v>
      </c>
      <c r="BV8" s="28"/>
      <c r="BW8" s="24">
        <f t="shared" si="38"/>
        <v>22.560086458394085</v>
      </c>
      <c r="BX8" s="24">
        <f t="shared" si="39"/>
        <v>16.113297734667054</v>
      </c>
      <c r="BY8" s="24">
        <f t="shared" si="40"/>
        <v>0</v>
      </c>
      <c r="BZ8" s="24">
        <f t="shared" si="41"/>
        <v>83.886702265332957</v>
      </c>
      <c r="CA8" s="24"/>
      <c r="CB8" s="22">
        <f t="shared" si="14"/>
        <v>100.00000000000001</v>
      </c>
      <c r="CC8" s="24">
        <f t="shared" si="15"/>
        <v>0</v>
      </c>
      <c r="CD8" s="24">
        <f t="shared" si="16"/>
        <v>100</v>
      </c>
      <c r="CE8" s="24" t="s">
        <v>131</v>
      </c>
      <c r="CF8" s="24"/>
      <c r="CG8" s="24"/>
      <c r="CH8" s="24"/>
      <c r="CI8" s="24"/>
      <c r="CJ8" s="24"/>
      <c r="CK8" s="26" t="s">
        <v>135</v>
      </c>
    </row>
    <row r="9" spans="1:105">
      <c r="A9" s="22" t="s">
        <v>207</v>
      </c>
      <c r="B9" s="22">
        <v>0.2</v>
      </c>
      <c r="C9" s="22">
        <v>600</v>
      </c>
      <c r="D9" s="22">
        <v>50</v>
      </c>
      <c r="F9" s="28"/>
      <c r="G9" s="28">
        <v>5.3517862989124279</v>
      </c>
      <c r="H9" s="28"/>
      <c r="I9" s="28"/>
      <c r="J9" s="28"/>
      <c r="K9" s="28">
        <v>20.305323931725354</v>
      </c>
      <c r="L9" s="28">
        <v>4.9723760219277624</v>
      </c>
      <c r="M9" s="28">
        <v>7.4300764690877106</v>
      </c>
      <c r="N9" s="28"/>
      <c r="O9" s="28"/>
      <c r="P9" s="28">
        <v>1.5967121869246341</v>
      </c>
      <c r="Q9" s="28">
        <v>0.47594887729139035</v>
      </c>
      <c r="R9" s="28"/>
      <c r="S9" s="28">
        <f>SUM(E9:R9)</f>
        <v>40.132223785869279</v>
      </c>
      <c r="U9" s="28">
        <f t="shared" si="0"/>
        <v>0</v>
      </c>
      <c r="V9" s="28">
        <f t="shared" si="1"/>
        <v>0</v>
      </c>
      <c r="W9" s="28">
        <f t="shared" si="2"/>
        <v>13.33538437208858</v>
      </c>
      <c r="X9" s="28">
        <f t="shared" si="3"/>
        <v>0</v>
      </c>
      <c r="Y9" s="28">
        <f t="shared" si="4"/>
        <v>0</v>
      </c>
      <c r="Z9" s="28">
        <f t="shared" si="5"/>
        <v>0</v>
      </c>
      <c r="AA9" s="28">
        <f t="shared" si="6"/>
        <v>50.596059765008441</v>
      </c>
      <c r="AB9" s="28">
        <f t="shared" si="7"/>
        <v>12.389983790727682</v>
      </c>
      <c r="AC9" s="28">
        <f t="shared" si="8"/>
        <v>18.513991421785782</v>
      </c>
      <c r="AD9" s="28">
        <f t="shared" si="17"/>
        <v>0</v>
      </c>
      <c r="AE9" s="28">
        <f t="shared" si="9"/>
        <v>0</v>
      </c>
      <c r="AF9" s="28">
        <f t="shared" si="10"/>
        <v>3.9786287334688963</v>
      </c>
      <c r="AG9" s="28">
        <f t="shared" si="11"/>
        <v>1.1859519169206214</v>
      </c>
      <c r="AH9" s="28">
        <f t="shared" si="12"/>
        <v>0</v>
      </c>
      <c r="AI9" s="28">
        <f t="shared" si="13"/>
        <v>99.999999999999986</v>
      </c>
      <c r="AK9" s="24">
        <f t="shared" si="18"/>
        <v>18.499965022478097</v>
      </c>
      <c r="AL9" s="24">
        <f t="shared" si="19"/>
        <v>22.716544142455923</v>
      </c>
      <c r="AM9" s="24">
        <f t="shared" si="20"/>
        <v>15.202427574595394</v>
      </c>
      <c r="AN9" s="24">
        <f t="shared" si="21"/>
        <v>62.081028282948679</v>
      </c>
      <c r="AO9" s="22">
        <f t="shared" si="22"/>
        <v>0</v>
      </c>
      <c r="AP9" s="22">
        <f t="shared" si="23"/>
        <v>100</v>
      </c>
      <c r="AQ9" s="24">
        <f t="shared" si="24"/>
        <v>19.67099867094181</v>
      </c>
      <c r="AR9" s="24">
        <f t="shared" si="25"/>
        <v>80.329001329058201</v>
      </c>
      <c r="AS9" s="24"/>
      <c r="AT9" s="26" t="s">
        <v>173</v>
      </c>
      <c r="AU9" s="26"/>
      <c r="AY9" s="28">
        <v>13.640475968090222</v>
      </c>
      <c r="AZ9" s="28"/>
      <c r="BA9" s="28"/>
      <c r="BC9" s="28">
        <v>4.4812928922592077</v>
      </c>
      <c r="BD9" s="28"/>
      <c r="BE9" s="28"/>
      <c r="BF9" s="28">
        <v>1.4590694481270026</v>
      </c>
      <c r="BG9" s="28"/>
      <c r="BH9" s="28"/>
      <c r="BI9" s="28">
        <f t="shared" si="26"/>
        <v>19.580838308476434</v>
      </c>
      <c r="BK9" s="28">
        <f t="shared" si="27"/>
        <v>69.662369675895533</v>
      </c>
      <c r="BL9" s="28">
        <f t="shared" si="28"/>
        <v>0</v>
      </c>
      <c r="BM9" s="28">
        <f t="shared" si="29"/>
        <v>0</v>
      </c>
      <c r="BN9" s="28">
        <f t="shared" si="30"/>
        <v>0</v>
      </c>
      <c r="BO9" s="28">
        <f t="shared" si="31"/>
        <v>22.886113565011573</v>
      </c>
      <c r="BP9" s="28">
        <f t="shared" si="32"/>
        <v>0</v>
      </c>
      <c r="BQ9" s="28">
        <f t="shared" si="33"/>
        <v>0</v>
      </c>
      <c r="BR9" s="28">
        <f t="shared" si="34"/>
        <v>7.4515167590928924</v>
      </c>
      <c r="BS9" s="28">
        <f t="shared" si="35"/>
        <v>0</v>
      </c>
      <c r="BT9" s="28">
        <f t="shared" si="36"/>
        <v>0</v>
      </c>
      <c r="BU9" s="28">
        <f t="shared" si="37"/>
        <v>100</v>
      </c>
      <c r="BV9" s="28"/>
      <c r="BW9" s="24">
        <f t="shared" si="38"/>
        <v>30.337630324104467</v>
      </c>
      <c r="BX9" s="24">
        <f t="shared" si="39"/>
        <v>0</v>
      </c>
      <c r="BY9" s="24">
        <f t="shared" si="40"/>
        <v>0</v>
      </c>
      <c r="BZ9" s="24">
        <f t="shared" si="41"/>
        <v>100</v>
      </c>
      <c r="CA9" s="24"/>
      <c r="CB9" s="22">
        <f t="shared" si="14"/>
        <v>100</v>
      </c>
      <c r="CC9" s="24">
        <f t="shared" si="15"/>
        <v>0</v>
      </c>
      <c r="CD9" s="24">
        <f t="shared" si="16"/>
        <v>100</v>
      </c>
      <c r="CE9" s="24" t="s">
        <v>129</v>
      </c>
      <c r="CF9" s="24"/>
      <c r="CG9" s="24"/>
      <c r="CH9" s="24"/>
      <c r="CI9" s="24"/>
      <c r="CJ9" s="24"/>
      <c r="CK9" s="26" t="s">
        <v>136</v>
      </c>
    </row>
    <row r="10" spans="1:105">
      <c r="A10" s="22" t="s">
        <v>207</v>
      </c>
      <c r="B10" s="22">
        <v>0.2</v>
      </c>
      <c r="C10" s="22">
        <v>685</v>
      </c>
      <c r="D10" s="22">
        <v>50</v>
      </c>
      <c r="F10" s="28"/>
      <c r="G10" s="28">
        <v>5.3517862989124279</v>
      </c>
      <c r="H10" s="28"/>
      <c r="I10" s="28"/>
      <c r="J10" s="28"/>
      <c r="K10" s="28">
        <v>20.305323931725354</v>
      </c>
      <c r="L10" s="28">
        <v>4.9723760219277624</v>
      </c>
      <c r="M10" s="28">
        <v>7.4300764690877106</v>
      </c>
      <c r="N10" s="28"/>
      <c r="O10" s="28"/>
      <c r="P10" s="28">
        <v>1.5967121869246341</v>
      </c>
      <c r="Q10" s="28">
        <v>0.47594887729139035</v>
      </c>
      <c r="R10" s="28"/>
      <c r="S10" s="28">
        <f>SUM(E10:R10)</f>
        <v>40.132223785869279</v>
      </c>
      <c r="U10" s="28">
        <f t="shared" si="0"/>
        <v>0</v>
      </c>
      <c r="V10" s="28">
        <f t="shared" si="1"/>
        <v>0</v>
      </c>
      <c r="W10" s="28">
        <f t="shared" si="2"/>
        <v>13.33538437208858</v>
      </c>
      <c r="X10" s="28">
        <f t="shared" si="3"/>
        <v>0</v>
      </c>
      <c r="Y10" s="28">
        <f t="shared" si="4"/>
        <v>0</v>
      </c>
      <c r="Z10" s="28">
        <f t="shared" si="5"/>
        <v>0</v>
      </c>
      <c r="AA10" s="28">
        <f t="shared" si="6"/>
        <v>50.596059765008441</v>
      </c>
      <c r="AB10" s="28">
        <f t="shared" si="7"/>
        <v>12.389983790727682</v>
      </c>
      <c r="AC10" s="28">
        <f t="shared" si="8"/>
        <v>18.513991421785782</v>
      </c>
      <c r="AD10" s="28">
        <f t="shared" si="17"/>
        <v>0</v>
      </c>
      <c r="AE10" s="28">
        <f t="shared" si="9"/>
        <v>0</v>
      </c>
      <c r="AF10" s="28">
        <f t="shared" si="10"/>
        <v>3.9786287334688963</v>
      </c>
      <c r="AG10" s="28">
        <f t="shared" si="11"/>
        <v>1.1859519169206214</v>
      </c>
      <c r="AH10" s="28">
        <f t="shared" si="12"/>
        <v>0</v>
      </c>
      <c r="AI10" s="28">
        <f t="shared" si="13"/>
        <v>99.999999999999986</v>
      </c>
      <c r="AK10" s="24">
        <f t="shared" si="18"/>
        <v>18.499965022478097</v>
      </c>
      <c r="AL10" s="24">
        <f t="shared" si="19"/>
        <v>22.716544142455923</v>
      </c>
      <c r="AM10" s="24">
        <f t="shared" si="20"/>
        <v>15.202427574595394</v>
      </c>
      <c r="AN10" s="24">
        <f t="shared" si="21"/>
        <v>62.081028282948679</v>
      </c>
      <c r="AO10" s="22">
        <f t="shared" si="22"/>
        <v>0</v>
      </c>
      <c r="AP10" s="22">
        <f t="shared" si="23"/>
        <v>100</v>
      </c>
      <c r="AQ10" s="24">
        <f t="shared" si="24"/>
        <v>19.67099867094181</v>
      </c>
      <c r="AR10" s="24">
        <f t="shared" si="25"/>
        <v>80.329001329058201</v>
      </c>
      <c r="AS10" s="24"/>
      <c r="AT10" s="26" t="s">
        <v>173</v>
      </c>
      <c r="AU10" s="26"/>
      <c r="AY10" s="28">
        <v>13.272544745932491</v>
      </c>
      <c r="AZ10" s="28"/>
      <c r="BA10" s="28"/>
      <c r="BC10" s="28">
        <v>4.4216037850750034</v>
      </c>
      <c r="BD10" s="28"/>
      <c r="BE10" s="28"/>
      <c r="BF10" s="28">
        <v>1.4337637828650827</v>
      </c>
      <c r="BG10" s="28"/>
      <c r="BH10" s="28"/>
      <c r="BI10" s="28">
        <f t="shared" si="26"/>
        <v>19.127912313872574</v>
      </c>
      <c r="BK10" s="28">
        <f t="shared" si="27"/>
        <v>69.388360465802322</v>
      </c>
      <c r="BL10" s="28">
        <f t="shared" si="28"/>
        <v>0</v>
      </c>
      <c r="BM10" s="28">
        <f t="shared" si="29"/>
        <v>0</v>
      </c>
      <c r="BN10" s="28">
        <f t="shared" si="30"/>
        <v>0</v>
      </c>
      <c r="BO10" s="28">
        <f t="shared" si="31"/>
        <v>23.115976864177814</v>
      </c>
      <c r="BP10" s="28">
        <f t="shared" si="32"/>
        <v>0</v>
      </c>
      <c r="BQ10" s="28">
        <f t="shared" si="33"/>
        <v>0</v>
      </c>
      <c r="BR10" s="28">
        <f t="shared" si="34"/>
        <v>7.4956626700198816</v>
      </c>
      <c r="BS10" s="28">
        <f t="shared" si="35"/>
        <v>0</v>
      </c>
      <c r="BT10" s="28">
        <f t="shared" si="36"/>
        <v>0</v>
      </c>
      <c r="BU10" s="28">
        <f t="shared" si="37"/>
        <v>100.00000000000001</v>
      </c>
      <c r="BV10" s="28"/>
      <c r="BW10" s="24">
        <f t="shared" si="38"/>
        <v>30.611639534197696</v>
      </c>
      <c r="BX10" s="22">
        <f t="shared" si="39"/>
        <v>0</v>
      </c>
      <c r="BY10" s="22">
        <f t="shared" si="40"/>
        <v>0</v>
      </c>
      <c r="BZ10" s="22">
        <f t="shared" si="41"/>
        <v>100</v>
      </c>
      <c r="CB10" s="22">
        <f t="shared" si="14"/>
        <v>100</v>
      </c>
      <c r="CC10" s="24">
        <f t="shared" si="15"/>
        <v>0</v>
      </c>
      <c r="CD10" s="24">
        <f t="shared" si="16"/>
        <v>100</v>
      </c>
      <c r="CE10" s="24" t="s">
        <v>129</v>
      </c>
      <c r="CF10" s="24"/>
      <c r="CG10" s="24"/>
      <c r="CH10" s="24"/>
      <c r="CI10" s="24"/>
      <c r="CJ10" s="24"/>
      <c r="CK10" s="26" t="s">
        <v>136</v>
      </c>
    </row>
    <row r="11" spans="1:105"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K11" s="24"/>
      <c r="AL11" s="24"/>
      <c r="AM11" s="24"/>
      <c r="AN11" s="24"/>
      <c r="AQ11" s="24"/>
      <c r="AR11" s="24"/>
      <c r="AS11" s="24"/>
      <c r="AT11" s="26"/>
      <c r="AU11" s="26"/>
      <c r="AY11" s="28"/>
      <c r="AZ11" s="28"/>
      <c r="BA11" s="28"/>
      <c r="BC11" s="28"/>
      <c r="BD11" s="28"/>
      <c r="BE11" s="28"/>
      <c r="BF11" s="28"/>
      <c r="BG11" s="28"/>
      <c r="BH11" s="28"/>
      <c r="BI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4"/>
      <c r="CC11" s="24"/>
      <c r="CD11" s="24"/>
      <c r="CE11" s="24"/>
      <c r="CF11" s="24"/>
      <c r="CG11" s="24"/>
      <c r="CH11" s="24"/>
      <c r="CI11" s="24"/>
      <c r="CJ11" s="24"/>
      <c r="CK11" s="26"/>
    </row>
    <row r="12" spans="1:105">
      <c r="A12" s="22" t="s">
        <v>150</v>
      </c>
      <c r="B12" s="22">
        <v>0.06</v>
      </c>
      <c r="C12" s="22">
        <v>350</v>
      </c>
      <c r="D12" s="22">
        <v>100</v>
      </c>
      <c r="E12" s="28"/>
      <c r="F12" s="28">
        <v>20.734094439657191</v>
      </c>
      <c r="G12" s="28"/>
      <c r="H12" s="28">
        <v>10.1672134295625</v>
      </c>
      <c r="I12" s="28">
        <v>12.115622649226871</v>
      </c>
      <c r="J12" s="28">
        <v>3.9878649306082479</v>
      </c>
      <c r="K12" s="28">
        <v>27.49778475076824</v>
      </c>
      <c r="L12" s="28"/>
      <c r="M12" s="28">
        <v>13.281427710046918</v>
      </c>
      <c r="N12" s="28">
        <v>1.3757993982856518</v>
      </c>
      <c r="O12" s="28"/>
      <c r="P12" s="28">
        <v>4.4781052485188972</v>
      </c>
      <c r="Q12" s="28">
        <v>0.80827424676860216</v>
      </c>
      <c r="R12" s="28">
        <v>2.0758875647458399E-2</v>
      </c>
      <c r="S12" s="28">
        <f t="shared" ref="S12:S16" si="61">SUM(E12:R12)</f>
        <v>94.466945679090585</v>
      </c>
      <c r="U12" s="28">
        <f t="shared" ref="U12" si="62">(E12*100)/S12</f>
        <v>0</v>
      </c>
      <c r="V12" s="28">
        <f t="shared" ref="V12" si="63">(F12*100)/S12</f>
        <v>21.948517855221077</v>
      </c>
      <c r="W12" s="28">
        <f t="shared" ref="W12" si="64">(G12*100)/S12</f>
        <v>0</v>
      </c>
      <c r="X12" s="28">
        <f t="shared" ref="X12" si="65">(H12*100)/S12</f>
        <v>10.76272060716463</v>
      </c>
      <c r="Y12" s="28">
        <f t="shared" ref="Y12" si="66">(I12*100)/S12</f>
        <v>12.825250739432507</v>
      </c>
      <c r="Z12" s="28">
        <f t="shared" ref="Z12" si="67">(J12*100)/S12</f>
        <v>4.2214394695846789</v>
      </c>
      <c r="AA12" s="28">
        <f t="shared" ref="AA12" si="68">(K12*100)/S12</f>
        <v>29.108366480038139</v>
      </c>
      <c r="AB12" s="28">
        <f t="shared" ref="AB12" si="69">(L12*100)/S12</f>
        <v>0</v>
      </c>
      <c r="AC12" s="28">
        <f t="shared" ref="AC12" si="70">(M12*100)/S12</f>
        <v>14.059338549130889</v>
      </c>
      <c r="AD12" s="28">
        <f t="shared" ref="AD12" si="71">(N12*100)/S12</f>
        <v>1.456381794071461</v>
      </c>
      <c r="AE12" s="28">
        <f t="shared" ref="AE12" si="72">(O12*100)/S12</f>
        <v>0</v>
      </c>
      <c r="AF12" s="28">
        <f t="shared" ref="AF12" si="73">(P12*100)/S12</f>
        <v>4.7403938132299395</v>
      </c>
      <c r="AG12" s="28">
        <f t="shared" ref="AG12" si="74">(Q12*100)/S12</f>
        <v>0.85561594159543841</v>
      </c>
      <c r="AH12" s="28">
        <f t="shared" ref="AH12" si="75">(R12*100)/S12</f>
        <v>2.1974750531236015E-2</v>
      </c>
      <c r="AI12" s="28">
        <f t="shared" ref="AI12" si="76">SUM(U12:AH12)</f>
        <v>100.00000000000001</v>
      </c>
      <c r="AK12" s="24">
        <f t="shared" si="18"/>
        <v>55.375913176759504</v>
      </c>
      <c r="AL12" s="24">
        <f>(AC12*100)/(AC12+AB12+AA12+AD12)</f>
        <v>31.506165279798402</v>
      </c>
      <c r="AM12" s="24">
        <f t="shared" si="20"/>
        <v>0</v>
      </c>
      <c r="AN12" s="24">
        <f t="shared" si="21"/>
        <v>65.230167275665863</v>
      </c>
      <c r="AO12" s="24">
        <f>(AD12*100)/(AA12+AB12+AC12+AD12)</f>
        <v>3.2636674445357357</v>
      </c>
      <c r="AP12" s="24">
        <f>SUM(AL12:AO12)</f>
        <v>100</v>
      </c>
      <c r="AQ12" s="24">
        <f t="shared" ref="AQ12" si="77">(AM12*100)/(AM12+AN12)</f>
        <v>0</v>
      </c>
      <c r="AR12" s="24">
        <f t="shared" ref="AR12" si="78">(AN12*100)/(AN12+AM12)</f>
        <v>100</v>
      </c>
      <c r="AS12" s="24"/>
      <c r="AT12" s="26" t="s">
        <v>180</v>
      </c>
      <c r="AU12" s="26"/>
      <c r="AV12" s="24"/>
      <c r="AW12" s="24"/>
      <c r="AY12" s="28">
        <v>37.360370604131141</v>
      </c>
      <c r="AZ12" s="28"/>
      <c r="BA12" s="28">
        <v>4.7303185594027521</v>
      </c>
      <c r="BB12" s="28"/>
      <c r="BC12" s="28">
        <v>23.99795498284897</v>
      </c>
      <c r="BD12" s="28">
        <v>8.5464403147211385</v>
      </c>
      <c r="BE12" s="28">
        <v>3.1543978643771888</v>
      </c>
      <c r="BF12" s="28">
        <v>4.2583824152539682</v>
      </c>
      <c r="BG12" s="28">
        <v>1.188812948635031</v>
      </c>
      <c r="BH12" s="28">
        <v>3.9544666327424496E-2</v>
      </c>
      <c r="BI12" s="28">
        <f t="shared" si="26"/>
        <v>83.276222355697612</v>
      </c>
      <c r="BK12" s="28">
        <f t="shared" ref="BK12" si="79">(AY12*100)/BI12</f>
        <v>44.863190893258633</v>
      </c>
      <c r="BL12" s="28">
        <f t="shared" ref="BL12" si="80">(AZ12*100)/BI12</f>
        <v>0</v>
      </c>
      <c r="BM12" s="28">
        <f t="shared" ref="BM12" si="81">(BA12*100)/BI12</f>
        <v>5.6802751440839243</v>
      </c>
      <c r="BN12" s="28">
        <f t="shared" ref="BN12" si="82">(BB12*100)/BI12</f>
        <v>0</v>
      </c>
      <c r="BO12" s="28">
        <f t="shared" ref="BO12" si="83">(BC12*100)/BI12</f>
        <v>28.817295386366755</v>
      </c>
      <c r="BP12" s="28">
        <f t="shared" ref="BP12" si="84">(BD12*100)/BI12</f>
        <v>10.262761773963209</v>
      </c>
      <c r="BQ12" s="28">
        <f t="shared" ref="BQ12" si="85">(BE12*100)/BI12</f>
        <v>3.7878733870801846</v>
      </c>
      <c r="BR12" s="28">
        <f t="shared" ref="BR12" si="86">(BF12*100)/BI12</f>
        <v>5.1135633855545768</v>
      </c>
      <c r="BS12" s="28">
        <f t="shared" ref="BS12" si="87">(BG12*100)/BI12</f>
        <v>1.4275538863389552</v>
      </c>
      <c r="BT12" s="28">
        <f t="shared" ref="BT12" si="88">(BH12*100)/BI12</f>
        <v>4.7486143353762396E-2</v>
      </c>
      <c r="BU12" s="28">
        <f t="shared" ref="BU12" si="89">SUM(BK12:BT12)</f>
        <v>99.999999999999986</v>
      </c>
      <c r="BV12" s="28"/>
      <c r="BW12" s="24">
        <f t="shared" si="38"/>
        <v>49.456533962657446</v>
      </c>
      <c r="BX12" s="24">
        <f>(BM12*100)/(BK12+BL12+BM12)</f>
        <v>11.238396551370696</v>
      </c>
      <c r="BY12" s="24">
        <f>(BL12*100)/(BK12+BL12+BM12)</f>
        <v>0</v>
      </c>
      <c r="BZ12" s="24">
        <f>(BK12*100)/(BK12+BL12+BM12)</f>
        <v>88.761603448629316</v>
      </c>
      <c r="CB12" s="22">
        <f t="shared" ref="CB12" si="90">SUM(BX12:BZ12)</f>
        <v>100.00000000000001</v>
      </c>
      <c r="CC12" s="24">
        <f t="shared" ref="CC12" si="91">(BY12*100)/(BY12+BZ12)</f>
        <v>0</v>
      </c>
      <c r="CD12" s="24">
        <f t="shared" ref="CD12" si="92">(BZ12*100)/(BY12+BZ12)</f>
        <v>100</v>
      </c>
      <c r="CE12" s="24" t="s">
        <v>152</v>
      </c>
      <c r="CF12" s="24"/>
      <c r="CG12" s="24"/>
      <c r="CH12" s="24"/>
      <c r="CI12" s="24"/>
      <c r="CJ12" s="24"/>
      <c r="CK12" s="26" t="s">
        <v>175</v>
      </c>
      <c r="CO12" s="24"/>
      <c r="CP12" s="24"/>
      <c r="CQ12" s="24"/>
      <c r="CR12" s="24"/>
      <c r="CS12" s="24"/>
      <c r="CT12" s="24"/>
      <c r="CZ12" s="24"/>
      <c r="DA12" s="24"/>
    </row>
    <row r="13" spans="1:105">
      <c r="A13" s="22" t="s">
        <v>150</v>
      </c>
      <c r="B13" s="22">
        <v>0.1</v>
      </c>
      <c r="C13" s="22">
        <v>500</v>
      </c>
      <c r="D13" s="22">
        <v>100</v>
      </c>
      <c r="F13" s="28">
        <v>20.062756276650468</v>
      </c>
      <c r="G13" s="28">
        <v>0.10408931218493797</v>
      </c>
      <c r="H13" s="28">
        <v>7.8502142113063194</v>
      </c>
      <c r="I13" s="28">
        <v>14.740744394457506</v>
      </c>
      <c r="J13" s="28">
        <v>2.061800875083124</v>
      </c>
      <c r="K13" s="28">
        <v>30.032790920496648</v>
      </c>
      <c r="L13" s="28"/>
      <c r="M13" s="28">
        <v>10.035475112528774</v>
      </c>
      <c r="N13" s="28"/>
      <c r="O13" s="28"/>
      <c r="P13" s="28">
        <v>4.4198781300228598</v>
      </c>
      <c r="Q13" s="28">
        <v>1.5388978084190443</v>
      </c>
      <c r="R13" s="28">
        <v>0.19161572613717573</v>
      </c>
      <c r="S13" s="28">
        <f t="shared" si="61"/>
        <v>91.038262767286867</v>
      </c>
      <c r="U13" s="28">
        <f t="shared" ref="U13" si="93">(E13*100)/S13</f>
        <v>0</v>
      </c>
      <c r="V13" s="28">
        <f t="shared" ref="V13" si="94">(F13*100)/S13</f>
        <v>22.037718720462774</v>
      </c>
      <c r="W13" s="28">
        <f t="shared" ref="W13" si="95">(G13*100)/S13</f>
        <v>0.11433578477987036</v>
      </c>
      <c r="X13" s="28">
        <f t="shared" ref="X13" si="96">(H13*100)/S13</f>
        <v>8.6229833178749615</v>
      </c>
      <c r="Y13" s="28">
        <f t="shared" ref="Y13" si="97">(I13*100)/S13</f>
        <v>16.191812042962617</v>
      </c>
      <c r="Z13" s="28">
        <f t="shared" ref="Z13" si="98">(J13*100)/S13</f>
        <v>2.264762982520355</v>
      </c>
      <c r="AA13" s="28">
        <f t="shared" ref="AA13" si="99">(K13*100)/S13</f>
        <v>32.989195979350839</v>
      </c>
      <c r="AB13" s="28">
        <f t="shared" ref="AB13" si="100">(L13*100)/S13</f>
        <v>0</v>
      </c>
      <c r="AC13" s="28">
        <f t="shared" ref="AC13" si="101">(M13*100)/S13</f>
        <v>11.023359637454396</v>
      </c>
      <c r="AD13" s="28">
        <f t="shared" ref="AD13" si="102">(N13*100)/S13</f>
        <v>0</v>
      </c>
      <c r="AE13" s="28">
        <f t="shared" ref="AE13" si="103">(O13*100)/S13</f>
        <v>0</v>
      </c>
      <c r="AF13" s="28">
        <f t="shared" ref="AF13" si="104">(P13*100)/S13</f>
        <v>4.8549675660233182</v>
      </c>
      <c r="AG13" s="28">
        <f t="shared" ref="AG13" si="105">(Q13*100)/S13</f>
        <v>1.690385736328025</v>
      </c>
      <c r="AH13" s="28">
        <f t="shared" ref="AH13" si="106">(R13*100)/S13</f>
        <v>0.21047823224283863</v>
      </c>
      <c r="AI13" s="28">
        <f t="shared" ref="AI13" si="107">SUM(U13:AH13)</f>
        <v>99.999999999999986</v>
      </c>
      <c r="AK13" s="24">
        <f t="shared" ref="AK13" si="108">V13+W13+Z13+AE13+AF13+AG13+AH13+U13+X13+Y13</f>
        <v>55.987444383194763</v>
      </c>
      <c r="AL13" s="24">
        <f t="shared" ref="AL13" si="109">(AC13*100)/(AC13+AB13+AA13+AD13)</f>
        <v>25.045943101848341</v>
      </c>
      <c r="AM13" s="24">
        <f t="shared" ref="AM13" si="110">(AB13*100)/(AB13+AC13+AA13+AD13)</f>
        <v>0</v>
      </c>
      <c r="AN13" s="24">
        <f t="shared" ref="AN13" si="111">(AA13*100)/(AA13+AC13+AB13+AD13)</f>
        <v>74.954056898151649</v>
      </c>
      <c r="AO13" s="24">
        <f t="shared" ref="AO13" si="112">(AD13*100)/(AA13+AB13+AC13+AD13)</f>
        <v>0</v>
      </c>
      <c r="AP13" s="24">
        <f t="shared" ref="AP13" si="113">SUM(AL13:AO13)</f>
        <v>99.999999999999986</v>
      </c>
      <c r="AQ13" s="24">
        <f t="shared" ref="AQ13" si="114">(AM13*100)/(AM13+AN13)</f>
        <v>0</v>
      </c>
      <c r="AR13" s="24">
        <f t="shared" ref="AR13" si="115">(AN13*100)/(AN13+AM13)</f>
        <v>100</v>
      </c>
      <c r="AT13" s="26" t="s">
        <v>181</v>
      </c>
      <c r="AV13" s="24"/>
      <c r="AY13" s="28">
        <v>37.414345352565064</v>
      </c>
      <c r="AZ13" s="28"/>
      <c r="BA13" s="28">
        <v>0.69632616790762814</v>
      </c>
      <c r="BB13" s="28"/>
      <c r="BC13" s="28">
        <v>21.400124403316209</v>
      </c>
      <c r="BD13" s="28">
        <v>9.7682307757176368</v>
      </c>
      <c r="BE13" s="28"/>
      <c r="BF13" s="28">
        <v>4.0655061333206399</v>
      </c>
      <c r="BG13" s="28">
        <v>3.1468759960788781</v>
      </c>
      <c r="BH13" s="28">
        <v>0.11273344119195672</v>
      </c>
      <c r="BI13" s="28">
        <f t="shared" ref="BI13:BI14" si="116">SUM(AY13:BH13)</f>
        <v>76.604142270098023</v>
      </c>
      <c r="BK13" s="28">
        <f t="shared" ref="BK13:BK14" si="117">(AY13*100)/BI13</f>
        <v>48.841151723422577</v>
      </c>
      <c r="BL13" s="28">
        <f t="shared" ref="BL13:BL14" si="118">(AZ13*100)/BI13</f>
        <v>0</v>
      </c>
      <c r="BM13" s="28">
        <f t="shared" ref="BM13:BM14" si="119">(BA13*100)/BI13</f>
        <v>0.90899283938518161</v>
      </c>
      <c r="BN13" s="28">
        <f t="shared" ref="BN13:BN14" si="120">(BB13*100)/BI13</f>
        <v>0</v>
      </c>
      <c r="BO13" s="28">
        <f t="shared" ref="BO13:BO14" si="121">(BC13*100)/BI13</f>
        <v>27.93598853683611</v>
      </c>
      <c r="BP13" s="28">
        <f t="shared" ref="BP13:BP14" si="122">(BD13*100)/BI13</f>
        <v>12.751569936356573</v>
      </c>
      <c r="BQ13" s="28">
        <f>(BE13*100)/BI13</f>
        <v>0</v>
      </c>
      <c r="BR13" s="28">
        <f t="shared" ref="BR13:BR14" si="123">(BF13*100)/BI13</f>
        <v>5.3071622667428349</v>
      </c>
      <c r="BS13" s="28">
        <f t="shared" ref="BS13:BS14" si="124">(BG13*100)/BI13</f>
        <v>4.1079710611252978</v>
      </c>
      <c r="BT13" s="28">
        <f t="shared" ref="BT13:BT14" si="125">(BH13*100)/BI13</f>
        <v>0.14716363613141265</v>
      </c>
      <c r="BU13" s="28">
        <f t="shared" ref="BU13:BU14" si="126">SUM(BK13:BT13)</f>
        <v>99.999999999999986</v>
      </c>
      <c r="BV13" s="28"/>
      <c r="BW13" s="24">
        <f t="shared" si="38"/>
        <v>50.249855437192224</v>
      </c>
      <c r="BX13" s="24">
        <f t="shared" ref="BX13" si="127">(BM13*100)/(BK13+BL13+BM13)</f>
        <v>1.8271159759900015</v>
      </c>
      <c r="BY13" s="24">
        <f t="shared" ref="BY13" si="128">(BL13*100)/(BK13+BL13+BM13)</f>
        <v>0</v>
      </c>
      <c r="BZ13" s="24">
        <f t="shared" ref="BZ13" si="129">(BK13*100)/(BK13+BL13+BM13)</f>
        <v>98.172884024010003</v>
      </c>
      <c r="CB13" s="22">
        <f t="shared" ref="CB13" si="130">SUM(BX13:BZ13)</f>
        <v>100</v>
      </c>
      <c r="CC13" s="24">
        <f t="shared" ref="CC13:CC14" si="131">(BY13*100)/(BY13+BZ13)</f>
        <v>0</v>
      </c>
      <c r="CD13" s="24">
        <f t="shared" ref="CD13:CD14" si="132">(BZ13*100)/(BY13+BZ13)</f>
        <v>100</v>
      </c>
      <c r="CE13" s="22" t="s">
        <v>153</v>
      </c>
      <c r="CG13" s="24">
        <f>(BK13*100)/(BK13+BO13+BP13+BQ13)</f>
        <v>54.553619298392483</v>
      </c>
      <c r="CH13" s="24">
        <f>(BO13*100)/(BK13+BO13+BP13+BQ13)</f>
        <v>31.203385456447986</v>
      </c>
      <c r="CI13" s="24">
        <f>((BP13+BQ13)*100)/(BK13+BO13+BP13+BQ13)</f>
        <v>14.242995245159536</v>
      </c>
      <c r="CJ13" s="24">
        <f>SUM(CG13:CI13)</f>
        <v>100</v>
      </c>
      <c r="CK13" s="26" t="s">
        <v>176</v>
      </c>
      <c r="CO13" s="24"/>
      <c r="CP13" s="24"/>
      <c r="CQ13" s="24"/>
      <c r="CR13" s="24"/>
      <c r="CS13" s="24"/>
      <c r="CT13" s="24"/>
      <c r="CV13" s="24"/>
      <c r="CW13" s="24"/>
      <c r="CX13" s="24"/>
      <c r="CY13" s="24"/>
      <c r="CZ13" s="24"/>
      <c r="DA13" s="24"/>
    </row>
    <row r="14" spans="1:105">
      <c r="A14" s="22" t="s">
        <v>150</v>
      </c>
      <c r="B14" s="22">
        <v>0.1</v>
      </c>
      <c r="C14" s="22">
        <v>500</v>
      </c>
      <c r="D14" s="22">
        <v>70</v>
      </c>
      <c r="F14" s="28">
        <v>14.043929393655327</v>
      </c>
      <c r="G14" s="28">
        <v>7.2862518529456577E-2</v>
      </c>
      <c r="H14" s="28">
        <v>5.4951499479144239</v>
      </c>
      <c r="I14" s="28">
        <v>10.318521076120254</v>
      </c>
      <c r="J14" s="28">
        <v>1.4432606125581868</v>
      </c>
      <c r="K14" s="28">
        <v>21.022953644347652</v>
      </c>
      <c r="L14" s="28"/>
      <c r="M14" s="28">
        <v>7.0248325787701411</v>
      </c>
      <c r="N14" s="28"/>
      <c r="O14" s="28"/>
      <c r="P14" s="28">
        <v>3.093914691016002</v>
      </c>
      <c r="Q14" s="28">
        <v>1.0772284658933311</v>
      </c>
      <c r="R14" s="28">
        <v>0.13413100829602301</v>
      </c>
      <c r="S14" s="28">
        <f t="shared" si="61"/>
        <v>63.726783937100805</v>
      </c>
      <c r="U14" s="28">
        <f t="shared" ref="U14" si="133">(E14*100)/S14</f>
        <v>0</v>
      </c>
      <c r="V14" s="28">
        <f t="shared" ref="V14" si="134">(F14*100)/S14</f>
        <v>22.037718720462774</v>
      </c>
      <c r="W14" s="28">
        <f t="shared" ref="W14" si="135">(G14*100)/S14</f>
        <v>0.11433578477987036</v>
      </c>
      <c r="X14" s="28">
        <f t="shared" ref="X14" si="136">(H14*100)/S14</f>
        <v>8.6229833178749633</v>
      </c>
      <c r="Y14" s="28">
        <f t="shared" ref="Y14" si="137">(I14*100)/S14</f>
        <v>16.191812042962614</v>
      </c>
      <c r="Z14" s="28">
        <f t="shared" ref="Z14" si="138">(J14*100)/S14</f>
        <v>2.264762982520355</v>
      </c>
      <c r="AA14" s="28">
        <f t="shared" ref="AA14" si="139">(K14*100)/S14</f>
        <v>32.989195979350839</v>
      </c>
      <c r="AB14" s="28">
        <f t="shared" ref="AB14" si="140">(L14*100)/S14</f>
        <v>0</v>
      </c>
      <c r="AC14" s="28">
        <f t="shared" ref="AC14" si="141">(M14*100)/S14</f>
        <v>11.023359637454396</v>
      </c>
      <c r="AD14" s="28">
        <f t="shared" ref="AD14" si="142">(N14*100)/S14</f>
        <v>0</v>
      </c>
      <c r="AE14" s="28">
        <f t="shared" ref="AE14" si="143">(O14*100)/S14</f>
        <v>0</v>
      </c>
      <c r="AF14" s="28">
        <f t="shared" ref="AF14" si="144">(P14*100)/S14</f>
        <v>4.8549675660233182</v>
      </c>
      <c r="AG14" s="28">
        <f t="shared" ref="AG14" si="145">(Q14*100)/S14</f>
        <v>1.6903857363280252</v>
      </c>
      <c r="AH14" s="28">
        <f t="shared" ref="AH14" si="146">(R14*100)/S14</f>
        <v>0.21047823224283863</v>
      </c>
      <c r="AI14" s="28">
        <f t="shared" ref="AI14" si="147">SUM(U14:AH14)</f>
        <v>99.999999999999986</v>
      </c>
      <c r="AK14" s="24">
        <f t="shared" ref="AK14" si="148">V14+W14+Z14+AE14+AF14+AG14+AH14+U14+X14+Y14</f>
        <v>55.987444383194756</v>
      </c>
      <c r="AL14" s="24">
        <f t="shared" ref="AL14" si="149">(AC14*100)/(AC14+AB14+AA14+AD14)</f>
        <v>25.045943101848341</v>
      </c>
      <c r="AM14" s="24">
        <f t="shared" ref="AM14" si="150">(AB14*100)/(AB14+AC14+AA14+AD14)</f>
        <v>0</v>
      </c>
      <c r="AN14" s="24">
        <f t="shared" ref="AN14" si="151">(AA14*100)/(AA14+AC14+AB14+AD14)</f>
        <v>74.954056898151649</v>
      </c>
      <c r="AO14" s="24">
        <f t="shared" ref="AO14" si="152">(AD14*100)/(AA14+AB14+AC14+AD14)</f>
        <v>0</v>
      </c>
      <c r="AP14" s="24">
        <f t="shared" ref="AP14" si="153">SUM(AL14:AO14)</f>
        <v>99.999999999999986</v>
      </c>
      <c r="AQ14" s="24">
        <f t="shared" ref="AQ14" si="154">(AM14*100)/(AM14+AN14)</f>
        <v>0</v>
      </c>
      <c r="AR14" s="24">
        <f t="shared" ref="AR14" si="155">(AN14*100)/(AN14+AM14)</f>
        <v>100</v>
      </c>
      <c r="AT14" s="26" t="s">
        <v>181</v>
      </c>
      <c r="AY14" s="28">
        <v>25.073235505224229</v>
      </c>
      <c r="AZ14" s="28"/>
      <c r="BA14" s="28"/>
      <c r="BB14" s="28"/>
      <c r="BC14" s="28"/>
      <c r="BD14" s="28">
        <v>3.5869672199163114</v>
      </c>
      <c r="BE14" s="28">
        <v>17.985997632364342</v>
      </c>
      <c r="BF14" s="28">
        <v>2.9019237928730712</v>
      </c>
      <c r="BG14" s="28">
        <v>2.0588268964669534</v>
      </c>
      <c r="BH14" s="28">
        <v>4.3039375627981907E-2</v>
      </c>
      <c r="BI14" s="28">
        <f t="shared" si="116"/>
        <v>51.649990422472889</v>
      </c>
      <c r="BK14" s="28">
        <f t="shared" si="117"/>
        <v>48.544511431922501</v>
      </c>
      <c r="BL14" s="28">
        <f t="shared" si="118"/>
        <v>0</v>
      </c>
      <c r="BM14" s="28">
        <f t="shared" si="119"/>
        <v>0</v>
      </c>
      <c r="BN14" s="28">
        <f t="shared" si="120"/>
        <v>0</v>
      </c>
      <c r="BO14" s="28">
        <f t="shared" si="121"/>
        <v>0</v>
      </c>
      <c r="BP14" s="28">
        <f t="shared" si="122"/>
        <v>6.9447587319505555</v>
      </c>
      <c r="BQ14" s="28">
        <f t="shared" ref="BQ14" si="156">(BE14*100)/BI14</f>
        <v>34.822847952627384</v>
      </c>
      <c r="BR14" s="28">
        <f t="shared" si="123"/>
        <v>5.6184401374263286</v>
      </c>
      <c r="BS14" s="28">
        <f t="shared" si="124"/>
        <v>3.9861128329873967</v>
      </c>
      <c r="BT14" s="28">
        <f t="shared" si="125"/>
        <v>8.3328913085829903E-2</v>
      </c>
      <c r="BU14" s="28">
        <f t="shared" si="126"/>
        <v>100.00000000000001</v>
      </c>
      <c r="BV14" s="28"/>
      <c r="BW14" s="24">
        <f t="shared" ref="BW14" si="157">BR14+BS14+BO14+BN14+BP14+BT14+BQ14</f>
        <v>51.455488568077492</v>
      </c>
      <c r="BX14" s="24">
        <f>(BM14*100)/(BK14+BL14+BM14)</f>
        <v>0</v>
      </c>
      <c r="BY14" s="24">
        <f>(BL14*100)/(BK14+BL14+BM14)</f>
        <v>0</v>
      </c>
      <c r="BZ14" s="24">
        <f>(BK14*100)/(BK14+BL14+BM14)</f>
        <v>100</v>
      </c>
      <c r="CB14" s="22">
        <f t="shared" ref="CB14" si="158">SUM(BX14:BZ14)</f>
        <v>100</v>
      </c>
      <c r="CC14" s="24">
        <f t="shared" si="131"/>
        <v>0</v>
      </c>
      <c r="CD14" s="24">
        <f t="shared" si="132"/>
        <v>100</v>
      </c>
      <c r="CE14" s="22" t="s">
        <v>153</v>
      </c>
      <c r="CG14" s="24">
        <f>(BK14*100)/(BK14+BO14+BP14+BQ14)</f>
        <v>53.751935448243231</v>
      </c>
      <c r="CH14" s="24">
        <f>(BO14*100)/(BK14+BO14+BP14+BQ14)</f>
        <v>0</v>
      </c>
      <c r="CI14" s="24">
        <f>((BP14+BQ14)*100)/(BK14+BO14+BP14+BQ14)</f>
        <v>46.248064551756762</v>
      </c>
      <c r="CJ14" s="24">
        <f>SUM(CG14:CI14)</f>
        <v>100</v>
      </c>
      <c r="CK14" s="26" t="s">
        <v>177</v>
      </c>
    </row>
    <row r="15" spans="1:105">
      <c r="A15" s="22" t="s">
        <v>150</v>
      </c>
      <c r="B15" s="22">
        <v>0.13</v>
      </c>
      <c r="C15" s="22">
        <v>500</v>
      </c>
      <c r="D15" s="22">
        <v>100</v>
      </c>
      <c r="F15" s="28">
        <v>11.850303010033008</v>
      </c>
      <c r="G15" s="28">
        <v>12.946938494005471</v>
      </c>
      <c r="H15" s="28">
        <v>13.087664750590026</v>
      </c>
      <c r="I15" s="28">
        <v>5.2811610368253259</v>
      </c>
      <c r="J15" s="28">
        <v>0.83053968626181196</v>
      </c>
      <c r="K15" s="28">
        <v>30.737165943882193</v>
      </c>
      <c r="L15" s="28"/>
      <c r="M15" s="28">
        <v>8.492588436827889</v>
      </c>
      <c r="N15" s="28"/>
      <c r="O15" s="28"/>
      <c r="P15" s="28">
        <v>4.3406419814670123</v>
      </c>
      <c r="Q15" s="28"/>
      <c r="R15" s="28">
        <v>8.2644690016835998E-2</v>
      </c>
      <c r="S15" s="28">
        <f t="shared" si="61"/>
        <v>87.649648029909571</v>
      </c>
      <c r="U15" s="28">
        <f t="shared" ref="U15:U16" si="159">(E15*100)/S15</f>
        <v>0</v>
      </c>
      <c r="V15" s="28">
        <f t="shared" ref="V15:V16" si="160">(F15*100)/S15</f>
        <v>13.520080543836537</v>
      </c>
      <c r="W15" s="28">
        <f t="shared" ref="W15:W16" si="161">(G15*100)/S15</f>
        <v>14.771238430515382</v>
      </c>
      <c r="X15" s="28">
        <f t="shared" ref="X15:X16" si="162">(H15*100)/S15</f>
        <v>14.931793846022053</v>
      </c>
      <c r="Y15" s="28">
        <f t="shared" ref="Y15:Y16" si="163">(I15*100)/S15</f>
        <v>6.0253077514049833</v>
      </c>
      <c r="Z15" s="28">
        <f t="shared" ref="Z15:Z16" si="164">(J15*100)/S15</f>
        <v>0.94756762283677243</v>
      </c>
      <c r="AA15" s="28">
        <f t="shared" ref="AA15:AA16" si="165">(K15*100)/S15</f>
        <v>35.068213774678753</v>
      </c>
      <c r="AB15" s="28">
        <f t="shared" ref="AB15:AB16" si="166">(L15*100)/S15</f>
        <v>0</v>
      </c>
      <c r="AC15" s="28">
        <f t="shared" ref="AC15:AC16" si="167">(M15*100)/S15</f>
        <v>9.6892441985960716</v>
      </c>
      <c r="AD15" s="28">
        <f t="shared" ref="AD15:AD16" si="168">(N15*100)/S15</f>
        <v>0</v>
      </c>
      <c r="AE15" s="28">
        <f t="shared" ref="AE15:AE16" si="169">(O15*100)/S15</f>
        <v>0</v>
      </c>
      <c r="AF15" s="28">
        <f t="shared" ref="AF15:AF16" si="170">(P15*100)/S15</f>
        <v>4.952264018203258</v>
      </c>
      <c r="AG15" s="28">
        <f t="shared" ref="AG15:AG16" si="171">(Q15*100)/S15</f>
        <v>0</v>
      </c>
      <c r="AH15" s="28">
        <f t="shared" ref="AH15:AH16" si="172">(R15*100)/S15</f>
        <v>9.4289813906194259E-2</v>
      </c>
      <c r="AI15" s="28">
        <f t="shared" ref="AI15:AI16" si="173">SUM(U15:AH15)</f>
        <v>100</v>
      </c>
      <c r="AK15" s="24">
        <f t="shared" ref="AK15:AK16" si="174">V15+W15+Z15+AE15+AF15+AG15+AH15+U15+X15+Y15</f>
        <v>55.242542026725175</v>
      </c>
      <c r="AL15" s="24">
        <f t="shared" ref="AL15:AL16" si="175">(AC15*100)/(AC15+AB15+AA15+AD15)</f>
        <v>21.648334461670338</v>
      </c>
      <c r="AM15" s="24">
        <f t="shared" ref="AM15:AM16" si="176">(AB15*100)/(AB15+AC15+AA15+AD15)</f>
        <v>0</v>
      </c>
      <c r="AN15" s="24">
        <f t="shared" ref="AN15:AN16" si="177">(AA15*100)/(AA15+AC15+AB15+AD15)</f>
        <v>78.351665538329655</v>
      </c>
      <c r="AO15" s="24">
        <f t="shared" ref="AO15:AO16" si="178">(AD15*100)/(AA15+AB15+AC15+AD15)</f>
        <v>0</v>
      </c>
      <c r="AP15" s="24">
        <f t="shared" ref="AP15:AP16" si="179">SUM(AL15:AO15)</f>
        <v>100</v>
      </c>
      <c r="AQ15" s="24">
        <f t="shared" ref="AQ15:AQ16" si="180">(AM15*100)/(AM15+AN15)</f>
        <v>0</v>
      </c>
      <c r="AR15" s="24">
        <f t="shared" ref="AR15:AR16" si="181">(AN15*100)/(AN15+AM15)</f>
        <v>100</v>
      </c>
      <c r="AT15" s="26" t="s">
        <v>155</v>
      </c>
      <c r="AY15" s="28">
        <v>36.487916874688977</v>
      </c>
      <c r="AZ15" s="28"/>
      <c r="BA15" s="28"/>
      <c r="BB15" s="28"/>
      <c r="BC15" s="28">
        <v>21.255489515450794</v>
      </c>
      <c r="BD15" s="28">
        <v>9.7638357762033188</v>
      </c>
      <c r="BE15" s="28"/>
      <c r="BF15" s="28">
        <v>4.1679271478581104</v>
      </c>
      <c r="BG15" s="28">
        <v>3.0639603587977979</v>
      </c>
      <c r="BH15" s="28">
        <v>0.17489602154232992</v>
      </c>
      <c r="BI15" s="28">
        <f t="shared" ref="BI15:BI16" si="182">SUM(AY15:BH15)</f>
        <v>74.914025694541323</v>
      </c>
      <c r="BK15" s="28">
        <f t="shared" ref="BK15:BK16" si="183">(AY15*100)/BI15</f>
        <v>48.706389139287303</v>
      </c>
      <c r="BL15" s="28">
        <f t="shared" ref="BL15:BL16" si="184">(AZ15*100)/BI15</f>
        <v>0</v>
      </c>
      <c r="BM15" s="28">
        <f t="shared" ref="BM15:BM16" si="185">(BA15*100)/BI15</f>
        <v>0</v>
      </c>
      <c r="BN15" s="28">
        <f t="shared" ref="BN15:BN16" si="186">(BB15*100)/BI15</f>
        <v>0</v>
      </c>
      <c r="BO15" s="28">
        <f t="shared" ref="BO15:BO16" si="187">(BC15*100)/BI15</f>
        <v>28.373177543707406</v>
      </c>
      <c r="BP15" s="28">
        <f t="shared" ref="BP15:BP16" si="188">(BD15*100)/BI15</f>
        <v>13.033388188234515</v>
      </c>
      <c r="BQ15" s="28">
        <f t="shared" ref="BQ15:BQ16" si="189">(BE15*100)/BI15</f>
        <v>0</v>
      </c>
      <c r="BR15" s="28">
        <f t="shared" ref="BR15:BR16" si="190">(BF15*100)/BI15</f>
        <v>5.5636139016913226</v>
      </c>
      <c r="BS15" s="28">
        <f t="shared" ref="BS15:BS16" si="191">(BG15*100)/BI15</f>
        <v>4.0899689082134802</v>
      </c>
      <c r="BT15" s="28">
        <f t="shared" ref="BT15:BT16" si="192">(BH15*100)/BI15</f>
        <v>0.23346231886597688</v>
      </c>
      <c r="BU15" s="28">
        <f t="shared" ref="BU15:BU16" si="193">SUM(BK15:BT15)</f>
        <v>100</v>
      </c>
      <c r="BV15" s="28"/>
      <c r="BW15" s="24">
        <f t="shared" ref="BW15:BW16" si="194">BR15+BS15+BO15+BN15+BP15+BT15+BQ15</f>
        <v>51.293610860712704</v>
      </c>
      <c r="BX15" s="24">
        <f t="shared" ref="BX15:BX16" si="195">(BM15*100)/(BK15+BL15+BM15)</f>
        <v>0</v>
      </c>
      <c r="BY15" s="24">
        <f t="shared" ref="BY15:BY16" si="196">(BL15*100)/(BK15+BL15+BM15)</f>
        <v>0</v>
      </c>
      <c r="BZ15" s="24">
        <f t="shared" ref="BZ15:BZ16" si="197">(BK15*100)/(BK15+BL15+BM15)</f>
        <v>100</v>
      </c>
      <c r="CB15" s="22">
        <f t="shared" ref="CB15:CB16" si="198">SUM(BX15:BZ15)</f>
        <v>100</v>
      </c>
      <c r="CC15" s="24">
        <f t="shared" ref="CC15:CC16" si="199">(BY15*100)/(BY15+BZ15)</f>
        <v>0</v>
      </c>
      <c r="CD15" s="24">
        <f t="shared" ref="CD15:CD16" si="200">(BZ15*100)/(BY15+BZ15)</f>
        <v>100</v>
      </c>
      <c r="CE15" s="22" t="s">
        <v>153</v>
      </c>
      <c r="CG15" s="24">
        <f t="shared" ref="CG15:CG16" si="201">(BK15*100)/(BK15+BO15+BP15+BQ15)</f>
        <v>54.050374009917206</v>
      </c>
      <c r="CH15" s="24">
        <f t="shared" ref="CH15:CH16" si="202">(BO15*100)/(BK15+BO15+BP15+BQ15)</f>
        <v>31.486235896106702</v>
      </c>
      <c r="CI15" s="24">
        <f t="shared" ref="CI15:CI16" si="203">((BP15+BQ15)*100)/(BK15+BO15+BP15+BQ15)</f>
        <v>14.463390093976093</v>
      </c>
      <c r="CJ15" s="24">
        <f t="shared" ref="CJ15:CJ16" si="204">SUM(CG15:CI15)</f>
        <v>100</v>
      </c>
      <c r="CK15" s="26" t="s">
        <v>176</v>
      </c>
    </row>
    <row r="16" spans="1:105">
      <c r="A16" s="22" t="s">
        <v>150</v>
      </c>
      <c r="B16" s="22">
        <v>0.13</v>
      </c>
      <c r="C16" s="22">
        <v>660</v>
      </c>
      <c r="D16" s="22">
        <v>100</v>
      </c>
      <c r="F16" s="28">
        <v>11.850303010033008</v>
      </c>
      <c r="G16" s="28">
        <v>12.946938494005471</v>
      </c>
      <c r="H16" s="28">
        <v>13.087664750590026</v>
      </c>
      <c r="I16" s="28">
        <v>5.2811610368253259</v>
      </c>
      <c r="J16" s="28">
        <v>0.83053968626181196</v>
      </c>
      <c r="K16" s="28">
        <v>30.737165943882193</v>
      </c>
      <c r="L16" s="28"/>
      <c r="M16" s="28">
        <v>8.492588436827889</v>
      </c>
      <c r="N16" s="28"/>
      <c r="O16" s="28"/>
      <c r="P16" s="28">
        <v>4.3406419814670123</v>
      </c>
      <c r="Q16" s="28"/>
      <c r="R16" s="28">
        <v>8.2644690016835998E-2</v>
      </c>
      <c r="S16" s="28">
        <f t="shared" si="61"/>
        <v>87.649648029909571</v>
      </c>
      <c r="U16" s="28">
        <f t="shared" si="159"/>
        <v>0</v>
      </c>
      <c r="V16" s="28">
        <f t="shared" si="160"/>
        <v>13.520080543836537</v>
      </c>
      <c r="W16" s="28">
        <f t="shared" si="161"/>
        <v>14.771238430515382</v>
      </c>
      <c r="X16" s="28">
        <f t="shared" si="162"/>
        <v>14.931793846022053</v>
      </c>
      <c r="Y16" s="28">
        <f t="shared" si="163"/>
        <v>6.0253077514049833</v>
      </c>
      <c r="Z16" s="28">
        <f t="shared" si="164"/>
        <v>0.94756762283677243</v>
      </c>
      <c r="AA16" s="28">
        <f t="shared" si="165"/>
        <v>35.068213774678753</v>
      </c>
      <c r="AB16" s="28">
        <f t="shared" si="166"/>
        <v>0</v>
      </c>
      <c r="AC16" s="28">
        <f t="shared" si="167"/>
        <v>9.6892441985960716</v>
      </c>
      <c r="AD16" s="28">
        <f t="shared" si="168"/>
        <v>0</v>
      </c>
      <c r="AE16" s="28">
        <f t="shared" si="169"/>
        <v>0</v>
      </c>
      <c r="AF16" s="28">
        <f t="shared" si="170"/>
        <v>4.952264018203258</v>
      </c>
      <c r="AG16" s="28">
        <f t="shared" si="171"/>
        <v>0</v>
      </c>
      <c r="AH16" s="28">
        <f t="shared" si="172"/>
        <v>9.4289813906194259E-2</v>
      </c>
      <c r="AI16" s="28">
        <f t="shared" si="173"/>
        <v>100</v>
      </c>
      <c r="AK16" s="24">
        <f t="shared" si="174"/>
        <v>55.242542026725175</v>
      </c>
      <c r="AL16" s="24">
        <f t="shared" si="175"/>
        <v>21.648334461670338</v>
      </c>
      <c r="AM16" s="24">
        <f t="shared" si="176"/>
        <v>0</v>
      </c>
      <c r="AN16" s="24">
        <f t="shared" si="177"/>
        <v>78.351665538329655</v>
      </c>
      <c r="AO16" s="24">
        <f t="shared" si="178"/>
        <v>0</v>
      </c>
      <c r="AP16" s="24">
        <f t="shared" si="179"/>
        <v>100</v>
      </c>
      <c r="AQ16" s="24">
        <f t="shared" si="180"/>
        <v>0</v>
      </c>
      <c r="AR16" s="24">
        <f t="shared" si="181"/>
        <v>100</v>
      </c>
      <c r="AT16" s="26" t="s">
        <v>155</v>
      </c>
      <c r="AY16" s="28">
        <v>34.545703715618878</v>
      </c>
      <c r="AZ16" s="28"/>
      <c r="BA16" s="28"/>
      <c r="BB16" s="28"/>
      <c r="BC16" s="28"/>
      <c r="BD16" s="28">
        <v>5.2353132570730709</v>
      </c>
      <c r="BE16" s="28">
        <v>25.026702092122679</v>
      </c>
      <c r="BF16" s="28">
        <v>4.6075908413370321</v>
      </c>
      <c r="BG16" s="28">
        <v>2.6427348605148837</v>
      </c>
      <c r="BH16" s="28">
        <v>0.12104324024134355</v>
      </c>
      <c r="BI16" s="28">
        <f t="shared" si="182"/>
        <v>72.17908800690789</v>
      </c>
      <c r="BK16" s="28">
        <f t="shared" si="183"/>
        <v>47.861097541593608</v>
      </c>
      <c r="BL16" s="28">
        <f t="shared" si="184"/>
        <v>0</v>
      </c>
      <c r="BM16" s="28">
        <f t="shared" si="185"/>
        <v>0</v>
      </c>
      <c r="BN16" s="28">
        <f t="shared" si="186"/>
        <v>0</v>
      </c>
      <c r="BO16" s="28">
        <f t="shared" si="187"/>
        <v>0</v>
      </c>
      <c r="BP16" s="28">
        <f t="shared" si="188"/>
        <v>7.2532272180718413</v>
      </c>
      <c r="BQ16" s="28">
        <f t="shared" si="189"/>
        <v>34.673064987642263</v>
      </c>
      <c r="BR16" s="28">
        <f t="shared" si="190"/>
        <v>6.3835536975696661</v>
      </c>
      <c r="BS16" s="28">
        <f t="shared" si="191"/>
        <v>3.6613580657349964</v>
      </c>
      <c r="BT16" s="28">
        <f t="shared" si="192"/>
        <v>0.16769848938761753</v>
      </c>
      <c r="BU16" s="28">
        <f t="shared" si="193"/>
        <v>100</v>
      </c>
      <c r="BV16" s="28"/>
      <c r="BW16" s="24">
        <f t="shared" si="194"/>
        <v>52.138902458406385</v>
      </c>
      <c r="BX16" s="24">
        <f t="shared" si="195"/>
        <v>0</v>
      </c>
      <c r="BY16" s="24">
        <f t="shared" si="196"/>
        <v>0</v>
      </c>
      <c r="BZ16" s="24">
        <f t="shared" si="197"/>
        <v>100</v>
      </c>
      <c r="CB16" s="22">
        <f t="shared" si="198"/>
        <v>100</v>
      </c>
      <c r="CC16" s="24">
        <f t="shared" si="199"/>
        <v>0</v>
      </c>
      <c r="CD16" s="24">
        <f t="shared" si="200"/>
        <v>100</v>
      </c>
      <c r="CE16" s="22" t="s">
        <v>138</v>
      </c>
      <c r="CG16" s="24">
        <f t="shared" si="201"/>
        <v>53.304921410780551</v>
      </c>
      <c r="CH16" s="24">
        <f t="shared" si="202"/>
        <v>0</v>
      </c>
      <c r="CI16" s="24">
        <f t="shared" si="203"/>
        <v>46.695078589219456</v>
      </c>
      <c r="CJ16" s="24">
        <f t="shared" si="204"/>
        <v>100</v>
      </c>
      <c r="CK16" s="26" t="s">
        <v>177</v>
      </c>
    </row>
    <row r="17" spans="1:89">
      <c r="A17" s="22" t="s">
        <v>150</v>
      </c>
      <c r="B17" s="22">
        <v>0.13</v>
      </c>
      <c r="C17" s="22">
        <v>660</v>
      </c>
      <c r="D17" s="22">
        <v>70</v>
      </c>
      <c r="F17" s="28">
        <v>8.2952121070231062</v>
      </c>
      <c r="G17" s="28">
        <v>9.0628569458038299</v>
      </c>
      <c r="H17" s="28">
        <v>9.1613653254130174</v>
      </c>
      <c r="I17" s="28">
        <v>3.6968127257777281</v>
      </c>
      <c r="J17" s="28">
        <v>0.58137778038326837</v>
      </c>
      <c r="K17" s="28">
        <v>21.516016160717534</v>
      </c>
      <c r="L17" s="28"/>
      <c r="M17" s="28">
        <v>5.9448119057795221</v>
      </c>
      <c r="N17" s="28"/>
      <c r="O17" s="28"/>
      <c r="P17" s="28">
        <v>3.0384493870269087</v>
      </c>
      <c r="Q17" s="28"/>
      <c r="R17" s="28">
        <v>5.7851283011785194E-2</v>
      </c>
      <c r="S17" s="28">
        <f t="shared" ref="S17" si="205">SUM(E17:R17)</f>
        <v>61.354753620936698</v>
      </c>
      <c r="U17" s="28">
        <f t="shared" ref="U17" si="206">(E17*100)/S17</f>
        <v>0</v>
      </c>
      <c r="V17" s="28">
        <f t="shared" ref="V17" si="207">(F17*100)/S17</f>
        <v>13.520080543836539</v>
      </c>
      <c r="W17" s="28">
        <f t="shared" ref="W17" si="208">(G17*100)/S17</f>
        <v>14.771238430515384</v>
      </c>
      <c r="X17" s="28">
        <f t="shared" ref="X17" si="209">(H17*100)/S17</f>
        <v>14.931793846022051</v>
      </c>
      <c r="Y17" s="28">
        <f t="shared" ref="Y17" si="210">(I17*100)/S17</f>
        <v>6.0253077514049824</v>
      </c>
      <c r="Z17" s="28">
        <f t="shared" ref="Z17" si="211">(J17*100)/S17</f>
        <v>0.94756762283677232</v>
      </c>
      <c r="AA17" s="28">
        <f t="shared" ref="AA17" si="212">(K17*100)/S17</f>
        <v>35.068213774678753</v>
      </c>
      <c r="AB17" s="28">
        <f t="shared" ref="AB17" si="213">(L17*100)/S17</f>
        <v>0</v>
      </c>
      <c r="AC17" s="28">
        <f t="shared" ref="AC17" si="214">(M17*100)/S17</f>
        <v>9.6892441985960716</v>
      </c>
      <c r="AD17" s="28">
        <f t="shared" ref="AD17" si="215">(N17*100)/S17</f>
        <v>0</v>
      </c>
      <c r="AE17" s="28">
        <f t="shared" ref="AE17" si="216">(O17*100)/S17</f>
        <v>0</v>
      </c>
      <c r="AF17" s="28">
        <f t="shared" ref="AF17" si="217">(P17*100)/S17</f>
        <v>4.952264018203258</v>
      </c>
      <c r="AG17" s="28">
        <f t="shared" ref="AG17" si="218">(Q17*100)/S17</f>
        <v>0</v>
      </c>
      <c r="AH17" s="28">
        <f t="shared" ref="AH17" si="219">(R17*100)/S17</f>
        <v>9.4289813906194259E-2</v>
      </c>
      <c r="AI17" s="28">
        <f t="shared" ref="AI17" si="220">SUM(U17:AH17)</f>
        <v>100</v>
      </c>
      <c r="AK17" s="24">
        <f t="shared" ref="AK17" si="221">V17+W17+Z17+AE17+AF17+AG17+AH17+U17+X17+Y17</f>
        <v>55.242542026725182</v>
      </c>
      <c r="AL17" s="24">
        <f t="shared" ref="AL17" si="222">(AC17*100)/(AC17+AB17+AA17+AD17)</f>
        <v>21.648334461670338</v>
      </c>
      <c r="AM17" s="24">
        <f t="shared" ref="AM17" si="223">(AB17*100)/(AB17+AC17+AA17+AD17)</f>
        <v>0</v>
      </c>
      <c r="AN17" s="24">
        <f t="shared" ref="AN17" si="224">(AA17*100)/(AA17+AC17+AB17+AD17)</f>
        <v>78.351665538329655</v>
      </c>
      <c r="AO17" s="24">
        <f t="shared" ref="AO17" si="225">(AD17*100)/(AA17+AB17+AC17+AD17)</f>
        <v>0</v>
      </c>
      <c r="AP17" s="24">
        <f t="shared" ref="AP17" si="226">SUM(AL17:AO17)</f>
        <v>100</v>
      </c>
      <c r="AQ17" s="24">
        <f t="shared" ref="AQ17" si="227">(AM17*100)/(AM17+AN17)</f>
        <v>0</v>
      </c>
      <c r="AR17" s="24">
        <f t="shared" ref="AR17" si="228">(AN17*100)/(AN17+AM17)</f>
        <v>100</v>
      </c>
      <c r="AT17" s="26" t="s">
        <v>155</v>
      </c>
      <c r="AY17" s="28">
        <v>25.085227033031902</v>
      </c>
      <c r="AZ17" s="28"/>
      <c r="BA17" s="28"/>
      <c r="BB17" s="28"/>
      <c r="BC17" s="28">
        <v>14.586902791849761</v>
      </c>
      <c r="BD17" s="28">
        <v>6.765564453438567</v>
      </c>
      <c r="BE17" s="28"/>
      <c r="BF17" s="28">
        <v>3.1741589323737385</v>
      </c>
      <c r="BG17" s="28">
        <v>1.9546200943934333</v>
      </c>
      <c r="BH17" s="28">
        <v>0.11020990836495623</v>
      </c>
      <c r="BI17" s="28">
        <f t="shared" ref="BI17" si="229">SUM(AY17:BH17)</f>
        <v>51.676683213452357</v>
      </c>
      <c r="BK17" s="28">
        <f t="shared" ref="BK17" si="230">(AY17*100)/BI17</f>
        <v>48.542641425759641</v>
      </c>
      <c r="BL17" s="28">
        <f t="shared" ref="BL17" si="231">(AZ17*100)/BI17</f>
        <v>0</v>
      </c>
      <c r="BM17" s="28">
        <f t="shared" ref="BM17" si="232">(BA17*100)/BI17</f>
        <v>0</v>
      </c>
      <c r="BN17" s="28">
        <f t="shared" ref="BN17" si="233">(BB17*100)/BI17</f>
        <v>0</v>
      </c>
      <c r="BO17" s="28">
        <f t="shared" ref="BO17" si="234">(BC17*100)/BI17</f>
        <v>28.227242703634918</v>
      </c>
      <c r="BP17" s="28">
        <f t="shared" ref="BP17" si="235">(BD17*100)/BI17</f>
        <v>13.092102729374416</v>
      </c>
      <c r="BQ17" s="28">
        <f t="shared" ref="BQ17" si="236">(BE17*100)/BI17</f>
        <v>0</v>
      </c>
      <c r="BR17" s="28">
        <f t="shared" ref="BR17" si="237">(BF17*100)/BI17</f>
        <v>6.1423426098435217</v>
      </c>
      <c r="BS17" s="28">
        <f t="shared" ref="BS17" si="238">(BG17*100)/BI17</f>
        <v>3.7824023773348729</v>
      </c>
      <c r="BT17" s="28">
        <f t="shared" ref="BT17" si="239">(BH17*100)/BI17</f>
        <v>0.21326815405263205</v>
      </c>
      <c r="BU17" s="28">
        <f t="shared" ref="BU17" si="240">SUM(BK17:BT17)</f>
        <v>100</v>
      </c>
      <c r="BV17" s="28"/>
      <c r="BW17" s="24">
        <f t="shared" ref="BW17" si="241">BR17+BS17+BO17+BN17+BP17+BT17+BQ17</f>
        <v>51.457358574240367</v>
      </c>
      <c r="BX17" s="24">
        <f t="shared" ref="BX17" si="242">(BM17*100)/(BK17+BL17+BM17)</f>
        <v>0</v>
      </c>
      <c r="BY17" s="24">
        <f t="shared" ref="BY17" si="243">(BL17*100)/(BK17+BL17+BM17)</f>
        <v>0</v>
      </c>
      <c r="BZ17" s="24">
        <f t="shared" ref="BZ17" si="244">(BK17*100)/(BK17+BL17+BM17)</f>
        <v>100</v>
      </c>
      <c r="CB17" s="22">
        <f t="shared" ref="CB17" si="245">SUM(BX17:BZ17)</f>
        <v>100</v>
      </c>
      <c r="CC17" s="24">
        <f t="shared" ref="CC17" si="246">(BY17*100)/(BY17+BZ17)</f>
        <v>0</v>
      </c>
      <c r="CD17" s="24">
        <f t="shared" ref="CD17" si="247">(BZ17*100)/(BY17+BZ17)</f>
        <v>100</v>
      </c>
      <c r="CE17" s="22" t="s">
        <v>154</v>
      </c>
      <c r="CG17" s="24">
        <f t="shared" ref="CG17" si="248">(BK17*100)/(BK17+BO17+BP17+BQ17)</f>
        <v>54.01910543337015</v>
      </c>
      <c r="CH17" s="24">
        <f t="shared" ref="CH17" si="249">(BO17*100)/(BK17+BO17+BP17+BQ17)</f>
        <v>31.411772308126338</v>
      </c>
      <c r="CI17" s="24">
        <f t="shared" ref="CI17" si="250">((BP17+BQ17)*100)/(BK17+BO17+BP17+BQ17)</f>
        <v>14.569122258503516</v>
      </c>
      <c r="CJ17" s="24">
        <f t="shared" ref="CJ17" si="251">SUM(CG17:CI17)</f>
        <v>100</v>
      </c>
      <c r="CK17" s="26" t="s">
        <v>176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S9:S10 S12 S5:S8 S13:S1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D165-EABC-42DD-AB0A-83751BE14A87}">
  <dimension ref="A1:AP572"/>
  <sheetViews>
    <sheetView zoomScaleNormal="100" workbookViewId="0">
      <selection activeCell="B12" sqref="B12"/>
    </sheetView>
  </sheetViews>
  <sheetFormatPr defaultRowHeight="13.8"/>
  <cols>
    <col min="1" max="1" width="8.88671875" style="18"/>
    <col min="2" max="2" width="19.6640625" style="18" bestFit="1" customWidth="1"/>
    <col min="3" max="3" width="12.88671875" style="18" customWidth="1"/>
    <col min="4" max="4" width="21.33203125" style="18" bestFit="1" customWidth="1"/>
    <col min="5" max="5" width="19.6640625" style="18" bestFit="1" customWidth="1"/>
    <col min="6" max="6" width="31.21875" style="18" bestFit="1" customWidth="1"/>
    <col min="7" max="16384" width="8.88671875" style="18"/>
  </cols>
  <sheetData>
    <row r="1" spans="1:6" s="42" customFormat="1" ht="18" customHeight="1">
      <c r="A1" s="49" t="s">
        <v>199</v>
      </c>
    </row>
    <row r="2" spans="1:6" ht="18" customHeight="1">
      <c r="A2" s="43"/>
    </row>
    <row r="3" spans="1:6" ht="18" customHeight="1">
      <c r="A3" s="43"/>
      <c r="B3" s="18" t="s">
        <v>140</v>
      </c>
      <c r="C3" s="44" t="s">
        <v>91</v>
      </c>
      <c r="D3" s="18" t="s">
        <v>165</v>
      </c>
      <c r="E3" s="18" t="s">
        <v>166</v>
      </c>
      <c r="F3" s="18" t="s">
        <v>170</v>
      </c>
    </row>
    <row r="4" spans="1:6" ht="18" customHeight="1">
      <c r="A4" s="43"/>
      <c r="B4" s="18" t="s">
        <v>127</v>
      </c>
      <c r="C4" s="18">
        <v>0.03</v>
      </c>
      <c r="D4" s="18">
        <v>350</v>
      </c>
      <c r="E4" s="18">
        <v>100</v>
      </c>
      <c r="F4" s="18" t="s">
        <v>168</v>
      </c>
    </row>
    <row r="5" spans="1:6" ht="18" customHeight="1">
      <c r="A5" s="43"/>
      <c r="B5" s="18" t="s">
        <v>127</v>
      </c>
      <c r="C5" s="18">
        <v>0.15</v>
      </c>
      <c r="D5" s="18">
        <v>450</v>
      </c>
      <c r="E5" s="18">
        <v>85</v>
      </c>
      <c r="F5" s="18" t="s">
        <v>169</v>
      </c>
    </row>
    <row r="6" spans="1:6" ht="18" customHeight="1">
      <c r="A6" s="43"/>
      <c r="B6" s="18" t="s">
        <v>127</v>
      </c>
      <c r="C6" s="18">
        <v>0.15</v>
      </c>
      <c r="D6" s="18">
        <v>450</v>
      </c>
      <c r="E6" s="18">
        <v>80</v>
      </c>
      <c r="F6" s="18" t="s">
        <v>169</v>
      </c>
    </row>
    <row r="7" spans="1:6" ht="18" customHeight="1">
      <c r="A7" s="43"/>
      <c r="B7" s="18" t="s">
        <v>127</v>
      </c>
      <c r="C7" s="18">
        <v>0.15</v>
      </c>
      <c r="D7" s="18">
        <v>450</v>
      </c>
      <c r="E7" s="18">
        <v>75</v>
      </c>
      <c r="F7" s="18" t="s">
        <v>169</v>
      </c>
    </row>
    <row r="8" spans="1:6" ht="18" customHeight="1">
      <c r="A8" s="43"/>
      <c r="B8" s="18" t="s">
        <v>127</v>
      </c>
      <c r="C8" s="18">
        <v>0.2</v>
      </c>
      <c r="D8" s="18">
        <v>600</v>
      </c>
      <c r="E8" s="18">
        <v>50</v>
      </c>
      <c r="F8" s="18" t="s">
        <v>167</v>
      </c>
    </row>
    <row r="9" spans="1:6" ht="18" customHeight="1">
      <c r="A9" s="43"/>
      <c r="B9" s="18" t="s">
        <v>127</v>
      </c>
      <c r="C9" s="18">
        <v>0.2</v>
      </c>
      <c r="D9" s="18">
        <v>685</v>
      </c>
      <c r="E9" s="18">
        <v>50</v>
      </c>
      <c r="F9" s="18" t="s">
        <v>167</v>
      </c>
    </row>
    <row r="10" spans="1:6" ht="18" customHeight="1">
      <c r="A10" s="43"/>
      <c r="B10" s="18" t="s">
        <v>126</v>
      </c>
      <c r="C10" s="18">
        <v>0.06</v>
      </c>
      <c r="D10" s="18">
        <v>350</v>
      </c>
      <c r="E10" s="18">
        <v>100</v>
      </c>
      <c r="F10" s="18" t="s">
        <v>171</v>
      </c>
    </row>
    <row r="11" spans="1:6" ht="18" customHeight="1">
      <c r="A11" s="43"/>
      <c r="B11" s="18" t="s">
        <v>126</v>
      </c>
      <c r="C11" s="18">
        <v>0.1</v>
      </c>
      <c r="D11" s="18">
        <v>500</v>
      </c>
      <c r="E11" s="18">
        <v>100</v>
      </c>
      <c r="F11" s="18" t="s">
        <v>167</v>
      </c>
    </row>
    <row r="12" spans="1:6" ht="18" customHeight="1">
      <c r="A12" s="43"/>
      <c r="B12" s="18" t="s">
        <v>126</v>
      </c>
      <c r="C12" s="18">
        <v>0.1</v>
      </c>
      <c r="D12" s="18">
        <v>500</v>
      </c>
      <c r="E12" s="18">
        <v>70</v>
      </c>
      <c r="F12" s="18" t="s">
        <v>169</v>
      </c>
    </row>
    <row r="13" spans="1:6" ht="18" customHeight="1">
      <c r="A13" s="43"/>
      <c r="B13" s="18" t="s">
        <v>126</v>
      </c>
      <c r="C13" s="18">
        <v>0.13</v>
      </c>
      <c r="D13" s="18">
        <v>500</v>
      </c>
      <c r="E13" s="18">
        <v>100</v>
      </c>
      <c r="F13" s="18" t="s">
        <v>167</v>
      </c>
    </row>
    <row r="14" spans="1:6" ht="18" customHeight="1">
      <c r="A14" s="43"/>
      <c r="B14" s="18" t="s">
        <v>126</v>
      </c>
      <c r="C14" s="18">
        <v>0.13</v>
      </c>
      <c r="D14" s="18">
        <v>660</v>
      </c>
      <c r="E14" s="18">
        <v>100</v>
      </c>
      <c r="F14" s="18" t="s">
        <v>169</v>
      </c>
    </row>
    <row r="15" spans="1:6" ht="18" customHeight="1">
      <c r="A15" s="43"/>
      <c r="B15" s="18" t="s">
        <v>126</v>
      </c>
      <c r="C15" s="18">
        <v>0.13</v>
      </c>
      <c r="D15" s="18">
        <v>660</v>
      </c>
      <c r="E15" s="18">
        <v>70</v>
      </c>
      <c r="F15" s="18" t="s">
        <v>167</v>
      </c>
    </row>
    <row r="16" spans="1:6" ht="18" customHeight="1">
      <c r="A16" s="43"/>
    </row>
    <row r="17" spans="1:42" ht="18" customHeight="1">
      <c r="A17" s="43"/>
    </row>
    <row r="18" spans="1:42" ht="18" customHeight="1">
      <c r="A18" s="43"/>
    </row>
    <row r="20" spans="1:42" s="45" customFormat="1" ht="15.6">
      <c r="C20" s="35"/>
      <c r="D20" s="35"/>
      <c r="E20" s="35"/>
      <c r="F20" s="35" t="s">
        <v>143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T20" s="35" t="s">
        <v>144</v>
      </c>
    </row>
    <row r="21" spans="1:42" s="45" customFormat="1" ht="15.6">
      <c r="A21" s="45" t="s">
        <v>140</v>
      </c>
      <c r="B21" s="46" t="s">
        <v>91</v>
      </c>
      <c r="C21" s="35"/>
      <c r="D21" s="35" t="s">
        <v>145</v>
      </c>
      <c r="E21" s="35" t="s">
        <v>142</v>
      </c>
      <c r="F21" s="35" t="s">
        <v>2</v>
      </c>
      <c r="G21" s="35" t="s">
        <v>1</v>
      </c>
      <c r="H21" s="35" t="s">
        <v>3</v>
      </c>
      <c r="I21" s="35" t="s">
        <v>22</v>
      </c>
      <c r="J21" s="35" t="s">
        <v>23</v>
      </c>
      <c r="K21" s="35" t="s">
        <v>4</v>
      </c>
      <c r="L21" s="35" t="s">
        <v>5</v>
      </c>
      <c r="M21" s="35" t="s">
        <v>6</v>
      </c>
      <c r="N21" s="35" t="s">
        <v>7</v>
      </c>
      <c r="O21" s="35" t="s">
        <v>0</v>
      </c>
      <c r="P21" s="35" t="s">
        <v>8</v>
      </c>
      <c r="Q21" s="35" t="s">
        <v>115</v>
      </c>
      <c r="R21" s="35" t="s">
        <v>99</v>
      </c>
      <c r="T21" s="35" t="s">
        <v>2</v>
      </c>
      <c r="U21" s="35" t="s">
        <v>1</v>
      </c>
      <c r="V21" s="35" t="s">
        <v>3</v>
      </c>
      <c r="W21" s="35" t="s">
        <v>22</v>
      </c>
      <c r="X21" s="35" t="s">
        <v>23</v>
      </c>
      <c r="Y21" s="35" t="s">
        <v>4</v>
      </c>
      <c r="Z21" s="35" t="s">
        <v>5</v>
      </c>
      <c r="AA21" s="35" t="s">
        <v>6</v>
      </c>
      <c r="AB21" s="35" t="s">
        <v>7</v>
      </c>
      <c r="AC21" s="35" t="s">
        <v>0</v>
      </c>
      <c r="AD21" s="35" t="s">
        <v>8</v>
      </c>
      <c r="AE21" s="35" t="s">
        <v>99</v>
      </c>
      <c r="AG21" s="45" t="s">
        <v>15</v>
      </c>
      <c r="AH21" s="45" t="s">
        <v>16</v>
      </c>
      <c r="AI21" s="45" t="s">
        <v>13</v>
      </c>
      <c r="AJ21" s="45" t="s">
        <v>24</v>
      </c>
      <c r="AK21" s="45" t="s">
        <v>71</v>
      </c>
      <c r="AL21" s="45" t="s">
        <v>50</v>
      </c>
      <c r="AM21" s="45" t="s">
        <v>28</v>
      </c>
      <c r="AN21" s="45" t="s">
        <v>27</v>
      </c>
      <c r="AO21" s="45" t="s">
        <v>26</v>
      </c>
      <c r="AP21" s="45" t="s">
        <v>38</v>
      </c>
    </row>
    <row r="22" spans="1:42" ht="15.6">
      <c r="A22" s="18" t="s">
        <v>127</v>
      </c>
      <c r="B22" s="18">
        <v>0.2</v>
      </c>
      <c r="C22" s="22" t="s">
        <v>172</v>
      </c>
      <c r="D22" s="22">
        <v>685</v>
      </c>
      <c r="E22" s="22">
        <v>50</v>
      </c>
      <c r="F22" s="27">
        <v>69.534991709611788</v>
      </c>
      <c r="G22" s="27">
        <v>0.28167174162910558</v>
      </c>
      <c r="H22" s="27">
        <v>17.309005618442885</v>
      </c>
      <c r="I22" s="27">
        <v>0.11295445880794054</v>
      </c>
      <c r="J22" s="27">
        <v>0.20433627887779088</v>
      </c>
      <c r="K22" s="27">
        <v>0.21660330597683533</v>
      </c>
      <c r="L22" s="27">
        <v>0.29964562310854581</v>
      </c>
      <c r="M22" s="27">
        <v>1.5985275618180323</v>
      </c>
      <c r="N22" s="27">
        <v>0.4874986393000133</v>
      </c>
      <c r="O22" s="27">
        <v>6.2401292892450053</v>
      </c>
      <c r="P22" s="27">
        <v>1.1350275973612243</v>
      </c>
      <c r="Q22" s="27">
        <v>2.5796081758208405</v>
      </c>
      <c r="R22" s="47">
        <f>SUM(F22:Q22)</f>
        <v>100</v>
      </c>
      <c r="S22" s="47"/>
      <c r="T22" s="47">
        <f>(F22*100)/(R22-Q22)</f>
        <v>71.376218477037185</v>
      </c>
      <c r="U22" s="47">
        <f>(G22*100)/(R22-Q22)</f>
        <v>0.28913016705727962</v>
      </c>
      <c r="V22" s="47">
        <f>(H22*100)/(R22-Q22)</f>
        <v>17.767333198250281</v>
      </c>
      <c r="W22" s="47">
        <f>(I22*100)/(R22-Q22)</f>
        <v>0.11594539571530024</v>
      </c>
      <c r="X22" s="47">
        <f>(J22*100)/(R22-Q22)</f>
        <v>0.20974692777521331</v>
      </c>
      <c r="Y22" s="47">
        <f>(K22*100)/(R22-Q22)</f>
        <v>0.22233877519991219</v>
      </c>
      <c r="Z22" s="47">
        <f>(L22*100)/(R22-Q22)</f>
        <v>0.30757998145740939</v>
      </c>
      <c r="AA22" s="47">
        <f>(M22*100)/(R22-Q22)</f>
        <v>1.6408551966235136</v>
      </c>
      <c r="AB22" s="47">
        <f>(N22*100)/(R22-Q22)</f>
        <v>0.50040718392904171</v>
      </c>
      <c r="AC22" s="47">
        <f>(O22*100)/(R22-Q22)</f>
        <v>6.4053625451506777</v>
      </c>
      <c r="AD22" s="47">
        <f>(P22*100)/(R22-Q22)</f>
        <v>1.1650821518041947</v>
      </c>
      <c r="AE22" s="47">
        <f>SUM(T22:AD22)</f>
        <v>100.00000000000003</v>
      </c>
      <c r="AF22" s="47"/>
      <c r="AG22" s="47">
        <f>AC22*'E. Diagram lines'!$G$42</f>
        <v>5.3171308872675409</v>
      </c>
      <c r="AH22" s="47">
        <f>V22*'E. Diagram lines'!$G$43</f>
        <v>9.4036521058295222</v>
      </c>
      <c r="AI22" s="47">
        <f>AB22*'E. Diagram lines'!$G$41</f>
        <v>0.37122817549301934</v>
      </c>
      <c r="AJ22" s="47">
        <f>AA22*'E. Diagram lines'!$G$44</f>
        <v>1.1726496891989513</v>
      </c>
      <c r="AK22" s="47">
        <f>AD22*'E. Diagram lines'!$G$50</f>
        <v>0.50847529740787678</v>
      </c>
      <c r="AL22" s="47">
        <f>U22*'E. Diagram lines'!$G$47</f>
        <v>0.17327899970615754</v>
      </c>
      <c r="AM22" s="47">
        <f>AB22+AC22</f>
        <v>6.9057697290797195</v>
      </c>
      <c r="AN22" s="47">
        <f>AH22/(AJ22+AI22+AG22)</f>
        <v>1.3705932240858647</v>
      </c>
      <c r="AO22" s="47">
        <f>AH22/(AI22+AG22)</f>
        <v>1.6531396844111894</v>
      </c>
      <c r="AP22" s="47">
        <f>(AI22+AG22)/AH22</f>
        <v>0.60490956053491463</v>
      </c>
    </row>
    <row r="23" spans="1:42" ht="15.6">
      <c r="A23" s="18" t="s">
        <v>127</v>
      </c>
      <c r="B23" s="18">
        <v>0.2</v>
      </c>
      <c r="C23" s="22" t="s">
        <v>119</v>
      </c>
      <c r="D23" s="22">
        <v>685</v>
      </c>
      <c r="E23" s="22">
        <v>50</v>
      </c>
      <c r="F23" s="27">
        <v>69.619785296002533</v>
      </c>
      <c r="G23" s="27">
        <v>0.28852528741338446</v>
      </c>
      <c r="H23" s="27">
        <v>17.252463645577144</v>
      </c>
      <c r="I23" s="27">
        <v>0.11431599319539913</v>
      </c>
      <c r="J23" s="27">
        <v>0.2101607679686244</v>
      </c>
      <c r="K23" s="27">
        <v>0.21492427517509019</v>
      </c>
      <c r="L23" s="27">
        <v>0.30136053573739202</v>
      </c>
      <c r="M23" s="27">
        <v>1.5848330242924431</v>
      </c>
      <c r="N23" s="27">
        <v>0.49814980187420271</v>
      </c>
      <c r="O23" s="27">
        <v>6.2544377998172029</v>
      </c>
      <c r="P23" s="27">
        <v>1.1186522028448256</v>
      </c>
      <c r="Q23" s="27">
        <v>2.542391370101754</v>
      </c>
      <c r="R23" s="47">
        <f t="shared" ref="R23:R55" si="0">SUM(F23:Q23)</f>
        <v>100</v>
      </c>
      <c r="S23" s="47"/>
      <c r="T23" s="47">
        <f t="shared" ref="T23:T55" si="1">(F23*100)/(R23-Q23)</f>
        <v>71.43596716023302</v>
      </c>
      <c r="U23" s="47">
        <f t="shared" ref="U23:U55" si="2">(G23*100)/(R23-Q23)</f>
        <v>0.2960520902057821</v>
      </c>
      <c r="V23" s="47">
        <f t="shared" ref="V23:V55" si="3">(H23*100)/(R23-Q23)</f>
        <v>17.702531272950196</v>
      </c>
      <c r="W23" s="47">
        <f t="shared" ref="W23:W55" si="4">(I23*100)/(R23-Q23)</f>
        <v>0.11729817179233458</v>
      </c>
      <c r="X23" s="47">
        <f t="shared" ref="X23:X55" si="5">(J23*100)/(R23-Q23)</f>
        <v>0.21564326369501216</v>
      </c>
      <c r="Y23" s="47">
        <f t="shared" ref="Y23:Y55" si="6">(K23*100)/(R23-Q23)</f>
        <v>0.22053103723412651</v>
      </c>
      <c r="Z23" s="47">
        <f t="shared" ref="Z23:Z55" si="7">(L23*100)/(R23-Q23)</f>
        <v>0.30922217359326831</v>
      </c>
      <c r="AA23" s="47">
        <f t="shared" ref="AA23:AA55" si="8">(M23*100)/(R23-Q23)</f>
        <v>1.6261768029943684</v>
      </c>
      <c r="AB23" s="47">
        <f t="shared" ref="AB23:AB55" si="9">(N23*100)/(R23-Q23)</f>
        <v>0.51114511106665839</v>
      </c>
      <c r="AC23" s="47">
        <f t="shared" ref="AC23:AC55" si="10">(O23*100)/(R23-Q23)</f>
        <v>6.4175982642554326</v>
      </c>
      <c r="AD23" s="47">
        <f t="shared" ref="AD23:AD55" si="11">(P23*100)/(R23-Q23)</f>
        <v>1.1478346519797975</v>
      </c>
      <c r="AE23" s="47">
        <f t="shared" ref="AE23:AE55" si="12">SUM(T23:AD23)</f>
        <v>99.999999999999972</v>
      </c>
      <c r="AF23" s="47"/>
      <c r="AG23" s="47">
        <f>AC23*'E. Diagram lines'!$G$42</f>
        <v>5.3272878330330968</v>
      </c>
      <c r="AH23" s="47">
        <f>V23*'E. Diagram lines'!$G$43</f>
        <v>9.3693546254755233</v>
      </c>
      <c r="AI23" s="47">
        <f>AB23*'E. Diagram lines'!$G$41</f>
        <v>0.37919413047507189</v>
      </c>
      <c r="AJ23" s="47">
        <f>AA23*'E. Diagram lines'!$G$44</f>
        <v>1.1621596631670525</v>
      </c>
      <c r="AK23" s="47">
        <f>AD23*'E. Diagram lines'!$G$50</f>
        <v>0.50094799335539264</v>
      </c>
      <c r="AL23" s="47">
        <f>U23*'E. Diagram lines'!$G$47</f>
        <v>0.1774273870274217</v>
      </c>
      <c r="AM23" s="47">
        <f t="shared" ref="AM23:AM55" si="13">AB23+AC23</f>
        <v>6.9287433753220906</v>
      </c>
      <c r="AN23" s="47">
        <f t="shared" ref="AN23:AN55" si="14">AH23/(AJ23+AI23+AG23)</f>
        <v>1.3640767905386812</v>
      </c>
      <c r="AO23" s="47">
        <f t="shared" ref="AO23:AO55" si="15">AH23/(AI23+AG23)</f>
        <v>1.6418793024127134</v>
      </c>
      <c r="AP23" s="47">
        <f t="shared" ref="AP23:AP55" si="16">(AI23+AG23)/AH23</f>
        <v>0.60905816799719514</v>
      </c>
    </row>
    <row r="24" spans="1:42" ht="15.6">
      <c r="A24" s="18" t="s">
        <v>127</v>
      </c>
      <c r="B24" s="18">
        <v>0.2</v>
      </c>
      <c r="C24" s="22" t="s">
        <v>119</v>
      </c>
      <c r="D24" s="22">
        <v>685</v>
      </c>
      <c r="E24" s="22">
        <v>50</v>
      </c>
      <c r="F24" s="27">
        <v>69.619785296002533</v>
      </c>
      <c r="G24" s="27">
        <v>0.28852528741338451</v>
      </c>
      <c r="H24" s="27">
        <v>17.252463645577144</v>
      </c>
      <c r="I24" s="27">
        <v>0.11431599319539916</v>
      </c>
      <c r="J24" s="27">
        <v>0.21016076796862448</v>
      </c>
      <c r="K24" s="27">
        <v>0.21492427517509025</v>
      </c>
      <c r="L24" s="27">
        <v>0.30136053573739208</v>
      </c>
      <c r="M24" s="27">
        <v>1.5848330242924435</v>
      </c>
      <c r="N24" s="27">
        <v>0.49814980187420271</v>
      </c>
      <c r="O24" s="27">
        <v>6.2544377998172029</v>
      </c>
      <c r="P24" s="27">
        <v>1.1186522028448256</v>
      </c>
      <c r="Q24" s="27">
        <v>2.5423913701017544</v>
      </c>
      <c r="R24" s="47">
        <f t="shared" si="0"/>
        <v>100.00000000000001</v>
      </c>
      <c r="S24" s="47"/>
      <c r="T24" s="47">
        <f t="shared" si="1"/>
        <v>71.43596716023302</v>
      </c>
      <c r="U24" s="47">
        <f t="shared" si="2"/>
        <v>0.2960520902057821</v>
      </c>
      <c r="V24" s="47">
        <f t="shared" si="3"/>
        <v>17.702531272950193</v>
      </c>
      <c r="W24" s="47">
        <f t="shared" si="4"/>
        <v>0.11729817179233459</v>
      </c>
      <c r="X24" s="47">
        <f t="shared" si="5"/>
        <v>0.21564326369501222</v>
      </c>
      <c r="Y24" s="47">
        <f t="shared" si="6"/>
        <v>0.22053103723412654</v>
      </c>
      <c r="Z24" s="47">
        <f t="shared" si="7"/>
        <v>0.30922217359326837</v>
      </c>
      <c r="AA24" s="47">
        <f t="shared" si="8"/>
        <v>1.6261768029943688</v>
      </c>
      <c r="AB24" s="47">
        <f t="shared" si="9"/>
        <v>0.51114511106665839</v>
      </c>
      <c r="AC24" s="47">
        <f t="shared" si="10"/>
        <v>6.4175982642554317</v>
      </c>
      <c r="AD24" s="47">
        <f t="shared" si="11"/>
        <v>1.1478346519797973</v>
      </c>
      <c r="AE24" s="47">
        <f t="shared" si="12"/>
        <v>99.999999999999972</v>
      </c>
      <c r="AF24" s="47"/>
      <c r="AG24" s="47">
        <f>AC24*'E. Diagram lines'!$G$42</f>
        <v>5.3272878330330959</v>
      </c>
      <c r="AH24" s="47">
        <f>V24*'E. Diagram lines'!$G$43</f>
        <v>9.3693546254755216</v>
      </c>
      <c r="AI24" s="47">
        <f>AB24*'E. Diagram lines'!$G$41</f>
        <v>0.37919413047507189</v>
      </c>
      <c r="AJ24" s="47">
        <f>AA24*'E. Diagram lines'!$G$44</f>
        <v>1.162159663167053</v>
      </c>
      <c r="AK24" s="47">
        <f>AD24*'E. Diagram lines'!$G$50</f>
        <v>0.50094799335539253</v>
      </c>
      <c r="AL24" s="47">
        <f>U24*'E. Diagram lines'!$G$47</f>
        <v>0.1774273870274217</v>
      </c>
      <c r="AM24" s="47">
        <f t="shared" si="13"/>
        <v>6.9287433753220897</v>
      </c>
      <c r="AN24" s="47">
        <f t="shared" si="14"/>
        <v>1.3640767905386812</v>
      </c>
      <c r="AO24" s="47">
        <f t="shared" si="15"/>
        <v>1.6418793024127134</v>
      </c>
      <c r="AP24" s="47">
        <f t="shared" si="16"/>
        <v>0.60905816799719514</v>
      </c>
    </row>
    <row r="25" spans="1:42" ht="15.6">
      <c r="A25" s="18" t="s">
        <v>127</v>
      </c>
      <c r="B25" s="18">
        <v>0.2</v>
      </c>
      <c r="C25" s="22" t="s">
        <v>119</v>
      </c>
      <c r="D25" s="22">
        <v>685</v>
      </c>
      <c r="E25" s="22">
        <v>50</v>
      </c>
      <c r="F25" s="27">
        <v>69.904510947216494</v>
      </c>
      <c r="G25" s="27">
        <v>0.31305688606212106</v>
      </c>
      <c r="H25" s="27">
        <v>17.05813716689638</v>
      </c>
      <c r="I25" s="27">
        <v>0.11920598506693163</v>
      </c>
      <c r="J25" s="27">
        <v>0.2311915764298603</v>
      </c>
      <c r="K25" s="27">
        <v>0.20919274774261845</v>
      </c>
      <c r="L25" s="27">
        <v>0.30754358142715571</v>
      </c>
      <c r="M25" s="27">
        <v>1.5397025831872215</v>
      </c>
      <c r="N25" s="27">
        <v>0.53631373328265464</v>
      </c>
      <c r="O25" s="27">
        <v>6.3014137358202342</v>
      </c>
      <c r="P25" s="27">
        <v>1.0632511562653597</v>
      </c>
      <c r="Q25" s="27">
        <v>2.4164799006029742</v>
      </c>
      <c r="R25" s="47">
        <f t="shared" si="0"/>
        <v>100.00000000000003</v>
      </c>
      <c r="S25" s="47"/>
      <c r="T25" s="47">
        <f t="shared" si="1"/>
        <v>71.63557010037438</v>
      </c>
      <c r="U25" s="47">
        <f t="shared" si="2"/>
        <v>0.32080917530259845</v>
      </c>
      <c r="V25" s="47">
        <f t="shared" si="3"/>
        <v>17.480551172494316</v>
      </c>
      <c r="W25" s="47">
        <f t="shared" si="4"/>
        <v>0.12215790632015557</v>
      </c>
      <c r="X25" s="47">
        <f t="shared" si="5"/>
        <v>0.23691661890693444</v>
      </c>
      <c r="Y25" s="47">
        <f t="shared" si="6"/>
        <v>0.2143730288982586</v>
      </c>
      <c r="Z25" s="47">
        <f t="shared" si="7"/>
        <v>0.3151593436206202</v>
      </c>
      <c r="AA25" s="47">
        <f t="shared" si="8"/>
        <v>1.577830541077945</v>
      </c>
      <c r="AB25" s="47">
        <f t="shared" si="9"/>
        <v>0.54959457574022108</v>
      </c>
      <c r="AC25" s="47">
        <f t="shared" si="10"/>
        <v>6.4574568835001163</v>
      </c>
      <c r="AD25" s="47">
        <f t="shared" si="11"/>
        <v>1.0895806537644355</v>
      </c>
      <c r="AE25" s="47">
        <f t="shared" si="12"/>
        <v>99.999999999999972</v>
      </c>
      <c r="AF25" s="47"/>
      <c r="AG25" s="47">
        <f>AC25*'E. Diagram lines'!$G$42</f>
        <v>5.3603747182821131</v>
      </c>
      <c r="AH25" s="47">
        <f>V25*'E. Diagram lines'!$G$43</f>
        <v>9.2518680215033662</v>
      </c>
      <c r="AI25" s="47">
        <f>AB25*'E. Diagram lines'!$G$41</f>
        <v>0.40771795083148382</v>
      </c>
      <c r="AJ25" s="47">
        <f>AA25*'E. Diagram lines'!$G$44</f>
        <v>1.1276086381120165</v>
      </c>
      <c r="AK25" s="47">
        <f>AD25*'E. Diagram lines'!$G$50</f>
        <v>0.47552427621932214</v>
      </c>
      <c r="AL25" s="47">
        <f>U25*'E. Diagram lines'!$G$47</f>
        <v>0.19226458988618353</v>
      </c>
      <c r="AM25" s="47">
        <f t="shared" si="13"/>
        <v>7.007051459240337</v>
      </c>
      <c r="AN25" s="47">
        <f t="shared" si="14"/>
        <v>1.341686307063338</v>
      </c>
      <c r="AO25" s="47">
        <f t="shared" si="15"/>
        <v>1.6039735406895141</v>
      </c>
      <c r="AP25" s="47">
        <f t="shared" si="16"/>
        <v>0.62345168086134461</v>
      </c>
    </row>
    <row r="26" spans="1:42" ht="15.6">
      <c r="A26" s="18" t="s">
        <v>127</v>
      </c>
      <c r="B26" s="18">
        <v>0.2</v>
      </c>
      <c r="C26" s="22" t="s">
        <v>119</v>
      </c>
      <c r="D26" s="22">
        <v>685</v>
      </c>
      <c r="E26" s="22">
        <v>50</v>
      </c>
      <c r="F26" s="27">
        <v>69.904510947216508</v>
      </c>
      <c r="G26" s="27">
        <v>0.31305688606212084</v>
      </c>
      <c r="H26" s="27">
        <v>17.058137166896365</v>
      </c>
      <c r="I26" s="27">
        <v>0.11920598506693131</v>
      </c>
      <c r="J26" s="27">
        <v>0.23119157642986246</v>
      </c>
      <c r="K26" s="27">
        <v>0.20919274774261823</v>
      </c>
      <c r="L26" s="27">
        <v>0.30754358142715532</v>
      </c>
      <c r="M26" s="27">
        <v>1.5397025831872193</v>
      </c>
      <c r="N26" s="27">
        <v>0.53631373328265408</v>
      </c>
      <c r="O26" s="27">
        <v>6.3014137358202271</v>
      </c>
      <c r="P26" s="27">
        <v>1.0632511562653597</v>
      </c>
      <c r="Q26" s="27">
        <v>2.416479900602972</v>
      </c>
      <c r="R26" s="47">
        <f t="shared" si="0"/>
        <v>99.999999999999986</v>
      </c>
      <c r="S26" s="47"/>
      <c r="T26" s="47">
        <f t="shared" si="1"/>
        <v>71.635570100374409</v>
      </c>
      <c r="U26" s="47">
        <f t="shared" si="2"/>
        <v>0.32080917530259828</v>
      </c>
      <c r="V26" s="47">
        <f t="shared" si="3"/>
        <v>17.480551172494309</v>
      </c>
      <c r="W26" s="47">
        <f t="shared" si="4"/>
        <v>0.12215790632015527</v>
      </c>
      <c r="X26" s="47">
        <f t="shared" si="5"/>
        <v>0.23691661890693674</v>
      </c>
      <c r="Y26" s="47">
        <f t="shared" si="6"/>
        <v>0.21437302889825846</v>
      </c>
      <c r="Z26" s="47">
        <f t="shared" si="7"/>
        <v>0.31515934362061987</v>
      </c>
      <c r="AA26" s="47">
        <f t="shared" si="8"/>
        <v>1.577830541077943</v>
      </c>
      <c r="AB26" s="47">
        <f t="shared" si="9"/>
        <v>0.54959457574022075</v>
      </c>
      <c r="AC26" s="47">
        <f t="shared" si="10"/>
        <v>6.4574568835001118</v>
      </c>
      <c r="AD26" s="47">
        <f t="shared" si="11"/>
        <v>1.0895806537644359</v>
      </c>
      <c r="AE26" s="47">
        <f t="shared" si="12"/>
        <v>100</v>
      </c>
      <c r="AF26" s="47"/>
      <c r="AG26" s="47">
        <f>AC26*'E. Diagram lines'!$G$42</f>
        <v>5.3603747182821095</v>
      </c>
      <c r="AH26" s="47">
        <f>V26*'E. Diagram lines'!$G$43</f>
        <v>9.2518680215033626</v>
      </c>
      <c r="AI26" s="47">
        <f>AB26*'E. Diagram lines'!$G$41</f>
        <v>0.40771795083148354</v>
      </c>
      <c r="AJ26" s="47">
        <f>AA26*'E. Diagram lines'!$G$44</f>
        <v>1.1276086381120152</v>
      </c>
      <c r="AK26" s="47">
        <f>AD26*'E. Diagram lines'!$G$50</f>
        <v>0.47552427621932236</v>
      </c>
      <c r="AL26" s="47">
        <f>U26*'E. Diagram lines'!$G$47</f>
        <v>0.19226458988618345</v>
      </c>
      <c r="AM26" s="47">
        <f t="shared" si="13"/>
        <v>7.0070514592403326</v>
      </c>
      <c r="AN26" s="47">
        <f t="shared" si="14"/>
        <v>1.3416863070633385</v>
      </c>
      <c r="AO26" s="47">
        <f t="shared" si="15"/>
        <v>1.6039735406895146</v>
      </c>
      <c r="AP26" s="47">
        <f t="shared" si="16"/>
        <v>0.6234516808613445</v>
      </c>
    </row>
    <row r="27" spans="1:42" ht="15.6">
      <c r="A27" s="18" t="s">
        <v>127</v>
      </c>
      <c r="B27" s="18">
        <v>0.2</v>
      </c>
      <c r="C27" s="22" t="s">
        <v>119</v>
      </c>
      <c r="D27" s="22">
        <v>685</v>
      </c>
      <c r="E27" s="22">
        <v>50</v>
      </c>
      <c r="F27" s="27">
        <v>70.174443464281751</v>
      </c>
      <c r="G27" s="27">
        <v>0.33882893313278378</v>
      </c>
      <c r="H27" s="27">
        <v>16.868948953132829</v>
      </c>
      <c r="I27" s="27">
        <v>0.12436836922706807</v>
      </c>
      <c r="J27" s="27">
        <v>0.2535120823369949</v>
      </c>
      <c r="K27" s="27">
        <v>0.20368247979667126</v>
      </c>
      <c r="L27" s="27">
        <v>0.31407918564487469</v>
      </c>
      <c r="M27" s="27">
        <v>1.4977267858483567</v>
      </c>
      <c r="N27" s="27">
        <v>0.57615145427774395</v>
      </c>
      <c r="O27" s="27">
        <v>6.3441806834986831</v>
      </c>
      <c r="P27" s="27">
        <v>1.0095792693623913</v>
      </c>
      <c r="Q27" s="27">
        <v>2.2944983394598681</v>
      </c>
      <c r="R27" s="47">
        <f t="shared" si="0"/>
        <v>100.00000000000001</v>
      </c>
      <c r="S27" s="47"/>
      <c r="T27" s="47">
        <f t="shared" si="1"/>
        <v>71.822407409656407</v>
      </c>
      <c r="U27" s="47">
        <f t="shared" si="2"/>
        <v>0.34678593055075119</v>
      </c>
      <c r="V27" s="47">
        <f t="shared" si="3"/>
        <v>17.265096301066954</v>
      </c>
      <c r="W27" s="47">
        <f t="shared" si="4"/>
        <v>0.12728901352880123</v>
      </c>
      <c r="X27" s="47">
        <f t="shared" si="5"/>
        <v>0.25946551425300096</v>
      </c>
      <c r="Y27" s="47">
        <f t="shared" si="6"/>
        <v>0.2084657223339671</v>
      </c>
      <c r="Z27" s="47">
        <f t="shared" si="7"/>
        <v>0.32145496446667376</v>
      </c>
      <c r="AA27" s="47">
        <f t="shared" si="8"/>
        <v>1.5328991309536832</v>
      </c>
      <c r="AB27" s="47">
        <f t="shared" si="9"/>
        <v>0.5896816908831567</v>
      </c>
      <c r="AC27" s="47">
        <f t="shared" si="10"/>
        <v>6.4931662758770496</v>
      </c>
      <c r="AD27" s="47">
        <f t="shared" si="11"/>
        <v>1.0332880464295546</v>
      </c>
      <c r="AE27" s="47">
        <f t="shared" si="12"/>
        <v>99.999999999999986</v>
      </c>
      <c r="AF27" s="47"/>
      <c r="AG27" s="47">
        <f>AC27*'E. Diagram lines'!$G$42</f>
        <v>5.3900173047609528</v>
      </c>
      <c r="AH27" s="47">
        <f>V27*'E. Diagram lines'!$G$43</f>
        <v>9.1378350018710979</v>
      </c>
      <c r="AI27" s="47">
        <f>AB27*'E. Diagram lines'!$G$41</f>
        <v>0.437456665808447</v>
      </c>
      <c r="AJ27" s="47">
        <f>AA27*'E. Diagram lines'!$G$44</f>
        <v>1.0954980629522419</v>
      </c>
      <c r="AK27" s="47">
        <f>AD27*'E. Diagram lines'!$G$50</f>
        <v>0.4509565663697262</v>
      </c>
      <c r="AL27" s="47">
        <f>U27*'E. Diagram lines'!$G$47</f>
        <v>0.20783275494770009</v>
      </c>
      <c r="AM27" s="47">
        <f t="shared" si="13"/>
        <v>7.0828479667602062</v>
      </c>
      <c r="AN27" s="47">
        <f t="shared" si="14"/>
        <v>1.3199294981439897</v>
      </c>
      <c r="AO27" s="47">
        <f t="shared" si="15"/>
        <v>1.5680610583625214</v>
      </c>
      <c r="AP27" s="47">
        <f t="shared" si="16"/>
        <v>0.63773026864417492</v>
      </c>
    </row>
    <row r="28" spans="1:42" ht="15.6">
      <c r="A28" s="18" t="s">
        <v>127</v>
      </c>
      <c r="B28" s="18">
        <v>0.2</v>
      </c>
      <c r="C28" s="22" t="s">
        <v>119</v>
      </c>
      <c r="D28" s="22">
        <v>685</v>
      </c>
      <c r="E28" s="22">
        <v>50</v>
      </c>
      <c r="F28" s="27">
        <v>70.174443464281765</v>
      </c>
      <c r="G28" s="27">
        <v>0.33882893313278362</v>
      </c>
      <c r="H28" s="27">
        <v>16.868948953132819</v>
      </c>
      <c r="I28" s="27">
        <v>0.12436836922706769</v>
      </c>
      <c r="J28" s="27">
        <v>0.2535120823369974</v>
      </c>
      <c r="K28" s="27">
        <v>0.20368247979667109</v>
      </c>
      <c r="L28" s="27">
        <v>0.31407918564487436</v>
      </c>
      <c r="M28" s="27">
        <v>1.4977267858483543</v>
      </c>
      <c r="N28" s="27">
        <v>0.57615145427774339</v>
      </c>
      <c r="O28" s="27">
        <v>6.3441806834986778</v>
      </c>
      <c r="P28" s="27">
        <v>1.0095792693623908</v>
      </c>
      <c r="Q28" s="27">
        <v>2.2944983394598655</v>
      </c>
      <c r="R28" s="47">
        <f t="shared" si="0"/>
        <v>100.00000000000001</v>
      </c>
      <c r="S28" s="47"/>
      <c r="T28" s="47">
        <f t="shared" si="1"/>
        <v>71.822407409656421</v>
      </c>
      <c r="U28" s="47">
        <f t="shared" si="2"/>
        <v>0.34678593055075096</v>
      </c>
      <c r="V28" s="47">
        <f t="shared" si="3"/>
        <v>17.265096301066944</v>
      </c>
      <c r="W28" s="47">
        <f t="shared" si="4"/>
        <v>0.12728901352880084</v>
      </c>
      <c r="X28" s="47">
        <f t="shared" si="5"/>
        <v>0.25946551425300352</v>
      </c>
      <c r="Y28" s="47">
        <f t="shared" si="6"/>
        <v>0.20846572233396696</v>
      </c>
      <c r="Z28" s="47">
        <f t="shared" si="7"/>
        <v>0.32145496446667343</v>
      </c>
      <c r="AA28" s="47">
        <f t="shared" si="8"/>
        <v>1.532899130953681</v>
      </c>
      <c r="AB28" s="47">
        <f t="shared" si="9"/>
        <v>0.58968169088315614</v>
      </c>
      <c r="AC28" s="47">
        <f t="shared" si="10"/>
        <v>6.4931662758770434</v>
      </c>
      <c r="AD28" s="47">
        <f t="shared" si="11"/>
        <v>1.0332880464295542</v>
      </c>
      <c r="AE28" s="47">
        <f t="shared" si="12"/>
        <v>100</v>
      </c>
      <c r="AF28" s="47"/>
      <c r="AG28" s="47">
        <f>AC28*'E. Diagram lines'!$G$42</f>
        <v>5.3900173047609474</v>
      </c>
      <c r="AH28" s="47">
        <f>V28*'E. Diagram lines'!$G$43</f>
        <v>9.1378350018710908</v>
      </c>
      <c r="AI28" s="47">
        <f>AB28*'E. Diagram lines'!$G$41</f>
        <v>0.43745666580844661</v>
      </c>
      <c r="AJ28" s="47">
        <f>AA28*'E. Diagram lines'!$G$44</f>
        <v>1.0954980629522404</v>
      </c>
      <c r="AK28" s="47">
        <f>AD28*'E. Diagram lines'!$G$50</f>
        <v>0.45095656636972603</v>
      </c>
      <c r="AL28" s="47">
        <f>U28*'E. Diagram lines'!$G$47</f>
        <v>0.20783275494769995</v>
      </c>
      <c r="AM28" s="47">
        <f t="shared" si="13"/>
        <v>7.0828479667602</v>
      </c>
      <c r="AN28" s="47">
        <f t="shared" si="14"/>
        <v>1.3199294981439902</v>
      </c>
      <c r="AO28" s="47">
        <f t="shared" si="15"/>
        <v>1.5680610583625216</v>
      </c>
      <c r="AP28" s="47">
        <f t="shared" si="16"/>
        <v>0.63773026864417481</v>
      </c>
    </row>
    <row r="29" spans="1:42" ht="15.6">
      <c r="A29" s="18" t="s">
        <v>127</v>
      </c>
      <c r="B29" s="18">
        <v>0.2</v>
      </c>
      <c r="C29" s="22" t="s">
        <v>119</v>
      </c>
      <c r="D29" s="22">
        <v>685</v>
      </c>
      <c r="E29" s="22">
        <v>50</v>
      </c>
      <c r="F29" s="27">
        <v>70.429618562219062</v>
      </c>
      <c r="G29" s="27">
        <v>0.36576671370782199</v>
      </c>
      <c r="H29" s="27">
        <v>16.685121278394437</v>
      </c>
      <c r="I29" s="27">
        <v>0.12979832987781517</v>
      </c>
      <c r="J29" s="27">
        <v>0.27706719640280719</v>
      </c>
      <c r="K29" s="27">
        <v>0.19837904767415188</v>
      </c>
      <c r="L29" s="27">
        <v>0.32093628122000645</v>
      </c>
      <c r="M29" s="27">
        <v>1.4588888045904289</v>
      </c>
      <c r="N29" s="27">
        <v>0.61755516478389472</v>
      </c>
      <c r="O29" s="27">
        <v>6.3826611844332986</v>
      </c>
      <c r="P29" s="27">
        <v>0.95767449454612885</v>
      </c>
      <c r="Q29" s="27">
        <v>2.1765329421501849</v>
      </c>
      <c r="R29" s="47">
        <f t="shared" si="0"/>
        <v>100.00000000000004</v>
      </c>
      <c r="S29" s="47"/>
      <c r="T29" s="47">
        <f t="shared" si="1"/>
        <v>71.996649352623237</v>
      </c>
      <c r="U29" s="47">
        <f t="shared" si="2"/>
        <v>0.3739048765175319</v>
      </c>
      <c r="V29" s="47">
        <f t="shared" si="3"/>
        <v>17.056358540765437</v>
      </c>
      <c r="W29" s="47">
        <f t="shared" si="4"/>
        <v>0.13268629070472052</v>
      </c>
      <c r="X29" s="47">
        <f t="shared" si="5"/>
        <v>0.28323183049621214</v>
      </c>
      <c r="Y29" s="47">
        <f t="shared" si="6"/>
        <v>0.20279290199031333</v>
      </c>
      <c r="Z29" s="47">
        <f t="shared" si="7"/>
        <v>0.32807698487134423</v>
      </c>
      <c r="AA29" s="47">
        <f t="shared" si="8"/>
        <v>1.4913484958856407</v>
      </c>
      <c r="AB29" s="47">
        <f t="shared" si="9"/>
        <v>0.63129551973320597</v>
      </c>
      <c r="AC29" s="47">
        <f t="shared" si="10"/>
        <v>6.5246728381225596</v>
      </c>
      <c r="AD29" s="47">
        <f t="shared" si="11"/>
        <v>0.97898236828979801</v>
      </c>
      <c r="AE29" s="47">
        <f t="shared" si="12"/>
        <v>99.999999999999986</v>
      </c>
      <c r="AF29" s="47"/>
      <c r="AG29" s="47">
        <f>AC29*'E. Diagram lines'!$G$42</f>
        <v>5.416171096070399</v>
      </c>
      <c r="AH29" s="47">
        <f>V29*'E. Diagram lines'!$G$43</f>
        <v>9.0273571233215577</v>
      </c>
      <c r="AI29" s="47">
        <f>AB29*'E. Diagram lines'!$G$41</f>
        <v>0.46832797672366588</v>
      </c>
      <c r="AJ29" s="47">
        <f>AA29*'E. Diagram lines'!$G$44</f>
        <v>1.0658035844883151</v>
      </c>
      <c r="AK29" s="47">
        <f>AD29*'E. Diagram lines'!$G$50</f>
        <v>0.427256009460251</v>
      </c>
      <c r="AL29" s="47">
        <f>U29*'E. Diagram lines'!$G$47</f>
        <v>0.22408544790615623</v>
      </c>
      <c r="AM29" s="47">
        <f t="shared" si="13"/>
        <v>7.155968357855766</v>
      </c>
      <c r="AN29" s="47">
        <f t="shared" si="14"/>
        <v>1.298843743712784</v>
      </c>
      <c r="AO29" s="47">
        <f t="shared" si="15"/>
        <v>1.5340910095572855</v>
      </c>
      <c r="AP29" s="47">
        <f t="shared" si="16"/>
        <v>0.65185180916260255</v>
      </c>
    </row>
    <row r="30" spans="1:42" ht="15.6">
      <c r="A30" s="18" t="s">
        <v>127</v>
      </c>
      <c r="B30" s="18">
        <v>0.2</v>
      </c>
      <c r="C30" s="22" t="s">
        <v>119</v>
      </c>
      <c r="D30" s="22">
        <v>685</v>
      </c>
      <c r="E30" s="22">
        <v>50</v>
      </c>
      <c r="F30" s="27">
        <v>70.429618562219062</v>
      </c>
      <c r="G30" s="27">
        <v>0.36576671370782182</v>
      </c>
      <c r="H30" s="27">
        <v>16.685121278394416</v>
      </c>
      <c r="I30" s="27">
        <v>0.12979832987781481</v>
      </c>
      <c r="J30" s="27">
        <v>0.27706719640280991</v>
      </c>
      <c r="K30" s="27">
        <v>0.19837904767415165</v>
      </c>
      <c r="L30" s="27">
        <v>0.32093628122000617</v>
      </c>
      <c r="M30" s="27">
        <v>1.4588888045904267</v>
      </c>
      <c r="N30" s="27">
        <v>0.61755516478389405</v>
      </c>
      <c r="O30" s="27">
        <v>6.3826611844332914</v>
      </c>
      <c r="P30" s="27">
        <v>0.95767449454612852</v>
      </c>
      <c r="Q30" s="27">
        <v>2.1765329421501822</v>
      </c>
      <c r="R30" s="47">
        <f t="shared" si="0"/>
        <v>100.00000000000001</v>
      </c>
      <c r="S30" s="47"/>
      <c r="T30" s="47">
        <f t="shared" si="1"/>
        <v>71.996649352623265</v>
      </c>
      <c r="U30" s="47">
        <f t="shared" si="2"/>
        <v>0.37390487651753179</v>
      </c>
      <c r="V30" s="47">
        <f t="shared" si="3"/>
        <v>17.056358540765419</v>
      </c>
      <c r="W30" s="47">
        <f t="shared" si="4"/>
        <v>0.13268629070472018</v>
      </c>
      <c r="X30" s="47">
        <f t="shared" si="5"/>
        <v>0.28323183049621498</v>
      </c>
      <c r="Y30" s="47">
        <f t="shared" si="6"/>
        <v>0.20279290199031313</v>
      </c>
      <c r="Z30" s="47">
        <f t="shared" si="7"/>
        <v>0.32807698487134401</v>
      </c>
      <c r="AA30" s="47">
        <f t="shared" si="8"/>
        <v>1.4913484958856387</v>
      </c>
      <c r="AB30" s="47">
        <f t="shared" si="9"/>
        <v>0.63129551973320541</v>
      </c>
      <c r="AC30" s="47">
        <f t="shared" si="10"/>
        <v>6.5246728381225534</v>
      </c>
      <c r="AD30" s="47">
        <f t="shared" si="11"/>
        <v>0.97898236828979801</v>
      </c>
      <c r="AE30" s="47">
        <f t="shared" si="12"/>
        <v>100</v>
      </c>
      <c r="AF30" s="47"/>
      <c r="AG30" s="47">
        <f>AC30*'E. Diagram lines'!$G$42</f>
        <v>5.4161710960703937</v>
      </c>
      <c r="AH30" s="47">
        <f>V30*'E. Diagram lines'!$G$43</f>
        <v>9.0273571233215488</v>
      </c>
      <c r="AI30" s="47">
        <f>AB30*'E. Diagram lines'!$G$41</f>
        <v>0.4683279767236655</v>
      </c>
      <c r="AJ30" s="47">
        <f>AA30*'E. Diagram lines'!$G$44</f>
        <v>1.0658035844883138</v>
      </c>
      <c r="AK30" s="47">
        <f>AD30*'E. Diagram lines'!$G$50</f>
        <v>0.427256009460251</v>
      </c>
      <c r="AL30" s="47">
        <f>U30*'E. Diagram lines'!$G$47</f>
        <v>0.22408544790615617</v>
      </c>
      <c r="AM30" s="47">
        <f t="shared" si="13"/>
        <v>7.1559683578557589</v>
      </c>
      <c r="AN30" s="47">
        <f t="shared" si="14"/>
        <v>1.298843743712784</v>
      </c>
      <c r="AO30" s="47">
        <f t="shared" si="15"/>
        <v>1.5340910095572855</v>
      </c>
      <c r="AP30" s="47">
        <f t="shared" si="16"/>
        <v>0.65185180916260266</v>
      </c>
    </row>
    <row r="31" spans="1:42" ht="15.6">
      <c r="A31" s="18" t="s">
        <v>127</v>
      </c>
      <c r="B31" s="18">
        <v>0.2</v>
      </c>
      <c r="C31" s="22" t="s">
        <v>119</v>
      </c>
      <c r="D31" s="22">
        <v>685</v>
      </c>
      <c r="E31" s="22">
        <v>50</v>
      </c>
      <c r="F31" s="27">
        <v>70.678902996763469</v>
      </c>
      <c r="G31" s="27">
        <v>0.39484416484484969</v>
      </c>
      <c r="H31" s="27">
        <v>16.500235402774706</v>
      </c>
      <c r="I31" s="27">
        <v>0.1357060976768438</v>
      </c>
      <c r="J31" s="27">
        <v>0.30272968998838012</v>
      </c>
      <c r="K31" s="27">
        <v>0.19307723778934135</v>
      </c>
      <c r="L31" s="27">
        <v>0.32835379281390925</v>
      </c>
      <c r="M31" s="27">
        <v>1.4218743426603362</v>
      </c>
      <c r="N31" s="27">
        <v>0.66202797364399457</v>
      </c>
      <c r="O31" s="27">
        <v>6.4180230318344202</v>
      </c>
      <c r="P31" s="27">
        <v>0.90573549892522198</v>
      </c>
      <c r="Q31" s="27">
        <v>2.0584897702844915</v>
      </c>
      <c r="R31" s="47">
        <f t="shared" si="0"/>
        <v>99.999999999999986</v>
      </c>
      <c r="S31" s="47"/>
      <c r="T31" s="47">
        <f t="shared" si="1"/>
        <v>72.164399784106521</v>
      </c>
      <c r="U31" s="47">
        <f t="shared" si="2"/>
        <v>0.40314281852379874</v>
      </c>
      <c r="V31" s="47">
        <f t="shared" si="3"/>
        <v>16.84702978754817</v>
      </c>
      <c r="W31" s="47">
        <f t="shared" si="4"/>
        <v>0.13855830623660376</v>
      </c>
      <c r="X31" s="47">
        <f t="shared" si="5"/>
        <v>0.30909232385568408</v>
      </c>
      <c r="Y31" s="47">
        <f t="shared" si="6"/>
        <v>0.19713524667578758</v>
      </c>
      <c r="Z31" s="47">
        <f t="shared" si="7"/>
        <v>0.33525498232953183</v>
      </c>
      <c r="AA31" s="47">
        <f t="shared" si="8"/>
        <v>1.4517586458748917</v>
      </c>
      <c r="AB31" s="47">
        <f t="shared" si="9"/>
        <v>0.67594217415195124</v>
      </c>
      <c r="AC31" s="47">
        <f t="shared" si="10"/>
        <v>6.5529140982014287</v>
      </c>
      <c r="AD31" s="47">
        <f t="shared" si="11"/>
        <v>0.92477183249561679</v>
      </c>
      <c r="AE31" s="47">
        <f t="shared" si="12"/>
        <v>99.999999999999986</v>
      </c>
      <c r="AF31" s="47"/>
      <c r="AG31" s="47">
        <f>AC31*'E. Diagram lines'!$G$42</f>
        <v>5.4396143399464849</v>
      </c>
      <c r="AH31" s="47">
        <f>V31*'E. Diagram lines'!$G$43</f>
        <v>8.9165664520914998</v>
      </c>
      <c r="AI31" s="47">
        <f>AB31*'E. Diagram lines'!$G$41</f>
        <v>0.50144919599075055</v>
      </c>
      <c r="AJ31" s="47">
        <f>AA31*'E. Diagram lines'!$G$44</f>
        <v>1.0375103960302055</v>
      </c>
      <c r="AK31" s="47">
        <f>AD31*'E. Diagram lines'!$G$50</f>
        <v>0.4035969754016645</v>
      </c>
      <c r="AL31" s="47">
        <f>U31*'E. Diagram lines'!$G$47</f>
        <v>0.24160807930735786</v>
      </c>
      <c r="AM31" s="47">
        <f t="shared" si="13"/>
        <v>7.2288562723533802</v>
      </c>
      <c r="AN31" s="47">
        <f t="shared" si="14"/>
        <v>1.2777060956890498</v>
      </c>
      <c r="AO31" s="47">
        <f t="shared" si="15"/>
        <v>1.5008367438179335</v>
      </c>
      <c r="AP31" s="47">
        <f t="shared" si="16"/>
        <v>0.66629498785865937</v>
      </c>
    </row>
    <row r="32" spans="1:42" ht="15.6">
      <c r="A32" s="18" t="s">
        <v>127</v>
      </c>
      <c r="B32" s="18">
        <v>0.2</v>
      </c>
      <c r="C32" s="22" t="s">
        <v>119</v>
      </c>
      <c r="D32" s="22">
        <v>685</v>
      </c>
      <c r="E32" s="22">
        <v>50</v>
      </c>
      <c r="F32" s="27">
        <v>70.67890299676354</v>
      </c>
      <c r="G32" s="27">
        <v>0.39484416484484974</v>
      </c>
      <c r="H32" s="27">
        <v>16.500235402774699</v>
      </c>
      <c r="I32" s="27">
        <v>0.13570609767684347</v>
      </c>
      <c r="J32" s="27">
        <v>0.30272968998838357</v>
      </c>
      <c r="K32" s="27">
        <v>0.19307723778934135</v>
      </c>
      <c r="L32" s="27">
        <v>0.32835379281390908</v>
      </c>
      <c r="M32" s="27">
        <v>1.4218743426603349</v>
      </c>
      <c r="N32" s="27">
        <v>0.66202797364399435</v>
      </c>
      <c r="O32" s="27">
        <v>6.4180230318344194</v>
      </c>
      <c r="P32" s="27">
        <v>0.90573549892522232</v>
      </c>
      <c r="Q32" s="27">
        <v>2.0584897702844906</v>
      </c>
      <c r="R32" s="47">
        <f t="shared" si="0"/>
        <v>100.00000000000006</v>
      </c>
      <c r="S32" s="47"/>
      <c r="T32" s="47">
        <f t="shared" si="1"/>
        <v>72.164399784106536</v>
      </c>
      <c r="U32" s="47">
        <f t="shared" si="2"/>
        <v>0.40314281852379852</v>
      </c>
      <c r="V32" s="47">
        <f t="shared" si="3"/>
        <v>16.847029787548149</v>
      </c>
      <c r="W32" s="47">
        <f t="shared" si="4"/>
        <v>0.13855830623660334</v>
      </c>
      <c r="X32" s="47">
        <f t="shared" si="5"/>
        <v>0.30909232385568736</v>
      </c>
      <c r="Y32" s="47">
        <f t="shared" si="6"/>
        <v>0.19713524667578744</v>
      </c>
      <c r="Z32" s="47">
        <f t="shared" si="7"/>
        <v>0.33525498232953138</v>
      </c>
      <c r="AA32" s="47">
        <f t="shared" si="8"/>
        <v>1.4517586458748892</v>
      </c>
      <c r="AB32" s="47">
        <f t="shared" si="9"/>
        <v>0.67594217415195046</v>
      </c>
      <c r="AC32" s="47">
        <f t="shared" si="10"/>
        <v>6.5529140982014225</v>
      </c>
      <c r="AD32" s="47">
        <f t="shared" si="11"/>
        <v>0.92477183249561656</v>
      </c>
      <c r="AE32" s="47">
        <f t="shared" si="12"/>
        <v>100</v>
      </c>
      <c r="AF32" s="47"/>
      <c r="AG32" s="47">
        <f>AC32*'E. Diagram lines'!$G$42</f>
        <v>5.4396143399464796</v>
      </c>
      <c r="AH32" s="47">
        <f>V32*'E. Diagram lines'!$G$43</f>
        <v>8.9165664520914891</v>
      </c>
      <c r="AI32" s="47">
        <f>AB32*'E. Diagram lines'!$G$41</f>
        <v>0.50144919599075</v>
      </c>
      <c r="AJ32" s="47">
        <f>AA32*'E. Diagram lines'!$G$44</f>
        <v>1.0375103960302037</v>
      </c>
      <c r="AK32" s="47">
        <f>AD32*'E. Diagram lines'!$G$50</f>
        <v>0.40359697540166439</v>
      </c>
      <c r="AL32" s="47">
        <f>U32*'E. Diagram lines'!$G$47</f>
        <v>0.24160807930735773</v>
      </c>
      <c r="AM32" s="47">
        <f t="shared" si="13"/>
        <v>7.2288562723533731</v>
      </c>
      <c r="AN32" s="47">
        <f t="shared" si="14"/>
        <v>1.2777060956890496</v>
      </c>
      <c r="AO32" s="47">
        <f t="shared" si="15"/>
        <v>1.5008367438179333</v>
      </c>
      <c r="AP32" s="47">
        <f t="shared" si="16"/>
        <v>0.66629498785865948</v>
      </c>
    </row>
    <row r="33" spans="1:42" ht="15.6">
      <c r="A33" s="18" t="s">
        <v>127</v>
      </c>
      <c r="B33" s="18">
        <v>0.2</v>
      </c>
      <c r="C33" s="22" t="s">
        <v>119</v>
      </c>
      <c r="D33" s="22">
        <v>685</v>
      </c>
      <c r="E33" s="22">
        <v>50</v>
      </c>
      <c r="F33" s="27">
        <v>70.930339168296243</v>
      </c>
      <c r="G33" s="27">
        <v>0.42734164134130886</v>
      </c>
      <c r="H33" s="27">
        <v>16.307702630004002</v>
      </c>
      <c r="I33" s="27">
        <v>0.14237494008659629</v>
      </c>
      <c r="J33" s="27">
        <v>0.33167722338831435</v>
      </c>
      <c r="K33" s="27">
        <v>0.18756722665203487</v>
      </c>
      <c r="L33" s="27">
        <v>0.3366514769857934</v>
      </c>
      <c r="M33" s="27">
        <v>1.3856261838758961</v>
      </c>
      <c r="N33" s="27">
        <v>0.71151937005481325</v>
      </c>
      <c r="O33" s="27">
        <v>6.450974499865052</v>
      </c>
      <c r="P33" s="27">
        <v>0.8519578342764067</v>
      </c>
      <c r="Q33" s="27">
        <v>1.9362678051735522</v>
      </c>
      <c r="R33" s="47">
        <f t="shared" si="0"/>
        <v>100.00000000000003</v>
      </c>
      <c r="S33" s="47"/>
      <c r="T33" s="47">
        <f t="shared" si="1"/>
        <v>72.330858290582484</v>
      </c>
      <c r="U33" s="47">
        <f t="shared" si="2"/>
        <v>0.43577949949150929</v>
      </c>
      <c r="V33" s="47">
        <f t="shared" si="3"/>
        <v>16.629698120814886</v>
      </c>
      <c r="W33" s="47">
        <f t="shared" si="4"/>
        <v>0.14518613242634421</v>
      </c>
      <c r="X33" s="47">
        <f t="shared" si="5"/>
        <v>0.33822618817868383</v>
      </c>
      <c r="Y33" s="47">
        <f t="shared" si="6"/>
        <v>0.19127074041949457</v>
      </c>
      <c r="Z33" s="47">
        <f t="shared" si="7"/>
        <v>0.34329865838366902</v>
      </c>
      <c r="AA33" s="47">
        <f t="shared" si="8"/>
        <v>1.4129853645821135</v>
      </c>
      <c r="AB33" s="47">
        <f t="shared" si="9"/>
        <v>0.72556831575736291</v>
      </c>
      <c r="AC33" s="47">
        <f t="shared" si="10"/>
        <v>6.5783489527491037</v>
      </c>
      <c r="AD33" s="47">
        <f t="shared" si="11"/>
        <v>0.86877973661434149</v>
      </c>
      <c r="AE33" s="47">
        <f t="shared" si="12"/>
        <v>99.999999999999986</v>
      </c>
      <c r="AF33" s="47"/>
      <c r="AG33" s="47">
        <f>AC33*'E. Diagram lines'!$G$42</f>
        <v>5.4607279693117716</v>
      </c>
      <c r="AH33" s="47">
        <f>V33*'E. Diagram lines'!$G$43</f>
        <v>8.8015401078035946</v>
      </c>
      <c r="AI33" s="47">
        <f>AB33*'E. Diagram lines'!$G$41</f>
        <v>0.53826445883387464</v>
      </c>
      <c r="AJ33" s="47">
        <f>AA33*'E. Diagram lines'!$G$44</f>
        <v>1.0098007746384086</v>
      </c>
      <c r="AK33" s="47">
        <f>AD33*'E. Diagram lines'!$G$50</f>
        <v>0.37916041737729389</v>
      </c>
      <c r="AL33" s="47">
        <f>U33*'E. Diagram lines'!$G$47</f>
        <v>0.26116761364918084</v>
      </c>
      <c r="AM33" s="47">
        <f t="shared" si="13"/>
        <v>7.3039172685064671</v>
      </c>
      <c r="AN33" s="47">
        <f t="shared" si="14"/>
        <v>1.2557853903161844</v>
      </c>
      <c r="AO33" s="47">
        <f t="shared" si="15"/>
        <v>1.4671697311217053</v>
      </c>
      <c r="AP33" s="47">
        <f t="shared" si="16"/>
        <v>0.68158439939696891</v>
      </c>
    </row>
    <row r="34" spans="1:42" ht="15.6">
      <c r="A34" s="18" t="s">
        <v>127</v>
      </c>
      <c r="B34" s="18">
        <v>0.2</v>
      </c>
      <c r="C34" s="22" t="s">
        <v>119</v>
      </c>
      <c r="D34" s="22">
        <v>685</v>
      </c>
      <c r="E34" s="22">
        <v>50</v>
      </c>
      <c r="F34" s="27">
        <v>70.930339168296271</v>
      </c>
      <c r="G34" s="27">
        <v>0.4273416413413087</v>
      </c>
      <c r="H34" s="27">
        <v>16.307702630003991</v>
      </c>
      <c r="I34" s="27">
        <v>0.14237494008659585</v>
      </c>
      <c r="J34" s="27">
        <v>0.33167722338831834</v>
      </c>
      <c r="K34" s="27">
        <v>0.18756722665203476</v>
      </c>
      <c r="L34" s="27">
        <v>0.33665147698579312</v>
      </c>
      <c r="M34" s="27">
        <v>1.3856261838758939</v>
      </c>
      <c r="N34" s="27">
        <v>0.71151937005481258</v>
      </c>
      <c r="O34" s="27">
        <v>6.4509744998650476</v>
      </c>
      <c r="P34" s="27">
        <v>0.85195783427640637</v>
      </c>
      <c r="Q34" s="27">
        <v>1.9362678051735507</v>
      </c>
      <c r="R34" s="47">
        <f t="shared" si="0"/>
        <v>100.00000000000003</v>
      </c>
      <c r="S34" s="47"/>
      <c r="T34" s="47">
        <f t="shared" si="1"/>
        <v>72.330858290582512</v>
      </c>
      <c r="U34" s="47">
        <f t="shared" si="2"/>
        <v>0.43577949949150913</v>
      </c>
      <c r="V34" s="47">
        <f t="shared" si="3"/>
        <v>16.629698120814876</v>
      </c>
      <c r="W34" s="47">
        <f t="shared" si="4"/>
        <v>0.14518613242634376</v>
      </c>
      <c r="X34" s="47">
        <f t="shared" si="5"/>
        <v>0.33822618817868794</v>
      </c>
      <c r="Y34" s="47">
        <f t="shared" si="6"/>
        <v>0.19127074041949446</v>
      </c>
      <c r="Z34" s="47">
        <f t="shared" si="7"/>
        <v>0.34329865838366874</v>
      </c>
      <c r="AA34" s="47">
        <f t="shared" si="8"/>
        <v>1.4129853645821111</v>
      </c>
      <c r="AB34" s="47">
        <f t="shared" si="9"/>
        <v>0.72556831575736225</v>
      </c>
      <c r="AC34" s="47">
        <f t="shared" si="10"/>
        <v>6.5783489527490984</v>
      </c>
      <c r="AD34" s="47">
        <f t="shared" si="11"/>
        <v>0.86877973661434116</v>
      </c>
      <c r="AE34" s="47">
        <f t="shared" si="12"/>
        <v>100.00000000000001</v>
      </c>
      <c r="AF34" s="47"/>
      <c r="AG34" s="47">
        <f>AC34*'E. Diagram lines'!$G$42</f>
        <v>5.4607279693117672</v>
      </c>
      <c r="AH34" s="47">
        <f>V34*'E. Diagram lines'!$G$43</f>
        <v>8.8015401078035893</v>
      </c>
      <c r="AI34" s="47">
        <f>AB34*'E. Diagram lines'!$G$41</f>
        <v>0.53826445883387408</v>
      </c>
      <c r="AJ34" s="47">
        <f>AA34*'E. Diagram lines'!$G$44</f>
        <v>1.009800774638407</v>
      </c>
      <c r="AK34" s="47">
        <f>AD34*'E. Diagram lines'!$G$50</f>
        <v>0.37916041737729372</v>
      </c>
      <c r="AL34" s="47">
        <f>U34*'E. Diagram lines'!$G$47</f>
        <v>0.26116761364918073</v>
      </c>
      <c r="AM34" s="47">
        <f t="shared" si="13"/>
        <v>7.3039172685064608</v>
      </c>
      <c r="AN34" s="47">
        <f t="shared" si="14"/>
        <v>1.2557853903161849</v>
      </c>
      <c r="AO34" s="47">
        <f t="shared" si="15"/>
        <v>1.4671697311217058</v>
      </c>
      <c r="AP34" s="47">
        <f t="shared" si="16"/>
        <v>0.6815843993969688</v>
      </c>
    </row>
    <row r="35" spans="1:42" ht="15.6">
      <c r="A35" s="18" t="s">
        <v>127</v>
      </c>
      <c r="B35" s="18">
        <v>0.2</v>
      </c>
      <c r="C35" s="22" t="s">
        <v>119</v>
      </c>
      <c r="D35" s="22">
        <v>685</v>
      </c>
      <c r="E35" s="22">
        <v>50</v>
      </c>
      <c r="F35" s="27">
        <v>71.16721503211734</v>
      </c>
      <c r="G35" s="27">
        <v>0.46132029189419721</v>
      </c>
      <c r="H35" s="27">
        <v>16.12004118828305</v>
      </c>
      <c r="I35" s="27">
        <v>0.14943160112825934</v>
      </c>
      <c r="J35" s="27">
        <v>0.36221602334887942</v>
      </c>
      <c r="K35" s="27">
        <v>0.18218487017357549</v>
      </c>
      <c r="L35" s="27">
        <v>0.34532638402280547</v>
      </c>
      <c r="M35" s="27">
        <v>1.3526139342002412</v>
      </c>
      <c r="N35" s="27">
        <v>0.76305409166285565</v>
      </c>
      <c r="O35" s="27">
        <v>6.4790033973104926</v>
      </c>
      <c r="P35" s="27">
        <v>0.79982014012340152</v>
      </c>
      <c r="Q35" s="27">
        <v>1.8177730457349093</v>
      </c>
      <c r="R35" s="47">
        <f t="shared" si="0"/>
        <v>100</v>
      </c>
      <c r="S35" s="47"/>
      <c r="T35" s="47">
        <f t="shared" si="1"/>
        <v>72.484824636609844</v>
      </c>
      <c r="U35" s="47">
        <f t="shared" si="2"/>
        <v>0.46986130403121518</v>
      </c>
      <c r="V35" s="47">
        <f t="shared" si="3"/>
        <v>16.418492112418711</v>
      </c>
      <c r="W35" s="47">
        <f t="shared" si="4"/>
        <v>0.15219821933542724</v>
      </c>
      <c r="X35" s="47">
        <f t="shared" si="5"/>
        <v>0.36892219150580646</v>
      </c>
      <c r="Y35" s="47">
        <f t="shared" si="6"/>
        <v>0.18555789150967233</v>
      </c>
      <c r="Z35" s="47">
        <f t="shared" si="7"/>
        <v>0.3517198527017158</v>
      </c>
      <c r="AA35" s="47">
        <f t="shared" si="8"/>
        <v>1.3776566046218439</v>
      </c>
      <c r="AB35" s="47">
        <f t="shared" si="9"/>
        <v>0.77718148725461178</v>
      </c>
      <c r="AC35" s="47">
        <f t="shared" si="10"/>
        <v>6.5989574674533706</v>
      </c>
      <c r="AD35" s="47">
        <f t="shared" si="11"/>
        <v>0.81462823255778372</v>
      </c>
      <c r="AE35" s="47">
        <f t="shared" si="12"/>
        <v>100.00000000000001</v>
      </c>
      <c r="AF35" s="47"/>
      <c r="AG35" s="47">
        <f>AC35*'E. Diagram lines'!$G$42</f>
        <v>5.4778352242567276</v>
      </c>
      <c r="AH35" s="47">
        <f>V35*'E. Diagram lines'!$G$43</f>
        <v>8.6897558685225906</v>
      </c>
      <c r="AI35" s="47">
        <f>AB35*'E. Diagram lines'!$G$41</f>
        <v>0.57655380419436997</v>
      </c>
      <c r="AJ35" s="47">
        <f>AA35*'E. Diagram lines'!$G$44</f>
        <v>0.98455280670531864</v>
      </c>
      <c r="AK35" s="47">
        <f>AD35*'E. Diagram lines'!$G$50</f>
        <v>0.35552714646364797</v>
      </c>
      <c r="AL35" s="47">
        <f>U35*'E. Diagram lines'!$G$47</f>
        <v>0.28159322699464351</v>
      </c>
      <c r="AM35" s="47">
        <f t="shared" si="13"/>
        <v>7.3761389547079821</v>
      </c>
      <c r="AN35" s="47">
        <f t="shared" si="14"/>
        <v>1.2345258807397845</v>
      </c>
      <c r="AO35" s="47">
        <f t="shared" si="15"/>
        <v>1.435282045419817</v>
      </c>
      <c r="AP35" s="47">
        <f t="shared" si="16"/>
        <v>0.6967271716323199</v>
      </c>
    </row>
    <row r="36" spans="1:42" ht="15.6">
      <c r="A36" s="18" t="s">
        <v>127</v>
      </c>
      <c r="B36" s="18">
        <v>0.2</v>
      </c>
      <c r="C36" s="22" t="s">
        <v>119</v>
      </c>
      <c r="D36" s="22">
        <v>685</v>
      </c>
      <c r="E36" s="22">
        <v>50</v>
      </c>
      <c r="F36" s="27">
        <v>71.167215032117355</v>
      </c>
      <c r="G36" s="27">
        <v>0.46132029189419699</v>
      </c>
      <c r="H36" s="27">
        <v>16.120041188283036</v>
      </c>
      <c r="I36" s="27">
        <v>0.14943160112825879</v>
      </c>
      <c r="J36" s="27">
        <v>0.36221602334888359</v>
      </c>
      <c r="K36" s="27">
        <v>0.18218487017357526</v>
      </c>
      <c r="L36" s="27">
        <v>0.34532638402280497</v>
      </c>
      <c r="M36" s="27">
        <v>1.3526139342002383</v>
      </c>
      <c r="N36" s="27">
        <v>0.76305409166285465</v>
      </c>
      <c r="O36" s="27">
        <v>6.4790033973104846</v>
      </c>
      <c r="P36" s="27">
        <v>0.79982014012340097</v>
      </c>
      <c r="Q36" s="27">
        <v>1.8177730457349075</v>
      </c>
      <c r="R36" s="47">
        <f t="shared" si="0"/>
        <v>99.999999999999986</v>
      </c>
      <c r="S36" s="47"/>
      <c r="T36" s="47">
        <f t="shared" si="1"/>
        <v>72.484824636609872</v>
      </c>
      <c r="U36" s="47">
        <f t="shared" si="2"/>
        <v>0.46986130403121501</v>
      </c>
      <c r="V36" s="47">
        <f t="shared" si="3"/>
        <v>16.418492112418697</v>
      </c>
      <c r="W36" s="47">
        <f t="shared" si="4"/>
        <v>0.15219821933542671</v>
      </c>
      <c r="X36" s="47">
        <f t="shared" si="5"/>
        <v>0.36892219150581079</v>
      </c>
      <c r="Y36" s="47">
        <f t="shared" si="6"/>
        <v>0.18555789150967211</v>
      </c>
      <c r="Z36" s="47">
        <f t="shared" si="7"/>
        <v>0.35171985270171535</v>
      </c>
      <c r="AA36" s="47">
        <f t="shared" si="8"/>
        <v>1.3776566046218413</v>
      </c>
      <c r="AB36" s="47">
        <f t="shared" si="9"/>
        <v>0.77718148725461089</v>
      </c>
      <c r="AC36" s="47">
        <f t="shared" si="10"/>
        <v>6.5989574674533635</v>
      </c>
      <c r="AD36" s="47">
        <f t="shared" si="11"/>
        <v>0.81462823255778316</v>
      </c>
      <c r="AE36" s="47">
        <f t="shared" si="12"/>
        <v>100.00000000000001</v>
      </c>
      <c r="AF36" s="47"/>
      <c r="AG36" s="47">
        <f>AC36*'E. Diagram lines'!$G$42</f>
        <v>5.4778352242567214</v>
      </c>
      <c r="AH36" s="47">
        <f>V36*'E. Diagram lines'!$G$43</f>
        <v>8.6897558685225817</v>
      </c>
      <c r="AI36" s="47">
        <f>AB36*'E. Diagram lines'!$G$41</f>
        <v>0.5765538041943693</v>
      </c>
      <c r="AJ36" s="47">
        <f>AA36*'E. Diagram lines'!$G$44</f>
        <v>0.98455280670531675</v>
      </c>
      <c r="AK36" s="47">
        <f>AD36*'E. Diagram lines'!$G$50</f>
        <v>0.35552714646364769</v>
      </c>
      <c r="AL36" s="47">
        <f>U36*'E. Diagram lines'!$G$47</f>
        <v>0.2815932269946434</v>
      </c>
      <c r="AM36" s="47">
        <f t="shared" si="13"/>
        <v>7.3761389547079741</v>
      </c>
      <c r="AN36" s="47">
        <f t="shared" si="14"/>
        <v>1.234525880739785</v>
      </c>
      <c r="AO36" s="47">
        <f t="shared" si="15"/>
        <v>1.4352820454198172</v>
      </c>
      <c r="AP36" s="47">
        <f t="shared" si="16"/>
        <v>0.69672717163231979</v>
      </c>
    </row>
    <row r="37" spans="1:42" ht="15.6">
      <c r="A37" s="18" t="s">
        <v>127</v>
      </c>
      <c r="B37" s="18">
        <v>0.2</v>
      </c>
      <c r="C37" s="22" t="s">
        <v>119</v>
      </c>
      <c r="D37" s="22">
        <v>685</v>
      </c>
      <c r="E37" s="22">
        <v>50</v>
      </c>
      <c r="F37" s="27">
        <v>71.405476947652403</v>
      </c>
      <c r="G37" s="27">
        <v>0.499299512189607</v>
      </c>
      <c r="H37" s="27">
        <v>15.924137391582175</v>
      </c>
      <c r="I37" s="27">
        <v>0.15743347296075097</v>
      </c>
      <c r="J37" s="27">
        <v>0.39665591976216152</v>
      </c>
      <c r="K37" s="27">
        <v>0.17651891261282196</v>
      </c>
      <c r="L37" s="27">
        <v>0.35501661662398171</v>
      </c>
      <c r="M37" s="27">
        <v>1.3207201191882152</v>
      </c>
      <c r="N37" s="27">
        <v>0.82048350875432974</v>
      </c>
      <c r="O37" s="27">
        <v>6.5036036809066111</v>
      </c>
      <c r="P37" s="27">
        <v>0.74575536376215079</v>
      </c>
      <c r="Q37" s="27">
        <v>1.6948985540047978</v>
      </c>
      <c r="R37" s="47">
        <f t="shared" si="0"/>
        <v>100.00000000000001</v>
      </c>
      <c r="S37" s="47"/>
      <c r="T37" s="47">
        <f t="shared" si="1"/>
        <v>72.636593520916747</v>
      </c>
      <c r="U37" s="47">
        <f t="shared" si="2"/>
        <v>0.50790803818446961</v>
      </c>
      <c r="V37" s="47">
        <f t="shared" si="3"/>
        <v>16.198688732680104</v>
      </c>
      <c r="W37" s="47">
        <f t="shared" si="4"/>
        <v>0.16014781597803288</v>
      </c>
      <c r="X37" s="47">
        <f t="shared" si="5"/>
        <v>0.40349474638411104</v>
      </c>
      <c r="Y37" s="47">
        <f t="shared" si="6"/>
        <v>0.17956231163628286</v>
      </c>
      <c r="Z37" s="47">
        <f t="shared" si="7"/>
        <v>0.3611375314220221</v>
      </c>
      <c r="AA37" s="47">
        <f t="shared" si="8"/>
        <v>1.3434909274914533</v>
      </c>
      <c r="AB37" s="47">
        <f t="shared" si="9"/>
        <v>0.83462963435836501</v>
      </c>
      <c r="AC37" s="47">
        <f t="shared" si="10"/>
        <v>6.6157336549613595</v>
      </c>
      <c r="AD37" s="47">
        <f t="shared" si="11"/>
        <v>0.75861308598703614</v>
      </c>
      <c r="AE37" s="47">
        <f t="shared" si="12"/>
        <v>100</v>
      </c>
      <c r="AF37" s="47"/>
      <c r="AG37" s="47">
        <f>AC37*'E. Diagram lines'!$G$42</f>
        <v>5.491761240799983</v>
      </c>
      <c r="AH37" s="47">
        <f>V37*'E. Diagram lines'!$G$43</f>
        <v>8.5734213296424979</v>
      </c>
      <c r="AI37" s="47">
        <f>AB37*'E. Diagram lines'!$G$41</f>
        <v>0.61917183910612494</v>
      </c>
      <c r="AJ37" s="47">
        <f>AA37*'E. Diagram lines'!$G$44</f>
        <v>0.96013604479319681</v>
      </c>
      <c r="AK37" s="47">
        <f>AD37*'E. Diagram lines'!$G$50</f>
        <v>0.33108052845666863</v>
      </c>
      <c r="AL37" s="47">
        <f>U37*'E. Diagram lines'!$G$47</f>
        <v>0.30439506778234637</v>
      </c>
      <c r="AM37" s="47">
        <f t="shared" si="13"/>
        <v>7.4503632893197249</v>
      </c>
      <c r="AN37" s="47">
        <f t="shared" si="14"/>
        <v>1.2124646469224101</v>
      </c>
      <c r="AO37" s="47">
        <f t="shared" si="15"/>
        <v>1.4029643619946539</v>
      </c>
      <c r="AP37" s="47">
        <f t="shared" si="16"/>
        <v>0.71277648035068941</v>
      </c>
    </row>
    <row r="38" spans="1:42" ht="15.6">
      <c r="A38" s="18" t="s">
        <v>127</v>
      </c>
      <c r="B38" s="18">
        <v>0.2</v>
      </c>
      <c r="C38" s="22" t="s">
        <v>119</v>
      </c>
      <c r="D38" s="22">
        <v>685</v>
      </c>
      <c r="E38" s="22">
        <v>50</v>
      </c>
      <c r="F38" s="27">
        <v>71.647442514957177</v>
      </c>
      <c r="G38" s="27">
        <v>0.53901266910714796</v>
      </c>
      <c r="H38" s="27">
        <v>15.724805774892664</v>
      </c>
      <c r="I38" s="27">
        <v>0.16774835528842816</v>
      </c>
      <c r="J38" s="27">
        <v>0.43724727896970395</v>
      </c>
      <c r="K38" s="27">
        <v>0.17160641965496287</v>
      </c>
      <c r="L38" s="27">
        <v>0.36771179198304282</v>
      </c>
      <c r="M38" s="27">
        <v>1.295814583497769</v>
      </c>
      <c r="N38" s="27">
        <v>0.89369497494293948</v>
      </c>
      <c r="O38" s="27">
        <v>6.4782078635145446</v>
      </c>
      <c r="P38" s="27">
        <v>0.69566070847524353</v>
      </c>
      <c r="Q38" s="27">
        <v>1.5810470647163781</v>
      </c>
      <c r="R38" s="47">
        <f t="shared" si="0"/>
        <v>100</v>
      </c>
      <c r="S38" s="47"/>
      <c r="T38" s="47">
        <f t="shared" si="1"/>
        <v>72.798419794274452</v>
      </c>
      <c r="U38" s="47">
        <f t="shared" si="2"/>
        <v>0.54767161510200291</v>
      </c>
      <c r="V38" s="47">
        <f t="shared" si="3"/>
        <v>15.977416245459009</v>
      </c>
      <c r="W38" s="47">
        <f t="shared" si="4"/>
        <v>0.17044314157531504</v>
      </c>
      <c r="X38" s="47">
        <f t="shared" si="5"/>
        <v>0.44427141920237689</v>
      </c>
      <c r="Y38" s="47">
        <f t="shared" si="6"/>
        <v>0.17436318365203946</v>
      </c>
      <c r="Z38" s="47">
        <f t="shared" si="7"/>
        <v>0.37361888235575458</v>
      </c>
      <c r="AA38" s="47">
        <f t="shared" si="8"/>
        <v>1.316631141513815</v>
      </c>
      <c r="AB38" s="47">
        <f t="shared" si="9"/>
        <v>0.9080516996869471</v>
      </c>
      <c r="AC38" s="47">
        <f t="shared" si="10"/>
        <v>6.5822767569721607</v>
      </c>
      <c r="AD38" s="47">
        <f t="shared" si="11"/>
        <v>0.70683612020611752</v>
      </c>
      <c r="AE38" s="47">
        <f t="shared" si="12"/>
        <v>100</v>
      </c>
      <c r="AF38" s="47"/>
      <c r="AG38" s="47">
        <f>AC38*'E. Diagram lines'!$G$42</f>
        <v>5.4639884637812637</v>
      </c>
      <c r="AH38" s="47">
        <f>V38*'E. Diagram lines'!$G$43</f>
        <v>8.4563092415648278</v>
      </c>
      <c r="AI38" s="47">
        <f>AB38*'E. Diagram lines'!$G$41</f>
        <v>0.6736401605615655</v>
      </c>
      <c r="AJ38" s="47">
        <f>AA38*'E. Diagram lines'!$G$44</f>
        <v>0.94094049375161715</v>
      </c>
      <c r="AK38" s="47">
        <f>AD38*'E. Diagram lines'!$G$50</f>
        <v>0.30848357421308953</v>
      </c>
      <c r="AL38" s="47">
        <f>U38*'E. Diagram lines'!$G$47</f>
        <v>0.32822583197805899</v>
      </c>
      <c r="AM38" s="47">
        <f t="shared" si="13"/>
        <v>7.4903284566591077</v>
      </c>
      <c r="AN38" s="47">
        <f t="shared" si="14"/>
        <v>1.1946353988334397</v>
      </c>
      <c r="AO38" s="47">
        <f t="shared" si="15"/>
        <v>1.3777811853955673</v>
      </c>
      <c r="AP38" s="47">
        <f t="shared" si="16"/>
        <v>0.72580465650131187</v>
      </c>
    </row>
    <row r="39" spans="1:42" ht="15.6">
      <c r="A39" s="18" t="s">
        <v>127</v>
      </c>
      <c r="B39" s="18">
        <v>0.2</v>
      </c>
      <c r="C39" s="22" t="s">
        <v>119</v>
      </c>
      <c r="D39" s="22">
        <v>685</v>
      </c>
      <c r="E39" s="22">
        <v>50</v>
      </c>
      <c r="F39" s="27">
        <v>71.647442514957206</v>
      </c>
      <c r="G39" s="27">
        <v>0.53901266910714751</v>
      </c>
      <c r="H39" s="27">
        <v>15.724805774892642</v>
      </c>
      <c r="I39" s="27">
        <v>0.16774835528842746</v>
      </c>
      <c r="J39" s="27">
        <v>0.43724727896970955</v>
      </c>
      <c r="K39" s="27">
        <v>0.17160641965496259</v>
      </c>
      <c r="L39" s="27">
        <v>0.36771179198304238</v>
      </c>
      <c r="M39" s="27">
        <v>1.2958145834977659</v>
      </c>
      <c r="N39" s="27">
        <v>0.89369497494293815</v>
      </c>
      <c r="O39" s="27">
        <v>6.4782078635145357</v>
      </c>
      <c r="P39" s="27">
        <v>0.69566070847524286</v>
      </c>
      <c r="Q39" s="27">
        <v>1.5810470647163752</v>
      </c>
      <c r="R39" s="47">
        <f t="shared" si="0"/>
        <v>100</v>
      </c>
      <c r="S39" s="47"/>
      <c r="T39" s="47">
        <f t="shared" si="1"/>
        <v>72.79841979427448</v>
      </c>
      <c r="U39" s="47">
        <f t="shared" si="2"/>
        <v>0.54767161510200246</v>
      </c>
      <c r="V39" s="47">
        <f t="shared" si="3"/>
        <v>15.97741624545899</v>
      </c>
      <c r="W39" s="47">
        <f t="shared" si="4"/>
        <v>0.17044314157531434</v>
      </c>
      <c r="X39" s="47">
        <f t="shared" si="5"/>
        <v>0.44427141920238256</v>
      </c>
      <c r="Y39" s="47">
        <f t="shared" si="6"/>
        <v>0.17436318365203918</v>
      </c>
      <c r="Z39" s="47">
        <f t="shared" si="7"/>
        <v>0.37361888235575413</v>
      </c>
      <c r="AA39" s="47">
        <f t="shared" si="8"/>
        <v>1.3166311415138117</v>
      </c>
      <c r="AB39" s="47">
        <f t="shared" si="9"/>
        <v>0.90805169968694566</v>
      </c>
      <c r="AC39" s="47">
        <f t="shared" si="10"/>
        <v>6.5822767569721519</v>
      </c>
      <c r="AD39" s="47">
        <f t="shared" si="11"/>
        <v>0.70683612020611675</v>
      </c>
      <c r="AE39" s="47">
        <f t="shared" si="12"/>
        <v>100</v>
      </c>
      <c r="AF39" s="47"/>
      <c r="AG39" s="47">
        <f>AC39*'E. Diagram lines'!$G$42</f>
        <v>5.4639884637812566</v>
      </c>
      <c r="AH39" s="47">
        <f>V39*'E. Diagram lines'!$G$43</f>
        <v>8.4563092415648189</v>
      </c>
      <c r="AI39" s="47">
        <f>AB39*'E. Diagram lines'!$G$41</f>
        <v>0.67364016056156439</v>
      </c>
      <c r="AJ39" s="47">
        <f>AA39*'E. Diagram lines'!$G$44</f>
        <v>0.9409404937516147</v>
      </c>
      <c r="AK39" s="47">
        <f>AD39*'E. Diagram lines'!$G$50</f>
        <v>0.3084835742130892</v>
      </c>
      <c r="AL39" s="47">
        <f>U39*'E. Diagram lines'!$G$47</f>
        <v>0.32822583197805871</v>
      </c>
      <c r="AM39" s="47">
        <f t="shared" si="13"/>
        <v>7.490328456659098</v>
      </c>
      <c r="AN39" s="47">
        <f t="shared" si="14"/>
        <v>1.1946353988334402</v>
      </c>
      <c r="AO39" s="47">
        <f t="shared" si="15"/>
        <v>1.3777811853955675</v>
      </c>
      <c r="AP39" s="47">
        <f t="shared" si="16"/>
        <v>0.72580465650131176</v>
      </c>
    </row>
    <row r="40" spans="1:42" ht="15.6">
      <c r="A40" s="18" t="s">
        <v>127</v>
      </c>
      <c r="B40" s="18">
        <v>0.2</v>
      </c>
      <c r="C40" s="22" t="s">
        <v>119</v>
      </c>
      <c r="D40" s="22">
        <v>685</v>
      </c>
      <c r="E40" s="22">
        <v>50</v>
      </c>
      <c r="F40" s="27">
        <v>71.916965185174107</v>
      </c>
      <c r="G40" s="27">
        <v>0.58139420390141439</v>
      </c>
      <c r="H40" s="27">
        <v>15.508246171690271</v>
      </c>
      <c r="I40" s="27">
        <v>0.18309424822489193</v>
      </c>
      <c r="J40" s="27">
        <v>0.4909917272542656</v>
      </c>
      <c r="K40" s="27">
        <v>0.16784529217075003</v>
      </c>
      <c r="L40" s="27">
        <v>0.38670278393488189</v>
      </c>
      <c r="M40" s="27">
        <v>1.2806416130596943</v>
      </c>
      <c r="N40" s="27">
        <v>1.0012992672592991</v>
      </c>
      <c r="O40" s="27">
        <v>6.3552886841178449</v>
      </c>
      <c r="P40" s="27">
        <v>0.6500788626483206</v>
      </c>
      <c r="Q40" s="27">
        <v>1.4774519605642851</v>
      </c>
      <c r="R40" s="47">
        <f t="shared" si="0"/>
        <v>100.00000000000003</v>
      </c>
      <c r="S40" s="47"/>
      <c r="T40" s="47">
        <f t="shared" si="1"/>
        <v>72.995437710754103</v>
      </c>
      <c r="U40" s="47">
        <f t="shared" si="2"/>
        <v>0.59011283758992816</v>
      </c>
      <c r="V40" s="47">
        <f t="shared" si="3"/>
        <v>15.74080906381224</v>
      </c>
      <c r="W40" s="47">
        <f t="shared" si="4"/>
        <v>0.18583994412284641</v>
      </c>
      <c r="X40" s="47">
        <f t="shared" si="5"/>
        <v>0.49835467821816354</v>
      </c>
      <c r="Y40" s="47">
        <f t="shared" si="6"/>
        <v>0.17036231351179265</v>
      </c>
      <c r="Z40" s="47">
        <f t="shared" si="7"/>
        <v>0.39250180961630821</v>
      </c>
      <c r="AA40" s="47">
        <f t="shared" si="8"/>
        <v>1.2998462164692395</v>
      </c>
      <c r="AB40" s="47">
        <f t="shared" si="9"/>
        <v>1.0163148306502463</v>
      </c>
      <c r="AC40" s="47">
        <f t="shared" si="10"/>
        <v>6.4505930983169515</v>
      </c>
      <c r="AD40" s="47">
        <f t="shared" si="11"/>
        <v>0.65982749693817577</v>
      </c>
      <c r="AE40" s="47">
        <f t="shared" si="12"/>
        <v>99.999999999999986</v>
      </c>
      <c r="AF40" s="47"/>
      <c r="AG40" s="47">
        <f>AC40*'E. Diagram lines'!$G$42</f>
        <v>5.3546770479404699</v>
      </c>
      <c r="AH40" s="47">
        <f>V40*'E. Diagram lines'!$G$43</f>
        <v>8.3310810152958386</v>
      </c>
      <c r="AI40" s="47">
        <f>AB40*'E. Diagram lines'!$G$41</f>
        <v>0.75395540357047963</v>
      </c>
      <c r="AJ40" s="47">
        <f>AA40*'E. Diagram lines'!$G$44</f>
        <v>0.92894501896672943</v>
      </c>
      <c r="AK40" s="47">
        <f>AD40*'E. Diagram lines'!$G$50</f>
        <v>0.28796766152840303</v>
      </c>
      <c r="AL40" s="47">
        <f>U40*'E. Diagram lines'!$G$47</f>
        <v>0.35366133963837598</v>
      </c>
      <c r="AM40" s="47">
        <f t="shared" si="13"/>
        <v>7.4669079289671973</v>
      </c>
      <c r="AN40" s="47">
        <f t="shared" si="14"/>
        <v>1.1837995461143198</v>
      </c>
      <c r="AO40" s="47">
        <f t="shared" si="15"/>
        <v>1.3638209667100161</v>
      </c>
      <c r="AP40" s="47">
        <f t="shared" si="16"/>
        <v>0.73323407134026419</v>
      </c>
    </row>
    <row r="41" spans="1:42" ht="15.6">
      <c r="A41" s="18" t="s">
        <v>127</v>
      </c>
      <c r="B41" s="18">
        <v>0.2</v>
      </c>
      <c r="C41" s="22" t="s">
        <v>119</v>
      </c>
      <c r="D41" s="22">
        <v>685</v>
      </c>
      <c r="E41" s="22">
        <v>50</v>
      </c>
      <c r="F41" s="27">
        <v>71.916965185174135</v>
      </c>
      <c r="G41" s="27">
        <v>0.58139420390141383</v>
      </c>
      <c r="H41" s="27">
        <v>15.508246171690246</v>
      </c>
      <c r="I41" s="27">
        <v>0.1830942482248912</v>
      </c>
      <c r="J41" s="27">
        <v>0.49099172725427181</v>
      </c>
      <c r="K41" s="27">
        <v>0.16784529217074981</v>
      </c>
      <c r="L41" s="27">
        <v>0.38670278393488122</v>
      </c>
      <c r="M41" s="27">
        <v>1.2806416130596909</v>
      </c>
      <c r="N41" s="27">
        <v>1.0012992672592977</v>
      </c>
      <c r="O41" s="27">
        <v>6.3552886841178342</v>
      </c>
      <c r="P41" s="27">
        <v>0.65007886264832027</v>
      </c>
      <c r="Q41" s="27">
        <v>1.4774519605642822</v>
      </c>
      <c r="R41" s="47">
        <f t="shared" si="0"/>
        <v>100</v>
      </c>
      <c r="S41" s="47"/>
      <c r="T41" s="47">
        <f t="shared" si="1"/>
        <v>72.995437710754146</v>
      </c>
      <c r="U41" s="47">
        <f t="shared" si="2"/>
        <v>0.59011283758992772</v>
      </c>
      <c r="V41" s="47">
        <f t="shared" si="3"/>
        <v>15.74080906381222</v>
      </c>
      <c r="W41" s="47">
        <f t="shared" si="4"/>
        <v>0.18583994412284574</v>
      </c>
      <c r="X41" s="47">
        <f t="shared" si="5"/>
        <v>0.49835467821816998</v>
      </c>
      <c r="Y41" s="47">
        <f t="shared" si="6"/>
        <v>0.17036231351179243</v>
      </c>
      <c r="Z41" s="47">
        <f t="shared" si="7"/>
        <v>0.39250180961630765</v>
      </c>
      <c r="AA41" s="47">
        <f t="shared" si="8"/>
        <v>1.2998462164692364</v>
      </c>
      <c r="AB41" s="47">
        <f t="shared" si="9"/>
        <v>1.0163148306502454</v>
      </c>
      <c r="AC41" s="47">
        <f t="shared" si="10"/>
        <v>6.4505930983169417</v>
      </c>
      <c r="AD41" s="47">
        <f t="shared" si="11"/>
        <v>0.65982749693817555</v>
      </c>
      <c r="AE41" s="47">
        <f t="shared" si="12"/>
        <v>100</v>
      </c>
      <c r="AF41" s="47"/>
      <c r="AG41" s="47">
        <f>AC41*'E. Diagram lines'!$G$42</f>
        <v>5.354677047940462</v>
      </c>
      <c r="AH41" s="47">
        <f>V41*'E. Diagram lines'!$G$43</f>
        <v>8.3310810152958279</v>
      </c>
      <c r="AI41" s="47">
        <f>AB41*'E. Diagram lines'!$G$41</f>
        <v>0.75395540357047897</v>
      </c>
      <c r="AJ41" s="47">
        <f>AA41*'E. Diagram lines'!$G$44</f>
        <v>0.92894501896672721</v>
      </c>
      <c r="AK41" s="47">
        <f>AD41*'E. Diagram lines'!$G$50</f>
        <v>0.28796766152840292</v>
      </c>
      <c r="AL41" s="47">
        <f>U41*'E. Diagram lines'!$G$47</f>
        <v>0.3536613396383757</v>
      </c>
      <c r="AM41" s="47">
        <f t="shared" si="13"/>
        <v>7.4669079289671867</v>
      </c>
      <c r="AN41" s="47">
        <f t="shared" si="14"/>
        <v>1.18379954611432</v>
      </c>
      <c r="AO41" s="47">
        <f t="shared" si="15"/>
        <v>1.3638209667100163</v>
      </c>
      <c r="AP41" s="47">
        <f t="shared" si="16"/>
        <v>0.73323407134026408</v>
      </c>
    </row>
    <row r="42" spans="1:42" ht="15.6">
      <c r="A42" s="18" t="s">
        <v>127</v>
      </c>
      <c r="B42" s="18">
        <v>0.2</v>
      </c>
      <c r="C42" s="22" t="s">
        <v>119</v>
      </c>
      <c r="D42" s="22">
        <v>685</v>
      </c>
      <c r="E42" s="22">
        <v>50</v>
      </c>
      <c r="F42" s="27">
        <v>72.303087827376018</v>
      </c>
      <c r="G42" s="27">
        <v>0.6489374177345073</v>
      </c>
      <c r="H42" s="27">
        <v>15.181375079804479</v>
      </c>
      <c r="I42" s="27">
        <v>0.21018377412161834</v>
      </c>
      <c r="J42" s="27">
        <v>0.58314270063418183</v>
      </c>
      <c r="K42" s="27">
        <v>0.16154924428658279</v>
      </c>
      <c r="L42" s="27">
        <v>0.41840704003878815</v>
      </c>
      <c r="M42" s="27">
        <v>1.2639362740305569</v>
      </c>
      <c r="N42" s="27">
        <v>1.1837895238044522</v>
      </c>
      <c r="O42" s="27">
        <v>6.1391432465078086</v>
      </c>
      <c r="P42" s="27">
        <v>0.58252573856310608</v>
      </c>
      <c r="Q42" s="27">
        <v>1.323922133097895</v>
      </c>
      <c r="R42" s="47">
        <f t="shared" si="0"/>
        <v>99.999999999999986</v>
      </c>
      <c r="S42" s="47"/>
      <c r="T42" s="47">
        <f t="shared" si="1"/>
        <v>73.273167509658293</v>
      </c>
      <c r="U42" s="47">
        <f t="shared" si="2"/>
        <v>0.65764411371296883</v>
      </c>
      <c r="V42" s="47">
        <f t="shared" si="3"/>
        <v>15.385061311700769</v>
      </c>
      <c r="W42" s="47">
        <f t="shared" si="4"/>
        <v>0.21300377828669062</v>
      </c>
      <c r="X42" s="47">
        <f t="shared" si="5"/>
        <v>0.59096663876400324</v>
      </c>
      <c r="Y42" s="47">
        <f t="shared" si="6"/>
        <v>0.16371672626113731</v>
      </c>
      <c r="Z42" s="47">
        <f t="shared" si="7"/>
        <v>0.42402074452447419</v>
      </c>
      <c r="AA42" s="47">
        <f t="shared" si="8"/>
        <v>1.2808943174002116</v>
      </c>
      <c r="AB42" s="47">
        <f t="shared" si="9"/>
        <v>1.1996722502501478</v>
      </c>
      <c r="AC42" s="47">
        <f t="shared" si="10"/>
        <v>6.2215112104359376</v>
      </c>
      <c r="AD42" s="47">
        <f t="shared" si="11"/>
        <v>0.59034139900537808</v>
      </c>
      <c r="AE42" s="47">
        <f t="shared" si="12"/>
        <v>100</v>
      </c>
      <c r="AF42" s="47"/>
      <c r="AG42" s="47">
        <f>AC42*'E. Diagram lines'!$G$42</f>
        <v>5.164514762327479</v>
      </c>
      <c r="AH42" s="47">
        <f>V42*'E. Diagram lines'!$G$43</f>
        <v>8.1427956907083185</v>
      </c>
      <c r="AI42" s="47">
        <f>AB42*'E. Diagram lines'!$G$41</f>
        <v>0.88997951059215552</v>
      </c>
      <c r="AJ42" s="47">
        <f>AA42*'E. Diagram lines'!$G$44</f>
        <v>0.91540089965702021</v>
      </c>
      <c r="AK42" s="47">
        <f>AD42*'E. Diagram lines'!$G$50</f>
        <v>0.25764193363240989</v>
      </c>
      <c r="AL42" s="47">
        <f>U42*'E. Diagram lines'!$G$47</f>
        <v>0.39413360199197039</v>
      </c>
      <c r="AM42" s="47">
        <f t="shared" si="13"/>
        <v>7.4211834606860858</v>
      </c>
      <c r="AN42" s="47">
        <f t="shared" si="14"/>
        <v>1.1682809409740467</v>
      </c>
      <c r="AO42" s="47">
        <f t="shared" si="15"/>
        <v>1.3449175643173332</v>
      </c>
      <c r="AP42" s="47">
        <f t="shared" si="16"/>
        <v>0.74353999570790796</v>
      </c>
    </row>
    <row r="43" spans="1:42" ht="15.6">
      <c r="A43" s="18" t="s">
        <v>127</v>
      </c>
      <c r="B43" s="18">
        <v>0.2</v>
      </c>
      <c r="C43" s="22" t="s">
        <v>119</v>
      </c>
      <c r="D43" s="22">
        <v>685</v>
      </c>
      <c r="E43" s="22">
        <v>50</v>
      </c>
      <c r="F43" s="27">
        <v>72.303087827376061</v>
      </c>
      <c r="G43" s="27">
        <v>0.64893741773450686</v>
      </c>
      <c r="H43" s="27">
        <v>15.181375079804454</v>
      </c>
      <c r="I43" s="27">
        <v>0.21018377412161715</v>
      </c>
      <c r="J43" s="27">
        <v>0.58314270063419404</v>
      </c>
      <c r="K43" s="27">
        <v>0.16154924428658246</v>
      </c>
      <c r="L43" s="27">
        <v>0.41840704003878754</v>
      </c>
      <c r="M43" s="27">
        <v>1.2639362740305524</v>
      </c>
      <c r="N43" s="27">
        <v>1.1837895238044498</v>
      </c>
      <c r="O43" s="27">
        <v>6.1391432465077926</v>
      </c>
      <c r="P43" s="27">
        <v>0.58252573856310552</v>
      </c>
      <c r="Q43" s="27">
        <v>1.3239221330978923</v>
      </c>
      <c r="R43" s="47">
        <f t="shared" si="0"/>
        <v>99.999999999999986</v>
      </c>
      <c r="S43" s="47"/>
      <c r="T43" s="47">
        <f t="shared" si="1"/>
        <v>73.273167509658336</v>
      </c>
      <c r="U43" s="47">
        <f t="shared" si="2"/>
        <v>0.65764411371296838</v>
      </c>
      <c r="V43" s="47">
        <f t="shared" si="3"/>
        <v>15.385061311700744</v>
      </c>
      <c r="W43" s="47">
        <f t="shared" si="4"/>
        <v>0.21300377828668943</v>
      </c>
      <c r="X43" s="47">
        <f t="shared" si="5"/>
        <v>0.59096663876401567</v>
      </c>
      <c r="Y43" s="47">
        <f t="shared" si="6"/>
        <v>0.16371672626113698</v>
      </c>
      <c r="Z43" s="47">
        <f t="shared" si="7"/>
        <v>0.42402074452447358</v>
      </c>
      <c r="AA43" s="47">
        <f t="shared" si="8"/>
        <v>1.2808943174002072</v>
      </c>
      <c r="AB43" s="47">
        <f t="shared" si="9"/>
        <v>1.1996722502501453</v>
      </c>
      <c r="AC43" s="47">
        <f t="shared" si="10"/>
        <v>6.2215112104359216</v>
      </c>
      <c r="AD43" s="47">
        <f t="shared" si="11"/>
        <v>0.59034139900537763</v>
      </c>
      <c r="AE43" s="47">
        <f t="shared" si="12"/>
        <v>100.00000000000001</v>
      </c>
      <c r="AF43" s="47"/>
      <c r="AG43" s="47">
        <f>AC43*'E. Diagram lines'!$G$42</f>
        <v>5.1645147623274656</v>
      </c>
      <c r="AH43" s="47">
        <f>V43*'E. Diagram lines'!$G$43</f>
        <v>8.1427956907083061</v>
      </c>
      <c r="AI43" s="47">
        <f>AB43*'E. Diagram lines'!$G$41</f>
        <v>0.88997951059215374</v>
      </c>
      <c r="AJ43" s="47">
        <f>AA43*'E. Diagram lines'!$G$44</f>
        <v>0.91540089965701699</v>
      </c>
      <c r="AK43" s="47">
        <f>AD43*'E. Diagram lines'!$G$50</f>
        <v>0.25764193363240973</v>
      </c>
      <c r="AL43" s="47">
        <f>U43*'E. Diagram lines'!$G$47</f>
        <v>0.39413360199197017</v>
      </c>
      <c r="AM43" s="47">
        <f t="shared" si="13"/>
        <v>7.4211834606860672</v>
      </c>
      <c r="AN43" s="47">
        <f t="shared" si="14"/>
        <v>1.1682809409740478</v>
      </c>
      <c r="AO43" s="47">
        <f t="shared" si="15"/>
        <v>1.3449175643173346</v>
      </c>
      <c r="AP43" s="47">
        <f t="shared" si="16"/>
        <v>0.74353999570790719</v>
      </c>
    </row>
    <row r="44" spans="1:42" ht="15.6">
      <c r="A44" s="18" t="s">
        <v>127</v>
      </c>
      <c r="B44" s="18">
        <v>0.2</v>
      </c>
      <c r="C44" s="22" t="s">
        <v>119</v>
      </c>
      <c r="D44" s="22">
        <v>685</v>
      </c>
      <c r="E44" s="22">
        <v>50</v>
      </c>
      <c r="F44" s="27">
        <v>72.809604229858124</v>
      </c>
      <c r="G44" s="27">
        <v>0.75264926479156791</v>
      </c>
      <c r="H44" s="27">
        <v>14.713228074919698</v>
      </c>
      <c r="I44" s="27">
        <v>0.25937965593334766</v>
      </c>
      <c r="J44" s="27">
        <v>0.74165534632030639</v>
      </c>
      <c r="K44" s="27">
        <v>0.15067892501489966</v>
      </c>
      <c r="L44" s="27">
        <v>0.4710564786848867</v>
      </c>
      <c r="M44" s="27">
        <v>1.2527196362752782</v>
      </c>
      <c r="N44" s="27">
        <v>1.4903148380659699</v>
      </c>
      <c r="O44" s="27">
        <v>5.7607588275271171</v>
      </c>
      <c r="P44" s="27">
        <v>0.48826394301937409</v>
      </c>
      <c r="Q44" s="27">
        <v>1.1096907795894235</v>
      </c>
      <c r="R44" s="47">
        <f t="shared" si="0"/>
        <v>99.999999999999986</v>
      </c>
      <c r="S44" s="47"/>
      <c r="T44" s="47">
        <f t="shared" si="1"/>
        <v>73.626632178464774</v>
      </c>
      <c r="U44" s="47">
        <f t="shared" si="2"/>
        <v>0.76109506656919634</v>
      </c>
      <c r="V44" s="47">
        <f t="shared" si="3"/>
        <v>14.878331548267571</v>
      </c>
      <c r="W44" s="47">
        <f t="shared" si="4"/>
        <v>0.26229026684023427</v>
      </c>
      <c r="X44" s="47">
        <f t="shared" si="5"/>
        <v>0.74997778060060083</v>
      </c>
      <c r="Y44" s="47">
        <f t="shared" si="6"/>
        <v>0.15236975817221951</v>
      </c>
      <c r="Z44" s="47">
        <f t="shared" si="7"/>
        <v>0.47634240644852038</v>
      </c>
      <c r="AA44" s="47">
        <f t="shared" si="8"/>
        <v>1.2667769432120675</v>
      </c>
      <c r="AB44" s="47">
        <f t="shared" si="9"/>
        <v>1.5070383031610288</v>
      </c>
      <c r="AC44" s="47">
        <f t="shared" si="10"/>
        <v>5.8254027851073999</v>
      </c>
      <c r="AD44" s="47">
        <f t="shared" si="11"/>
        <v>0.49374296315639232</v>
      </c>
      <c r="AE44" s="47">
        <f t="shared" si="12"/>
        <v>100</v>
      </c>
      <c r="AF44" s="47"/>
      <c r="AG44" s="47">
        <f>AC44*'E. Diagram lines'!$G$42</f>
        <v>4.8357027195781122</v>
      </c>
      <c r="AH44" s="47">
        <f>V44*'E. Diagram lines'!$G$43</f>
        <v>7.8746006636986188</v>
      </c>
      <c r="AI44" s="47">
        <f>AB44*'E. Diagram lines'!$G$41</f>
        <v>1.1179996963430803</v>
      </c>
      <c r="AJ44" s="47">
        <f>AA44*'E. Diagram lines'!$G$44</f>
        <v>0.90531181045030762</v>
      </c>
      <c r="AK44" s="47">
        <f>AD44*'E. Diagram lines'!$G$50</f>
        <v>0.21548360314782827</v>
      </c>
      <c r="AL44" s="47">
        <f>U44*'E. Diagram lines'!$G$47</f>
        <v>0.45613293541339328</v>
      </c>
      <c r="AM44" s="47">
        <f t="shared" si="13"/>
        <v>7.3324410882684283</v>
      </c>
      <c r="AN44" s="47">
        <f t="shared" si="14"/>
        <v>1.1480659470602055</v>
      </c>
      <c r="AO44" s="47">
        <f t="shared" si="15"/>
        <v>1.322639277811505</v>
      </c>
      <c r="AP44" s="47">
        <f t="shared" si="16"/>
        <v>0.75606404314156039</v>
      </c>
    </row>
    <row r="45" spans="1:42" ht="15.6">
      <c r="A45" s="18" t="s">
        <v>127</v>
      </c>
      <c r="B45" s="18">
        <v>0.2</v>
      </c>
      <c r="C45" s="22" t="s">
        <v>119</v>
      </c>
      <c r="D45" s="22">
        <v>685</v>
      </c>
      <c r="E45" s="22">
        <v>50</v>
      </c>
      <c r="F45" s="27">
        <v>72.809604229858181</v>
      </c>
      <c r="G45" s="27">
        <v>0.75264926479156669</v>
      </c>
      <c r="H45" s="27">
        <v>14.713228074919659</v>
      </c>
      <c r="I45" s="27">
        <v>0.259379655933345</v>
      </c>
      <c r="J45" s="27">
        <v>0.74165534632033336</v>
      </c>
      <c r="K45" s="27">
        <v>0.15067892501489916</v>
      </c>
      <c r="L45" s="27">
        <v>0.47105647868488493</v>
      </c>
      <c r="M45" s="27">
        <v>1.2527196362752711</v>
      </c>
      <c r="N45" s="27">
        <v>1.4903148380659645</v>
      </c>
      <c r="O45" s="27">
        <v>5.760758827527094</v>
      </c>
      <c r="P45" s="27">
        <v>0.48826394301937331</v>
      </c>
      <c r="Q45" s="27">
        <v>1.1096907795894195</v>
      </c>
      <c r="R45" s="47">
        <f t="shared" si="0"/>
        <v>100</v>
      </c>
      <c r="S45" s="47"/>
      <c r="T45" s="47">
        <f t="shared" si="1"/>
        <v>73.626632178464817</v>
      </c>
      <c r="U45" s="47">
        <f t="shared" si="2"/>
        <v>0.76109506656919501</v>
      </c>
      <c r="V45" s="47">
        <f t="shared" si="3"/>
        <v>14.878331548267527</v>
      </c>
      <c r="W45" s="47">
        <f t="shared" si="4"/>
        <v>0.26229026684023155</v>
      </c>
      <c r="X45" s="47">
        <f t="shared" si="5"/>
        <v>0.74997778060062792</v>
      </c>
      <c r="Y45" s="47">
        <f t="shared" si="6"/>
        <v>0.15236975817221896</v>
      </c>
      <c r="Z45" s="47">
        <f t="shared" si="7"/>
        <v>0.47634240644851844</v>
      </c>
      <c r="AA45" s="47">
        <f t="shared" si="8"/>
        <v>1.2667769432120599</v>
      </c>
      <c r="AB45" s="47">
        <f t="shared" si="9"/>
        <v>1.5070383031610231</v>
      </c>
      <c r="AC45" s="47">
        <f t="shared" si="10"/>
        <v>5.8254027851073751</v>
      </c>
      <c r="AD45" s="47">
        <f t="shared" si="11"/>
        <v>0.49374296315639138</v>
      </c>
      <c r="AE45" s="47">
        <f t="shared" si="12"/>
        <v>99.999999999999986</v>
      </c>
      <c r="AF45" s="47"/>
      <c r="AG45" s="47">
        <f>AC45*'E. Diagram lines'!$G$42</f>
        <v>4.8357027195780917</v>
      </c>
      <c r="AH45" s="47">
        <f>V45*'E. Diagram lines'!$G$43</f>
        <v>7.8746006636985948</v>
      </c>
      <c r="AI45" s="47">
        <f>AB45*'E. Diagram lines'!$G$41</f>
        <v>1.1179996963430758</v>
      </c>
      <c r="AJ45" s="47">
        <f>AA45*'E. Diagram lines'!$G$44</f>
        <v>0.90531181045030218</v>
      </c>
      <c r="AK45" s="47">
        <f>AD45*'E. Diagram lines'!$G$50</f>
        <v>0.21548360314782786</v>
      </c>
      <c r="AL45" s="47">
        <f>U45*'E. Diagram lines'!$G$47</f>
        <v>0.45613293541339245</v>
      </c>
      <c r="AM45" s="47">
        <f t="shared" si="13"/>
        <v>7.3324410882683981</v>
      </c>
      <c r="AN45" s="47">
        <f t="shared" si="14"/>
        <v>1.148065947060207</v>
      </c>
      <c r="AO45" s="47">
        <f t="shared" si="15"/>
        <v>1.3226392778115066</v>
      </c>
      <c r="AP45" s="47">
        <f t="shared" si="16"/>
        <v>0.75606404314155951</v>
      </c>
    </row>
    <row r="46" spans="1:42" ht="15.6">
      <c r="A46" s="18" t="s">
        <v>127</v>
      </c>
      <c r="B46" s="18">
        <v>0.2</v>
      </c>
      <c r="C46" s="22" t="s">
        <v>119</v>
      </c>
      <c r="D46" s="22">
        <v>685</v>
      </c>
      <c r="E46" s="22">
        <v>50</v>
      </c>
      <c r="F46" s="27">
        <v>73.23957937280808</v>
      </c>
      <c r="G46" s="27">
        <v>0.83396596022486691</v>
      </c>
      <c r="H46" s="27">
        <v>14.27967926490583</v>
      </c>
      <c r="I46" s="27">
        <v>0.32161063252823796</v>
      </c>
      <c r="J46" s="27">
        <v>0.92610968216799128</v>
      </c>
      <c r="K46" s="27">
        <v>0.13528296823819919</v>
      </c>
      <c r="L46" s="27">
        <v>0.52726215615145533</v>
      </c>
      <c r="M46" s="27">
        <v>1.2548354756527607</v>
      </c>
      <c r="N46" s="27">
        <v>1.8265083357302432</v>
      </c>
      <c r="O46" s="27">
        <v>5.3351656543338191</v>
      </c>
      <c r="P46" s="27">
        <v>0.40333348527344232</v>
      </c>
      <c r="Q46" s="27">
        <v>0.91666701198504197</v>
      </c>
      <c r="R46" s="47">
        <f t="shared" si="0"/>
        <v>99.999999999999943</v>
      </c>
      <c r="S46" s="47"/>
      <c r="T46" s="47">
        <f t="shared" si="1"/>
        <v>73.917153535466085</v>
      </c>
      <c r="U46" s="47">
        <f t="shared" si="2"/>
        <v>0.84168137574231905</v>
      </c>
      <c r="V46" s="47">
        <f t="shared" si="3"/>
        <v>14.411787365523017</v>
      </c>
      <c r="W46" s="47">
        <f t="shared" si="4"/>
        <v>0.32458600536493853</v>
      </c>
      <c r="X46" s="47">
        <f t="shared" si="5"/>
        <v>0.93467756305696059</v>
      </c>
      <c r="Y46" s="47">
        <f t="shared" si="6"/>
        <v>0.13653453528310658</v>
      </c>
      <c r="Z46" s="47">
        <f t="shared" si="7"/>
        <v>0.53214010898809072</v>
      </c>
      <c r="AA46" s="47">
        <f t="shared" si="8"/>
        <v>1.2664445551145775</v>
      </c>
      <c r="AB46" s="47">
        <f t="shared" si="9"/>
        <v>1.8434062325610074</v>
      </c>
      <c r="AC46" s="47">
        <f t="shared" si="10"/>
        <v>5.3845238078327045</v>
      </c>
      <c r="AD46" s="47">
        <f t="shared" si="11"/>
        <v>0.40706491506722881</v>
      </c>
      <c r="AE46" s="47">
        <f t="shared" si="12"/>
        <v>100.00000000000003</v>
      </c>
      <c r="AF46" s="47"/>
      <c r="AG46" s="47">
        <f>AC46*'E. Diagram lines'!$G$42</f>
        <v>4.4697263660009146</v>
      </c>
      <c r="AH46" s="47">
        <f>V46*'E. Diagram lines'!$G$43</f>
        <v>7.6276745134668893</v>
      </c>
      <c r="AI46" s="47">
        <f>AB46*'E. Diagram lines'!$G$41</f>
        <v>1.3675349882729126</v>
      </c>
      <c r="AJ46" s="47">
        <f>AA46*'E. Diagram lines'!$G$44</f>
        <v>0.90507426675966562</v>
      </c>
      <c r="AK46" s="47">
        <f>AD46*'E. Diagram lines'!$G$50</f>
        <v>0.17765481466916078</v>
      </c>
      <c r="AL46" s="47">
        <f>U46*'E. Diagram lines'!$G$47</f>
        <v>0.50442922765315623</v>
      </c>
      <c r="AM46" s="47">
        <f t="shared" si="13"/>
        <v>7.2279300403937121</v>
      </c>
      <c r="AN46" s="47">
        <f t="shared" si="14"/>
        <v>1.1313104155882541</v>
      </c>
      <c r="AO46" s="47">
        <f t="shared" si="15"/>
        <v>1.3067214315977453</v>
      </c>
      <c r="AP46" s="47">
        <f t="shared" si="16"/>
        <v>0.76527404833123991</v>
      </c>
    </row>
    <row r="47" spans="1:42" ht="15.6">
      <c r="A47" s="18" t="s">
        <v>127</v>
      </c>
      <c r="B47" s="18">
        <v>0.2</v>
      </c>
      <c r="C47" s="22" t="s">
        <v>119</v>
      </c>
      <c r="D47" s="22">
        <v>685</v>
      </c>
      <c r="E47" s="22">
        <v>50</v>
      </c>
      <c r="F47" s="27">
        <v>73.23957937280818</v>
      </c>
      <c r="G47" s="27">
        <v>0.83396596022486547</v>
      </c>
      <c r="H47" s="27">
        <v>14.279679264905784</v>
      </c>
      <c r="I47" s="27">
        <v>0.32161063252823402</v>
      </c>
      <c r="J47" s="27">
        <v>0.92610968216802847</v>
      </c>
      <c r="K47" s="27">
        <v>0.13528296823819869</v>
      </c>
      <c r="L47" s="27">
        <v>0.52726215615145344</v>
      </c>
      <c r="M47" s="27">
        <v>1.2548354756527527</v>
      </c>
      <c r="N47" s="27">
        <v>1.8265083357302359</v>
      </c>
      <c r="O47" s="27">
        <v>5.335165654333796</v>
      </c>
      <c r="P47" s="27">
        <v>0.40333348527344171</v>
      </c>
      <c r="Q47" s="27">
        <v>0.91666701198503853</v>
      </c>
      <c r="R47" s="47">
        <f t="shared" si="0"/>
        <v>100</v>
      </c>
      <c r="S47" s="47"/>
      <c r="T47" s="47">
        <f t="shared" si="1"/>
        <v>73.917153535466142</v>
      </c>
      <c r="U47" s="47">
        <f t="shared" si="2"/>
        <v>0.84168137574231716</v>
      </c>
      <c r="V47" s="47">
        <f t="shared" si="3"/>
        <v>14.411787365522962</v>
      </c>
      <c r="W47" s="47">
        <f t="shared" si="4"/>
        <v>0.32458600536493437</v>
      </c>
      <c r="X47" s="47">
        <f t="shared" si="5"/>
        <v>0.93467756305699767</v>
      </c>
      <c r="Y47" s="47">
        <f t="shared" si="6"/>
        <v>0.136534535283106</v>
      </c>
      <c r="Z47" s="47">
        <f t="shared" si="7"/>
        <v>0.5321401089880885</v>
      </c>
      <c r="AA47" s="47">
        <f t="shared" si="8"/>
        <v>1.2664445551145687</v>
      </c>
      <c r="AB47" s="47">
        <f t="shared" si="9"/>
        <v>1.8434062325609988</v>
      </c>
      <c r="AC47" s="47">
        <f t="shared" si="10"/>
        <v>5.3845238078326787</v>
      </c>
      <c r="AD47" s="47">
        <f t="shared" si="11"/>
        <v>0.40706491506722792</v>
      </c>
      <c r="AE47" s="47">
        <f t="shared" si="12"/>
        <v>100.00000000000001</v>
      </c>
      <c r="AF47" s="47"/>
      <c r="AG47" s="47">
        <f>AC47*'E. Diagram lines'!$G$42</f>
        <v>4.4697263660008923</v>
      </c>
      <c r="AH47" s="47">
        <f>V47*'E. Diagram lines'!$G$43</f>
        <v>7.62767451346686</v>
      </c>
      <c r="AI47" s="47">
        <f>AB47*'E. Diagram lines'!$G$41</f>
        <v>1.3675349882729062</v>
      </c>
      <c r="AJ47" s="47">
        <f>AA47*'E. Diagram lines'!$G$44</f>
        <v>0.9050742667596593</v>
      </c>
      <c r="AK47" s="47">
        <f>AD47*'E. Diagram lines'!$G$50</f>
        <v>0.17765481466916039</v>
      </c>
      <c r="AL47" s="47">
        <f>U47*'E. Diagram lines'!$G$47</f>
        <v>0.50442922765315501</v>
      </c>
      <c r="AM47" s="47">
        <f t="shared" si="13"/>
        <v>7.2279300403936775</v>
      </c>
      <c r="AN47" s="47">
        <f t="shared" si="14"/>
        <v>1.1313104155882554</v>
      </c>
      <c r="AO47" s="47">
        <f t="shared" si="15"/>
        <v>1.3067214315977467</v>
      </c>
      <c r="AP47" s="47">
        <f t="shared" si="16"/>
        <v>0.76527404833123913</v>
      </c>
    </row>
    <row r="48" spans="1:42" ht="15.6">
      <c r="A48" s="18" t="s">
        <v>127</v>
      </c>
      <c r="B48" s="18">
        <v>0.2</v>
      </c>
      <c r="C48" s="22" t="s">
        <v>119</v>
      </c>
      <c r="D48" s="22">
        <v>685</v>
      </c>
      <c r="E48" s="22">
        <v>50</v>
      </c>
      <c r="F48" s="27">
        <v>73.670359527988765</v>
      </c>
      <c r="G48" s="27">
        <v>0.83042529897827377</v>
      </c>
      <c r="H48" s="27">
        <v>13.839261472165221</v>
      </c>
      <c r="I48" s="27">
        <v>0.41623405889587228</v>
      </c>
      <c r="J48" s="27">
        <v>1.1766696309612363</v>
      </c>
      <c r="K48" s="27">
        <v>0.10771804288708903</v>
      </c>
      <c r="L48" s="27">
        <v>0.58793573934010257</v>
      </c>
      <c r="M48" s="27">
        <v>1.2681669054781477</v>
      </c>
      <c r="N48" s="27">
        <v>2.2294236179545015</v>
      </c>
      <c r="O48" s="27">
        <v>4.822765267471647</v>
      </c>
      <c r="P48" s="27">
        <v>0.32115124490753238</v>
      </c>
      <c r="Q48" s="27">
        <v>0.72988919297162158</v>
      </c>
      <c r="R48" s="47">
        <f t="shared" si="0"/>
        <v>100</v>
      </c>
      <c r="S48" s="47"/>
      <c r="T48" s="47">
        <f t="shared" si="1"/>
        <v>74.212025078925237</v>
      </c>
      <c r="U48" s="47">
        <f t="shared" si="2"/>
        <v>0.83653104869857686</v>
      </c>
      <c r="V48" s="47">
        <f t="shared" si="3"/>
        <v>13.941015437232085</v>
      </c>
      <c r="W48" s="47">
        <f t="shared" si="4"/>
        <v>0.41929444372736879</v>
      </c>
      <c r="X48" s="47">
        <f t="shared" si="5"/>
        <v>1.1853211620248616</v>
      </c>
      <c r="Y48" s="47">
        <f t="shared" si="6"/>
        <v>0.1085100459860296</v>
      </c>
      <c r="Z48" s="47">
        <f t="shared" si="7"/>
        <v>0.59225857064166432</v>
      </c>
      <c r="AA48" s="47">
        <f t="shared" si="8"/>
        <v>1.2774911755093568</v>
      </c>
      <c r="AB48" s="47">
        <f t="shared" si="9"/>
        <v>2.24581558319028</v>
      </c>
      <c r="AC48" s="47">
        <f t="shared" si="10"/>
        <v>4.8582249261780746</v>
      </c>
      <c r="AD48" s="47">
        <f t="shared" si="11"/>
        <v>0.32351252788648516</v>
      </c>
      <c r="AE48" s="47">
        <f t="shared" si="12"/>
        <v>99.999999999999986</v>
      </c>
      <c r="AF48" s="47"/>
      <c r="AG48" s="47">
        <f>AC48*'E. Diagram lines'!$G$42</f>
        <v>4.0328424238579688</v>
      </c>
      <c r="AH48" s="47">
        <f>V48*'E. Diagram lines'!$G$43</f>
        <v>7.3785107596586128</v>
      </c>
      <c r="AI48" s="47">
        <f>AB48*'E. Diagram lines'!$G$41</f>
        <v>1.6660632545190235</v>
      </c>
      <c r="AJ48" s="47">
        <f>AA48*'E. Diagram lines'!$G$44</f>
        <v>0.9129688183320972</v>
      </c>
      <c r="AK48" s="47">
        <f>AD48*'E. Diagram lines'!$G$50</f>
        <v>0.14119015434020685</v>
      </c>
      <c r="AL48" s="47">
        <f>U48*'E. Diagram lines'!$G$47</f>
        <v>0.50134257803999971</v>
      </c>
      <c r="AM48" s="47">
        <f t="shared" si="13"/>
        <v>7.104040509368355</v>
      </c>
      <c r="AN48" s="47">
        <f t="shared" si="14"/>
        <v>1.1159483991009054</v>
      </c>
      <c r="AO48" s="47">
        <f t="shared" si="15"/>
        <v>1.2947241411021142</v>
      </c>
      <c r="AP48" s="47">
        <f t="shared" si="16"/>
        <v>0.77236530026293104</v>
      </c>
    </row>
    <row r="49" spans="1:42" ht="15.6">
      <c r="A49" s="18" t="s">
        <v>127</v>
      </c>
      <c r="B49" s="18">
        <v>0.2</v>
      </c>
      <c r="C49" s="22" t="s">
        <v>119</v>
      </c>
      <c r="D49" s="22">
        <v>685</v>
      </c>
      <c r="E49" s="22">
        <v>50</v>
      </c>
      <c r="F49" s="27">
        <v>73.670359527988822</v>
      </c>
      <c r="G49" s="27">
        <v>0.83042529897827144</v>
      </c>
      <c r="H49" s="27">
        <v>13.839261472165147</v>
      </c>
      <c r="I49" s="27">
        <v>0.41623405889586612</v>
      </c>
      <c r="J49" s="27">
        <v>1.1766696309612934</v>
      </c>
      <c r="K49" s="27">
        <v>0.1077180428870884</v>
      </c>
      <c r="L49" s="27">
        <v>0.58793573934009902</v>
      </c>
      <c r="M49" s="27">
        <v>1.2681669054781362</v>
      </c>
      <c r="N49" s="27">
        <v>2.2294236179544886</v>
      </c>
      <c r="O49" s="27">
        <v>4.8227652674716186</v>
      </c>
      <c r="P49" s="27">
        <v>0.32115124490753166</v>
      </c>
      <c r="Q49" s="27">
        <v>0.72988919297161725</v>
      </c>
      <c r="R49" s="47">
        <f t="shared" si="0"/>
        <v>99.999999999999986</v>
      </c>
      <c r="S49" s="47"/>
      <c r="T49" s="47">
        <f t="shared" si="1"/>
        <v>74.212025078925294</v>
      </c>
      <c r="U49" s="47">
        <f t="shared" si="2"/>
        <v>0.83653104869857453</v>
      </c>
      <c r="V49" s="47">
        <f t="shared" si="3"/>
        <v>13.941015437232009</v>
      </c>
      <c r="W49" s="47">
        <f t="shared" si="4"/>
        <v>0.41929444372736263</v>
      </c>
      <c r="X49" s="47">
        <f t="shared" si="5"/>
        <v>1.1853211620249189</v>
      </c>
      <c r="Y49" s="47">
        <f t="shared" si="6"/>
        <v>0.10851004598602897</v>
      </c>
      <c r="Z49" s="47">
        <f t="shared" si="7"/>
        <v>0.59225857064166065</v>
      </c>
      <c r="AA49" s="47">
        <f t="shared" si="8"/>
        <v>1.2774911755093452</v>
      </c>
      <c r="AB49" s="47">
        <f t="shared" si="9"/>
        <v>2.2458155831902671</v>
      </c>
      <c r="AC49" s="47">
        <f t="shared" si="10"/>
        <v>4.8582249261780461</v>
      </c>
      <c r="AD49" s="47">
        <f t="shared" si="11"/>
        <v>0.32351252788648444</v>
      </c>
      <c r="AE49" s="47">
        <f t="shared" si="12"/>
        <v>99.999999999999986</v>
      </c>
      <c r="AF49" s="47"/>
      <c r="AG49" s="47">
        <f>AC49*'E. Diagram lines'!$G$42</f>
        <v>4.0328424238579457</v>
      </c>
      <c r="AH49" s="47">
        <f>V49*'E. Diagram lines'!$G$43</f>
        <v>7.3785107596585728</v>
      </c>
      <c r="AI49" s="47">
        <f>AB49*'E. Diagram lines'!$G$41</f>
        <v>1.6660632545190139</v>
      </c>
      <c r="AJ49" s="47">
        <f>AA49*'E. Diagram lines'!$G$44</f>
        <v>0.91296881833208887</v>
      </c>
      <c r="AK49" s="47">
        <f>AD49*'E. Diagram lines'!$G$50</f>
        <v>0.14119015434020654</v>
      </c>
      <c r="AL49" s="47">
        <f>U49*'E. Diagram lines'!$G$47</f>
        <v>0.50134257803999827</v>
      </c>
      <c r="AM49" s="47">
        <f t="shared" si="13"/>
        <v>7.1040405093683132</v>
      </c>
      <c r="AN49" s="47">
        <f t="shared" si="14"/>
        <v>1.1159483991009063</v>
      </c>
      <c r="AO49" s="47">
        <f t="shared" si="15"/>
        <v>1.2947241411021146</v>
      </c>
      <c r="AP49" s="47">
        <f t="shared" si="16"/>
        <v>0.77236530026293093</v>
      </c>
    </row>
    <row r="50" spans="1:42" ht="15.6">
      <c r="A50" s="18" t="s">
        <v>127</v>
      </c>
      <c r="B50" s="18">
        <v>0.2</v>
      </c>
      <c r="C50" s="22" t="s">
        <v>119</v>
      </c>
      <c r="D50" s="22">
        <v>685</v>
      </c>
      <c r="E50" s="22">
        <v>50</v>
      </c>
      <c r="F50" s="27">
        <v>74.022015789444055</v>
      </c>
      <c r="G50" s="27">
        <v>0.81622410278656554</v>
      </c>
      <c r="H50" s="27">
        <v>13.384164101984178</v>
      </c>
      <c r="I50" s="27">
        <v>0.55582852231799573</v>
      </c>
      <c r="J50" s="27">
        <v>1.5054103838444057</v>
      </c>
      <c r="K50" s="27">
        <v>7.9987844637835967E-2</v>
      </c>
      <c r="L50" s="27">
        <v>0.66349355558141265</v>
      </c>
      <c r="M50" s="27">
        <v>1.2933706464000687</v>
      </c>
      <c r="N50" s="27">
        <v>2.7098380680403529</v>
      </c>
      <c r="O50" s="27">
        <v>4.1891992285884161</v>
      </c>
      <c r="P50" s="27">
        <v>0.23847625889228241</v>
      </c>
      <c r="Q50" s="27">
        <v>0.54199149748242836</v>
      </c>
      <c r="R50" s="47">
        <f t="shared" si="0"/>
        <v>100</v>
      </c>
      <c r="S50" s="47"/>
      <c r="T50" s="47">
        <f t="shared" si="1"/>
        <v>74.425395102869317</v>
      </c>
      <c r="U50" s="47">
        <f t="shared" si="2"/>
        <v>0.82067207565884914</v>
      </c>
      <c r="V50" s="47">
        <f t="shared" si="3"/>
        <v>13.457100442188509</v>
      </c>
      <c r="W50" s="47">
        <f t="shared" si="4"/>
        <v>0.55885748235540633</v>
      </c>
      <c r="X50" s="47">
        <f t="shared" si="5"/>
        <v>1.5136140432635945</v>
      </c>
      <c r="Y50" s="47">
        <f t="shared" si="6"/>
        <v>8.0423734440461123E-2</v>
      </c>
      <c r="Z50" s="47">
        <f t="shared" si="7"/>
        <v>0.66710923089176644</v>
      </c>
      <c r="AA50" s="47">
        <f t="shared" si="8"/>
        <v>1.3004188057589448</v>
      </c>
      <c r="AB50" s="47">
        <f t="shared" si="9"/>
        <v>2.7246051965455944</v>
      </c>
      <c r="AC50" s="47">
        <f t="shared" si="10"/>
        <v>4.2120280625590603</v>
      </c>
      <c r="AD50" s="47">
        <f t="shared" si="11"/>
        <v>0.23977582346850015</v>
      </c>
      <c r="AE50" s="47">
        <f t="shared" si="12"/>
        <v>100.00000000000001</v>
      </c>
      <c r="AF50" s="47"/>
      <c r="AG50" s="47">
        <f>AC50*'E. Diagram lines'!$G$42</f>
        <v>3.4964304286610215</v>
      </c>
      <c r="AH50" s="47">
        <f>V50*'E. Diagram lines'!$G$43</f>
        <v>7.1223908225015755</v>
      </c>
      <c r="AI50" s="47">
        <f>AB50*'E. Diagram lines'!$G$41</f>
        <v>2.0212543874986517</v>
      </c>
      <c r="AJ50" s="47">
        <f>AA50*'E. Diagram lines'!$G$44</f>
        <v>0.92935422427259262</v>
      </c>
      <c r="AK50" s="47">
        <f>AD50*'E. Diagram lines'!$G$50</f>
        <v>0.10464505267767095</v>
      </c>
      <c r="AL50" s="47">
        <f>U50*'E. Diagram lines'!$G$47</f>
        <v>0.49183811500641206</v>
      </c>
      <c r="AM50" s="47">
        <f t="shared" si="13"/>
        <v>6.9366332591046547</v>
      </c>
      <c r="AN50" s="47">
        <f t="shared" si="14"/>
        <v>1.1047537912883538</v>
      </c>
      <c r="AO50" s="47">
        <f t="shared" si="15"/>
        <v>1.2908295888235934</v>
      </c>
      <c r="AP50" s="47">
        <f t="shared" si="16"/>
        <v>0.77469559782198438</v>
      </c>
    </row>
    <row r="51" spans="1:42" ht="15.6">
      <c r="A51" s="18" t="s">
        <v>127</v>
      </c>
      <c r="B51" s="18">
        <v>0.2</v>
      </c>
      <c r="C51" s="22" t="s">
        <v>119</v>
      </c>
      <c r="D51" s="22">
        <v>685</v>
      </c>
      <c r="E51" s="22">
        <v>50</v>
      </c>
      <c r="F51" s="27">
        <v>74.022015789444112</v>
      </c>
      <c r="G51" s="27">
        <v>0.8162241027865631</v>
      </c>
      <c r="H51" s="27">
        <v>13.384164101984094</v>
      </c>
      <c r="I51" s="27">
        <v>0.5558285223179843</v>
      </c>
      <c r="J51" s="27">
        <v>1.5054103838445079</v>
      </c>
      <c r="K51" s="27">
        <v>7.9987844637835454E-2</v>
      </c>
      <c r="L51" s="27">
        <v>0.66349355558140777</v>
      </c>
      <c r="M51" s="27">
        <v>1.2933706464000534</v>
      </c>
      <c r="N51" s="27">
        <v>2.7098380680403307</v>
      </c>
      <c r="O51" s="27">
        <v>4.1891992285883859</v>
      </c>
      <c r="P51" s="27">
        <v>0.23847625889228172</v>
      </c>
      <c r="Q51" s="27">
        <v>0.54199149748242414</v>
      </c>
      <c r="R51" s="47">
        <f t="shared" si="0"/>
        <v>99.999999999999986</v>
      </c>
      <c r="S51" s="47"/>
      <c r="T51" s="47">
        <f t="shared" si="1"/>
        <v>74.425395102869373</v>
      </c>
      <c r="U51" s="47">
        <f t="shared" si="2"/>
        <v>0.8206720756588467</v>
      </c>
      <c r="V51" s="47">
        <f t="shared" si="3"/>
        <v>13.457100442188429</v>
      </c>
      <c r="W51" s="47">
        <f t="shared" si="4"/>
        <v>0.5588574823553949</v>
      </c>
      <c r="X51" s="47">
        <f t="shared" si="5"/>
        <v>1.5136140432636973</v>
      </c>
      <c r="Y51" s="47">
        <f t="shared" si="6"/>
        <v>8.0423734440460609E-2</v>
      </c>
      <c r="Z51" s="47">
        <f t="shared" si="7"/>
        <v>0.66710923089176155</v>
      </c>
      <c r="AA51" s="47">
        <f t="shared" si="8"/>
        <v>1.3004188057589294</v>
      </c>
      <c r="AB51" s="47">
        <f t="shared" si="9"/>
        <v>2.7246051965455726</v>
      </c>
      <c r="AC51" s="47">
        <f t="shared" si="10"/>
        <v>4.2120280625590309</v>
      </c>
      <c r="AD51" s="47">
        <f t="shared" si="11"/>
        <v>0.23977582346849952</v>
      </c>
      <c r="AE51" s="47">
        <f t="shared" si="12"/>
        <v>100</v>
      </c>
      <c r="AF51" s="47"/>
      <c r="AG51" s="47">
        <f>AC51*'E. Diagram lines'!$G$42</f>
        <v>3.4964304286609975</v>
      </c>
      <c r="AH51" s="47">
        <f>V51*'E. Diagram lines'!$G$43</f>
        <v>7.1223908225015329</v>
      </c>
      <c r="AI51" s="47">
        <f>AB51*'E. Diagram lines'!$G$41</f>
        <v>2.0212543874986357</v>
      </c>
      <c r="AJ51" s="47">
        <f>AA51*'E. Diagram lines'!$G$44</f>
        <v>0.92935422427258174</v>
      </c>
      <c r="AK51" s="47">
        <f>AD51*'E. Diagram lines'!$G$50</f>
        <v>0.10464505267767066</v>
      </c>
      <c r="AL51" s="47">
        <f>U51*'E. Diagram lines'!$G$47</f>
        <v>0.49183811500641056</v>
      </c>
      <c r="AM51" s="47">
        <f t="shared" si="13"/>
        <v>6.9366332591046032</v>
      </c>
      <c r="AN51" s="47">
        <f t="shared" si="14"/>
        <v>1.1047537912883558</v>
      </c>
      <c r="AO51" s="47">
        <f t="shared" si="15"/>
        <v>1.290829588823595</v>
      </c>
      <c r="AP51" s="47">
        <f t="shared" si="16"/>
        <v>0.77469559782198338</v>
      </c>
    </row>
    <row r="52" spans="1:42" ht="15.6">
      <c r="A52" s="18" t="s">
        <v>127</v>
      </c>
      <c r="B52" s="18">
        <v>0.2</v>
      </c>
      <c r="C52" s="22" t="s">
        <v>119</v>
      </c>
      <c r="D52" s="22">
        <v>685</v>
      </c>
      <c r="E52" s="22">
        <v>50</v>
      </c>
      <c r="F52" s="27">
        <v>74.244705172835296</v>
      </c>
      <c r="G52" s="27">
        <v>0.78362199884934336</v>
      </c>
      <c r="H52" s="27">
        <v>12.889510260331729</v>
      </c>
      <c r="I52" s="27">
        <v>0.79064381842443388</v>
      </c>
      <c r="J52" s="27">
        <v>1.973183083173998</v>
      </c>
      <c r="K52" s="27">
        <v>5.130748464601334E-2</v>
      </c>
      <c r="L52" s="27">
        <v>0.76909934865923146</v>
      </c>
      <c r="M52" s="27">
        <v>1.3400600796854842</v>
      </c>
      <c r="N52" s="27">
        <v>3.3156219173927894</v>
      </c>
      <c r="O52" s="27">
        <v>3.3416228023349404</v>
      </c>
      <c r="P52" s="27">
        <v>0.1529684547315186</v>
      </c>
      <c r="Q52" s="27">
        <v>0.3476555789352499</v>
      </c>
      <c r="R52" s="47">
        <f t="shared" si="0"/>
        <v>100.00000000000001</v>
      </c>
      <c r="S52" s="47"/>
      <c r="T52" s="47">
        <f t="shared" si="1"/>
        <v>74.503721517204227</v>
      </c>
      <c r="U52" s="47">
        <f t="shared" si="2"/>
        <v>0.78635580868853039</v>
      </c>
      <c r="V52" s="47">
        <f t="shared" si="3"/>
        <v>12.934477693639801</v>
      </c>
      <c r="W52" s="47">
        <f t="shared" si="4"/>
        <v>0.79340212517599884</v>
      </c>
      <c r="X52" s="47">
        <f t="shared" si="5"/>
        <v>1.9800668962053056</v>
      </c>
      <c r="Y52" s="47">
        <f t="shared" si="6"/>
        <v>5.1486480267059161E-2</v>
      </c>
      <c r="Z52" s="47">
        <f t="shared" si="7"/>
        <v>0.77178249355532202</v>
      </c>
      <c r="AA52" s="47">
        <f t="shared" si="8"/>
        <v>1.344735126374226</v>
      </c>
      <c r="AB52" s="47">
        <f t="shared" si="9"/>
        <v>3.3271890758366593</v>
      </c>
      <c r="AC52" s="47">
        <f t="shared" si="10"/>
        <v>3.353280669660371</v>
      </c>
      <c r="AD52" s="47">
        <f t="shared" si="11"/>
        <v>0.15350211339251116</v>
      </c>
      <c r="AE52" s="47">
        <f t="shared" si="12"/>
        <v>100</v>
      </c>
      <c r="AF52" s="47"/>
      <c r="AG52" s="47">
        <f>AC52*'E. Diagram lines'!$G$42</f>
        <v>2.78357893041149</v>
      </c>
      <c r="AH52" s="47">
        <f>V52*'E. Diagram lines'!$G$43</f>
        <v>6.845784172808731</v>
      </c>
      <c r="AI52" s="47">
        <f>AB52*'E. Diagram lines'!$G$41</f>
        <v>2.4682825702963798</v>
      </c>
      <c r="AJ52" s="47">
        <f>AA52*'E. Diagram lines'!$G$44</f>
        <v>0.9610252210204393</v>
      </c>
      <c r="AK52" s="47">
        <f>AD52*'E. Diagram lines'!$G$50</f>
        <v>6.6992728915404642E-2</v>
      </c>
      <c r="AL52" s="47">
        <f>U52*'E. Diagram lines'!$G$47</f>
        <v>0.47127198565786754</v>
      </c>
      <c r="AM52" s="47">
        <f t="shared" si="13"/>
        <v>6.6804697454970299</v>
      </c>
      <c r="AN52" s="47">
        <f t="shared" si="14"/>
        <v>1.1018685000109518</v>
      </c>
      <c r="AO52" s="47">
        <f t="shared" si="15"/>
        <v>1.3034967071934447</v>
      </c>
      <c r="AP52" s="47">
        <f t="shared" si="16"/>
        <v>0.76716726208929009</v>
      </c>
    </row>
    <row r="53" spans="1:42" ht="15.6">
      <c r="A53" s="18" t="s">
        <v>127</v>
      </c>
      <c r="B53" s="18">
        <v>0.2</v>
      </c>
      <c r="C53" s="22" t="s">
        <v>119</v>
      </c>
      <c r="D53" s="22">
        <v>685</v>
      </c>
      <c r="E53" s="22">
        <v>50</v>
      </c>
      <c r="F53" s="27">
        <v>74.244705172835324</v>
      </c>
      <c r="G53" s="27">
        <v>0.78362199884933759</v>
      </c>
      <c r="H53" s="27">
        <v>12.889510260331596</v>
      </c>
      <c r="I53" s="27">
        <v>0.79064381842440556</v>
      </c>
      <c r="J53" s="27">
        <v>1.9731830831742248</v>
      </c>
      <c r="K53" s="27">
        <v>5.130748464601273E-2</v>
      </c>
      <c r="L53" s="27">
        <v>0.76909934865922125</v>
      </c>
      <c r="M53" s="27">
        <v>1.3400600796854603</v>
      </c>
      <c r="N53" s="27">
        <v>3.3156219173927486</v>
      </c>
      <c r="O53" s="27">
        <v>3.3416228023348946</v>
      </c>
      <c r="P53" s="27">
        <v>0.15296845473151732</v>
      </c>
      <c r="Q53" s="27">
        <v>0.34765557893524501</v>
      </c>
      <c r="R53" s="47">
        <f t="shared" si="0"/>
        <v>99.999999999999986</v>
      </c>
      <c r="S53" s="47"/>
      <c r="T53" s="47">
        <f t="shared" si="1"/>
        <v>74.503721517204283</v>
      </c>
      <c r="U53" s="47">
        <f t="shared" si="2"/>
        <v>0.78635580868852473</v>
      </c>
      <c r="V53" s="47">
        <f t="shared" si="3"/>
        <v>12.934477693639671</v>
      </c>
      <c r="W53" s="47">
        <f t="shared" si="4"/>
        <v>0.79340212517597075</v>
      </c>
      <c r="X53" s="47">
        <f t="shared" si="5"/>
        <v>1.9800668962055334</v>
      </c>
      <c r="Y53" s="47">
        <f t="shared" si="6"/>
        <v>5.1486480267058557E-2</v>
      </c>
      <c r="Z53" s="47">
        <f t="shared" si="7"/>
        <v>0.77178249355531192</v>
      </c>
      <c r="AA53" s="47">
        <f t="shared" si="8"/>
        <v>1.3447351263742022</v>
      </c>
      <c r="AB53" s="47">
        <f t="shared" si="9"/>
        <v>3.3271890758366189</v>
      </c>
      <c r="AC53" s="47">
        <f t="shared" si="10"/>
        <v>3.3532806696603266</v>
      </c>
      <c r="AD53" s="47">
        <f t="shared" si="11"/>
        <v>0.15350211339250991</v>
      </c>
      <c r="AE53" s="47">
        <f t="shared" si="12"/>
        <v>100</v>
      </c>
      <c r="AF53" s="47"/>
      <c r="AG53" s="47">
        <f>AC53*'E. Diagram lines'!$G$42</f>
        <v>2.7835789304114531</v>
      </c>
      <c r="AH53" s="47">
        <f>V53*'E. Diagram lines'!$G$43</f>
        <v>6.8457841728086617</v>
      </c>
      <c r="AI53" s="47">
        <f>AB53*'E. Diagram lines'!$G$41</f>
        <v>2.4682825702963496</v>
      </c>
      <c r="AJ53" s="47">
        <f>AA53*'E. Diagram lines'!$G$44</f>
        <v>0.96102522102042243</v>
      </c>
      <c r="AK53" s="47">
        <f>AD53*'E. Diagram lines'!$G$50</f>
        <v>6.6992728915404087E-2</v>
      </c>
      <c r="AL53" s="47">
        <f>U53*'E. Diagram lines'!$G$47</f>
        <v>0.47127198565786416</v>
      </c>
      <c r="AM53" s="47">
        <f t="shared" si="13"/>
        <v>6.6804697454969455</v>
      </c>
      <c r="AN53" s="47">
        <f t="shared" si="14"/>
        <v>1.1018685000109554</v>
      </c>
      <c r="AO53" s="47">
        <f t="shared" si="15"/>
        <v>1.3034967071934482</v>
      </c>
      <c r="AP53" s="47">
        <f t="shared" si="16"/>
        <v>0.76716726208928798</v>
      </c>
    </row>
    <row r="54" spans="1:42" ht="15.6">
      <c r="A54" s="18" t="s">
        <v>127</v>
      </c>
      <c r="B54" s="18">
        <v>0.2</v>
      </c>
      <c r="C54" s="22" t="s">
        <v>119</v>
      </c>
      <c r="D54" s="22">
        <v>685</v>
      </c>
      <c r="E54" s="22">
        <v>50</v>
      </c>
      <c r="F54" s="27">
        <v>72.686736335434006</v>
      </c>
      <c r="G54" s="27">
        <v>0.74840328951152757</v>
      </c>
      <c r="H54" s="27">
        <v>13.085242491498272</v>
      </c>
      <c r="I54" s="27">
        <v>1.1454689393759521</v>
      </c>
      <c r="J54" s="27">
        <v>2.8241273579329489</v>
      </c>
      <c r="K54" s="27">
        <v>3.2511692215350899E-2</v>
      </c>
      <c r="L54" s="27">
        <v>0.96311414460197864</v>
      </c>
      <c r="M54" s="27">
        <v>1.4248907246202067</v>
      </c>
      <c r="N54" s="27">
        <v>4.1364677365688651</v>
      </c>
      <c r="O54" s="27">
        <v>2.6358099945921123</v>
      </c>
      <c r="P54" s="27">
        <v>9.6930561948244023E-2</v>
      </c>
      <c r="Q54" s="27">
        <v>0.22029673170054312</v>
      </c>
      <c r="R54" s="47">
        <f t="shared" si="0"/>
        <v>100</v>
      </c>
      <c r="S54" s="47"/>
      <c r="T54" s="47">
        <f t="shared" si="1"/>
        <v>72.847216372236872</v>
      </c>
      <c r="U54" s="47">
        <f t="shared" si="2"/>
        <v>0.75005563756702343</v>
      </c>
      <c r="V54" s="47">
        <f t="shared" si="3"/>
        <v>13.114132496779558</v>
      </c>
      <c r="W54" s="47">
        <f t="shared" si="4"/>
        <v>1.1479979413206709</v>
      </c>
      <c r="X54" s="47">
        <f t="shared" si="5"/>
        <v>2.8303625541349842</v>
      </c>
      <c r="Y54" s="47">
        <f t="shared" si="6"/>
        <v>3.2583472540432014E-2</v>
      </c>
      <c r="Z54" s="47">
        <f t="shared" si="7"/>
        <v>0.96524053796015363</v>
      </c>
      <c r="AA54" s="47">
        <f t="shared" si="8"/>
        <v>1.4280366426714981</v>
      </c>
      <c r="AB54" s="47">
        <f t="shared" si="9"/>
        <v>4.1456003586683776</v>
      </c>
      <c r="AC54" s="47">
        <f t="shared" si="10"/>
        <v>2.6416294178633053</v>
      </c>
      <c r="AD54" s="47">
        <f t="shared" si="11"/>
        <v>9.7144568257139102E-2</v>
      </c>
      <c r="AE54" s="47">
        <f t="shared" si="12"/>
        <v>100.00000000000001</v>
      </c>
      <c r="AF54" s="47"/>
      <c r="AG54" s="47">
        <f>AC54*'E. Diagram lines'!$G$42</f>
        <v>2.1928328445779086</v>
      </c>
      <c r="AH54" s="47">
        <f>V54*'E. Diagram lines'!$G$43</f>
        <v>6.9408694199314631</v>
      </c>
      <c r="AI54" s="47">
        <f>AB54*'E. Diagram lines'!$G$41</f>
        <v>3.0754227894735724</v>
      </c>
      <c r="AJ54" s="47">
        <f>AA54*'E. Diagram lines'!$G$44</f>
        <v>1.0205572853956546</v>
      </c>
      <c r="AK54" s="47">
        <f>AD54*'E. Diagram lines'!$G$50</f>
        <v>4.2396678345485529E-2</v>
      </c>
      <c r="AL54" s="47">
        <f>U54*'E. Diagram lines'!$G$47</f>
        <v>0.4495168799727145</v>
      </c>
      <c r="AM54" s="47">
        <f t="shared" si="13"/>
        <v>6.7872297765316834</v>
      </c>
      <c r="AN54" s="47">
        <f t="shared" si="14"/>
        <v>1.1036851483477825</v>
      </c>
      <c r="AO54" s="47">
        <f t="shared" si="15"/>
        <v>1.3174891087419918</v>
      </c>
      <c r="AP54" s="47">
        <f t="shared" si="16"/>
        <v>0.7590195572507259</v>
      </c>
    </row>
    <row r="55" spans="1:42" ht="15.6">
      <c r="A55" s="18" t="s">
        <v>127</v>
      </c>
      <c r="B55" s="18">
        <v>0.2</v>
      </c>
      <c r="C55" s="22" t="s">
        <v>119</v>
      </c>
      <c r="D55" s="22">
        <v>685</v>
      </c>
      <c r="E55" s="22">
        <v>50</v>
      </c>
      <c r="F55" s="27">
        <v>72.686736335433977</v>
      </c>
      <c r="G55" s="27">
        <v>0.74840328951152224</v>
      </c>
      <c r="H55" s="27">
        <v>13.08524249149815</v>
      </c>
      <c r="I55" s="27">
        <v>1.1454689393759094</v>
      </c>
      <c r="J55" s="27">
        <v>2.8241273579332855</v>
      </c>
      <c r="K55" s="27">
        <v>3.2511692215350475E-2</v>
      </c>
      <c r="L55" s="27">
        <v>0.96311414460196509</v>
      </c>
      <c r="M55" s="27">
        <v>1.4248907246201703</v>
      </c>
      <c r="N55" s="27">
        <v>4.1364677365688083</v>
      </c>
      <c r="O55" s="27">
        <v>2.635809994592071</v>
      </c>
      <c r="P55" s="27">
        <v>9.6930561948243427E-2</v>
      </c>
      <c r="Q55" s="27">
        <v>0.22029673170054034</v>
      </c>
      <c r="R55" s="47">
        <f t="shared" si="0"/>
        <v>99.999999999999986</v>
      </c>
      <c r="S55" s="47"/>
      <c r="T55" s="47">
        <f t="shared" si="1"/>
        <v>72.847216372236844</v>
      </c>
      <c r="U55" s="47">
        <f t="shared" si="2"/>
        <v>0.75005563756701821</v>
      </c>
      <c r="V55" s="47">
        <f t="shared" si="3"/>
        <v>13.114132496779435</v>
      </c>
      <c r="W55" s="47">
        <f t="shared" si="4"/>
        <v>1.1479979413206285</v>
      </c>
      <c r="X55" s="47">
        <f t="shared" si="5"/>
        <v>2.8303625541353221</v>
      </c>
      <c r="Y55" s="47">
        <f t="shared" si="6"/>
        <v>3.2583472540431598E-2</v>
      </c>
      <c r="Z55" s="47">
        <f t="shared" si="7"/>
        <v>0.9652405379601402</v>
      </c>
      <c r="AA55" s="47">
        <f t="shared" si="8"/>
        <v>1.4280366426714619</v>
      </c>
      <c r="AB55" s="47">
        <f t="shared" si="9"/>
        <v>4.1456003586683217</v>
      </c>
      <c r="AC55" s="47">
        <f t="shared" si="10"/>
        <v>2.641629417863264</v>
      </c>
      <c r="AD55" s="47">
        <f t="shared" si="11"/>
        <v>9.7144568257138506E-2</v>
      </c>
      <c r="AE55" s="47">
        <f t="shared" si="12"/>
        <v>100</v>
      </c>
      <c r="AF55" s="47"/>
      <c r="AG55" s="47">
        <f>AC55*'E. Diagram lines'!$G$42</f>
        <v>2.1928328445778744</v>
      </c>
      <c r="AH55" s="47">
        <f>V55*'E. Diagram lines'!$G$43</f>
        <v>6.9408694199313983</v>
      </c>
      <c r="AI55" s="47">
        <f>AB55*'E. Diagram lines'!$G$41</f>
        <v>3.0754227894735306</v>
      </c>
      <c r="AJ55" s="47">
        <f>AA55*'E. Diagram lines'!$G$44</f>
        <v>1.0205572853956288</v>
      </c>
      <c r="AK55" s="47">
        <f>AD55*'E. Diagram lines'!$G$50</f>
        <v>4.2396678345485272E-2</v>
      </c>
      <c r="AL55" s="47">
        <f>U55*'E. Diagram lines'!$G$47</f>
        <v>0.44951687997271139</v>
      </c>
      <c r="AM55" s="47">
        <f t="shared" si="13"/>
        <v>6.7872297765315857</v>
      </c>
      <c r="AN55" s="47">
        <f t="shared" si="14"/>
        <v>1.1036851483477901</v>
      </c>
      <c r="AO55" s="47">
        <f t="shared" si="15"/>
        <v>1.3174891087419986</v>
      </c>
      <c r="AP55" s="47">
        <f t="shared" si="16"/>
        <v>0.7590195572507219</v>
      </c>
    </row>
    <row r="56" spans="1:42"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</row>
    <row r="57" spans="1:42" ht="18">
      <c r="A57" s="18" t="s">
        <v>127</v>
      </c>
      <c r="B57" s="18">
        <v>0.2</v>
      </c>
      <c r="C57" s="22" t="s">
        <v>117</v>
      </c>
      <c r="D57" s="22">
        <v>600</v>
      </c>
      <c r="E57" s="18">
        <v>50</v>
      </c>
      <c r="F57" s="47">
        <v>69.534991709611788</v>
      </c>
      <c r="G57" s="47">
        <v>0.28167174162910558</v>
      </c>
      <c r="H57" s="47">
        <v>17.309005618442885</v>
      </c>
      <c r="I57" s="47">
        <v>0.11295445880794054</v>
      </c>
      <c r="J57" s="47">
        <v>0.20433627887779088</v>
      </c>
      <c r="K57" s="47">
        <v>0.21660330597683533</v>
      </c>
      <c r="L57" s="47">
        <v>0.29964562310854581</v>
      </c>
      <c r="M57" s="47">
        <v>1.5985275618180323</v>
      </c>
      <c r="N57" s="47">
        <v>0.4874986393000133</v>
      </c>
      <c r="O57" s="47">
        <v>6.2401292892450053</v>
      </c>
      <c r="P57" s="47">
        <v>1.1350275973612243</v>
      </c>
      <c r="Q57" s="47">
        <v>2.5796081758208405</v>
      </c>
      <c r="R57" s="47">
        <f t="shared" ref="R57:R116" si="17">SUM(F57:Q57)</f>
        <v>100</v>
      </c>
      <c r="S57" s="47"/>
      <c r="T57" s="47">
        <f t="shared" ref="T57:T116" si="18">(F57*100)/(R57-Q57)</f>
        <v>71.376218477037185</v>
      </c>
      <c r="U57" s="47">
        <f t="shared" ref="U57:U116" si="19">(G57*100)/(R57-Q57)</f>
        <v>0.28913016705727962</v>
      </c>
      <c r="V57" s="47">
        <f t="shared" ref="V57:V116" si="20">(H57*100)/(R57-Q57)</f>
        <v>17.767333198250281</v>
      </c>
      <c r="W57" s="47">
        <f t="shared" ref="W57:W116" si="21">(I57*100)/(R57-Q57)</f>
        <v>0.11594539571530024</v>
      </c>
      <c r="X57" s="47">
        <f t="shared" ref="X57:X116" si="22">(J57*100)/(R57-Q57)</f>
        <v>0.20974692777521331</v>
      </c>
      <c r="Y57" s="47">
        <f t="shared" ref="Y57:Y116" si="23">(K57*100)/(R57-Q57)</f>
        <v>0.22233877519991219</v>
      </c>
      <c r="Z57" s="47">
        <f t="shared" ref="Z57:Z116" si="24">(L57*100)/(R57-Q57)</f>
        <v>0.30757998145740939</v>
      </c>
      <c r="AA57" s="47">
        <f t="shared" ref="AA57:AA116" si="25">(M57*100)/(R57-Q57)</f>
        <v>1.6408551966235136</v>
      </c>
      <c r="AB57" s="47">
        <f t="shared" ref="AB57:AB116" si="26">(N57*100)/(R57-Q57)</f>
        <v>0.50040718392904171</v>
      </c>
      <c r="AC57" s="47">
        <f t="shared" ref="AC57:AC116" si="27">(O57*100)/(R57-Q57)</f>
        <v>6.4053625451506777</v>
      </c>
      <c r="AD57" s="47">
        <f t="shared" ref="AD57:AD116" si="28">(P57*100)/(R57-Q57)</f>
        <v>1.1650821518041947</v>
      </c>
      <c r="AE57" s="47">
        <f t="shared" ref="AE57:AE116" si="29">SUM(T57:AD57)</f>
        <v>100.00000000000003</v>
      </c>
      <c r="AF57" s="47"/>
      <c r="AG57" s="47">
        <f>AC57*'E. Diagram lines'!$G$42</f>
        <v>5.3171308872675409</v>
      </c>
      <c r="AH57" s="47">
        <f>V57*'E. Diagram lines'!$G$43</f>
        <v>9.4036521058295222</v>
      </c>
      <c r="AI57" s="47">
        <f>AB57*'E. Diagram lines'!$G$41</f>
        <v>0.37122817549301934</v>
      </c>
      <c r="AJ57" s="47">
        <f>AA57*'E. Diagram lines'!$G$44</f>
        <v>1.1726496891989513</v>
      </c>
      <c r="AK57" s="47">
        <f>AD57*'E. Diagram lines'!$G$50</f>
        <v>0.50847529740787678</v>
      </c>
      <c r="AL57" s="47">
        <f>U57*'E. Diagram lines'!$G$47</f>
        <v>0.17327899970615754</v>
      </c>
      <c r="AM57" s="47">
        <f t="shared" ref="AM57:AM116" si="30">AB57+AC57</f>
        <v>6.9057697290797195</v>
      </c>
      <c r="AN57" s="47">
        <f t="shared" ref="AN57:AN116" si="31">AH57/(AJ57+AI57+AG57)</f>
        <v>1.3705932240858647</v>
      </c>
      <c r="AO57" s="47">
        <f t="shared" ref="AO57:AO116" si="32">AH57/(AI57+AG57)</f>
        <v>1.6531396844111894</v>
      </c>
      <c r="AP57" s="47">
        <f t="shared" ref="AP57:AP116" si="33">(AI57+AG57)/AH57</f>
        <v>0.60490956053491463</v>
      </c>
    </row>
    <row r="58" spans="1:42" ht="15.6">
      <c r="A58" s="18" t="s">
        <v>127</v>
      </c>
      <c r="B58" s="18">
        <v>0.2</v>
      </c>
      <c r="C58" s="22" t="s">
        <v>120</v>
      </c>
      <c r="D58" s="22">
        <v>600</v>
      </c>
      <c r="E58" s="18">
        <v>50</v>
      </c>
      <c r="F58" s="47">
        <v>69.790052462501407</v>
      </c>
      <c r="G58" s="47">
        <v>0.30290257101198553</v>
      </c>
      <c r="H58" s="47">
        <v>17.1370795073212</v>
      </c>
      <c r="I58" s="47">
        <v>0.11717853076521238</v>
      </c>
      <c r="J58" s="47">
        <v>0.22245311201728424</v>
      </c>
      <c r="K58" s="47">
        <v>0.21151476354762744</v>
      </c>
      <c r="L58" s="47">
        <v>0.30497681564534496</v>
      </c>
      <c r="M58" s="47">
        <v>1.5576880509659305</v>
      </c>
      <c r="N58" s="47">
        <v>0.52051032334400671</v>
      </c>
      <c r="O58" s="47">
        <v>6.2827446231240511</v>
      </c>
      <c r="P58" s="47">
        <v>1.0856081010365721</v>
      </c>
      <c r="Q58" s="47">
        <v>2.4672911387193639</v>
      </c>
      <c r="R58" s="47">
        <f t="shared" si="17"/>
        <v>100</v>
      </c>
      <c r="S58" s="47"/>
      <c r="T58" s="47">
        <f t="shared" si="18"/>
        <v>71.555535857988716</v>
      </c>
      <c r="U58" s="47">
        <f t="shared" si="19"/>
        <v>0.31056511661416014</v>
      </c>
      <c r="V58" s="47">
        <f t="shared" si="20"/>
        <v>17.570597297461532</v>
      </c>
      <c r="W58" s="47">
        <f t="shared" si="21"/>
        <v>0.12014280351002424</v>
      </c>
      <c r="X58" s="47">
        <f t="shared" si="22"/>
        <v>0.22808052253903466</v>
      </c>
      <c r="Y58" s="47">
        <f t="shared" si="23"/>
        <v>0.21686546597250961</v>
      </c>
      <c r="Z58" s="47">
        <f t="shared" si="24"/>
        <v>0.31269183354592262</v>
      </c>
      <c r="AA58" s="47">
        <f t="shared" si="25"/>
        <v>1.5970929846533921</v>
      </c>
      <c r="AB58" s="47">
        <f t="shared" si="26"/>
        <v>0.53367770609582987</v>
      </c>
      <c r="AC58" s="47">
        <f t="shared" si="27"/>
        <v>6.4416796134104182</v>
      </c>
      <c r="AD58" s="47">
        <f t="shared" si="28"/>
        <v>1.113070798208442</v>
      </c>
      <c r="AE58" s="47">
        <f t="shared" si="29"/>
        <v>99.999999999999957</v>
      </c>
      <c r="AF58" s="47"/>
      <c r="AG58" s="47">
        <f>AC58*'E. Diagram lines'!$G$42</f>
        <v>5.347277909238227</v>
      </c>
      <c r="AH58" s="47">
        <f>V58*'E. Diagram lines'!$G$43</f>
        <v>9.2995264080052387</v>
      </c>
      <c r="AI58" s="47">
        <f>AB58*'E. Diagram lines'!$G$41</f>
        <v>0.39590998590329557</v>
      </c>
      <c r="AJ58" s="47">
        <f>AA58*'E. Diagram lines'!$G$44</f>
        <v>1.1413746904233</v>
      </c>
      <c r="AK58" s="47">
        <f>AD58*'E. Diagram lines'!$G$50</f>
        <v>0.4857760495932632</v>
      </c>
      <c r="AL58" s="47">
        <f>U58*'E. Diagram lines'!$G$47</f>
        <v>0.18612520892663081</v>
      </c>
      <c r="AM58" s="47">
        <f t="shared" si="30"/>
        <v>6.9753573195062479</v>
      </c>
      <c r="AN58" s="47">
        <f t="shared" si="31"/>
        <v>1.3507795582400517</v>
      </c>
      <c r="AO58" s="47">
        <f t="shared" si="32"/>
        <v>1.619227261547932</v>
      </c>
      <c r="AP58" s="47">
        <f t="shared" si="33"/>
        <v>0.61757853498836879</v>
      </c>
    </row>
    <row r="59" spans="1:42" ht="15.6">
      <c r="A59" s="18" t="s">
        <v>127</v>
      </c>
      <c r="B59" s="18">
        <v>0.2</v>
      </c>
      <c r="C59" s="22" t="s">
        <v>120</v>
      </c>
      <c r="D59" s="22">
        <v>600</v>
      </c>
      <c r="E59" s="18">
        <v>50</v>
      </c>
      <c r="F59" s="47">
        <v>69.790052462501407</v>
      </c>
      <c r="G59" s="47">
        <v>0.3029025710119857</v>
      </c>
      <c r="H59" s="47">
        <v>17.137079507321197</v>
      </c>
      <c r="I59" s="47">
        <v>0.11717853076521223</v>
      </c>
      <c r="J59" s="47">
        <v>0.22245311201728557</v>
      </c>
      <c r="K59" s="47">
        <v>0.21151476354762744</v>
      </c>
      <c r="L59" s="47">
        <v>0.30497681564534485</v>
      </c>
      <c r="M59" s="47">
        <v>1.5576880509659297</v>
      </c>
      <c r="N59" s="47">
        <v>0.52051032334400671</v>
      </c>
      <c r="O59" s="47">
        <v>6.2827446231240511</v>
      </c>
      <c r="P59" s="47">
        <v>1.0856081010365726</v>
      </c>
      <c r="Q59" s="47">
        <v>2.4672911387193635</v>
      </c>
      <c r="R59" s="47">
        <f t="shared" si="17"/>
        <v>100</v>
      </c>
      <c r="S59" s="47"/>
      <c r="T59" s="47">
        <f t="shared" si="18"/>
        <v>71.555535857988716</v>
      </c>
      <c r="U59" s="47">
        <f t="shared" si="19"/>
        <v>0.31056511661416031</v>
      </c>
      <c r="V59" s="47">
        <f t="shared" si="20"/>
        <v>17.570597297461529</v>
      </c>
      <c r="W59" s="47">
        <f t="shared" si="21"/>
        <v>0.12014280351002407</v>
      </c>
      <c r="X59" s="47">
        <f t="shared" si="22"/>
        <v>0.22808052253903605</v>
      </c>
      <c r="Y59" s="47">
        <f t="shared" si="23"/>
        <v>0.21686546597250961</v>
      </c>
      <c r="Z59" s="47">
        <f t="shared" si="24"/>
        <v>0.3126918335459225</v>
      </c>
      <c r="AA59" s="47">
        <f t="shared" si="25"/>
        <v>1.5970929846533912</v>
      </c>
      <c r="AB59" s="47">
        <f t="shared" si="26"/>
        <v>0.53367770609582987</v>
      </c>
      <c r="AC59" s="47">
        <f t="shared" si="27"/>
        <v>6.4416796134104182</v>
      </c>
      <c r="AD59" s="47">
        <f t="shared" si="28"/>
        <v>1.1130707982084425</v>
      </c>
      <c r="AE59" s="47">
        <f t="shared" si="29"/>
        <v>99.999999999999957</v>
      </c>
      <c r="AF59" s="47"/>
      <c r="AG59" s="47">
        <f>AC59*'E. Diagram lines'!$G$42</f>
        <v>5.347277909238227</v>
      </c>
      <c r="AH59" s="47">
        <f>V59*'E. Diagram lines'!$G$43</f>
        <v>9.2995264080052351</v>
      </c>
      <c r="AI59" s="47">
        <f>AB59*'E. Diagram lines'!$G$41</f>
        <v>0.39590998590329557</v>
      </c>
      <c r="AJ59" s="47">
        <f>AA59*'E. Diagram lines'!$G$44</f>
        <v>1.1413746904232993</v>
      </c>
      <c r="AK59" s="47">
        <f>AD59*'E. Diagram lines'!$G$50</f>
        <v>0.48577604959326343</v>
      </c>
      <c r="AL59" s="47">
        <f>U59*'E. Diagram lines'!$G$47</f>
        <v>0.1861252089266309</v>
      </c>
      <c r="AM59" s="47">
        <f t="shared" si="30"/>
        <v>6.9753573195062479</v>
      </c>
      <c r="AN59" s="47">
        <f t="shared" si="31"/>
        <v>1.3507795582400512</v>
      </c>
      <c r="AO59" s="47">
        <f t="shared" si="32"/>
        <v>1.6192272615479313</v>
      </c>
      <c r="AP59" s="47">
        <f t="shared" si="33"/>
        <v>0.61757853498836901</v>
      </c>
    </row>
    <row r="60" spans="1:42" ht="15.6">
      <c r="A60" s="18" t="s">
        <v>127</v>
      </c>
      <c r="B60" s="18">
        <v>0.2</v>
      </c>
      <c r="C60" s="22" t="s">
        <v>120</v>
      </c>
      <c r="D60" s="22">
        <v>600</v>
      </c>
      <c r="E60" s="18">
        <v>50</v>
      </c>
      <c r="F60" s="47">
        <v>70.06341858705504</v>
      </c>
      <c r="G60" s="47">
        <v>0.32792704826044583</v>
      </c>
      <c r="H60" s="47">
        <v>16.947591417547525</v>
      </c>
      <c r="I60" s="47">
        <v>0.12218005651913835</v>
      </c>
      <c r="J60" s="47">
        <v>0.24403624670035121</v>
      </c>
      <c r="K60" s="47">
        <v>0.20596924551373888</v>
      </c>
      <c r="L60" s="47">
        <v>0.31130878805260676</v>
      </c>
      <c r="M60" s="47">
        <v>1.5148302823661359</v>
      </c>
      <c r="N60" s="47">
        <v>0.55928739228007496</v>
      </c>
      <c r="O60" s="47">
        <v>6.3268343191639902</v>
      </c>
      <c r="P60" s="47">
        <v>1.0317439661653218</v>
      </c>
      <c r="Q60" s="47">
        <v>2.3448726503756174</v>
      </c>
      <c r="R60" s="47">
        <f t="shared" si="17"/>
        <v>100</v>
      </c>
      <c r="S60" s="47"/>
      <c r="T60" s="47">
        <f t="shared" si="18"/>
        <v>71.74576541814784</v>
      </c>
      <c r="U60" s="47">
        <f t="shared" si="19"/>
        <v>0.33580115776860658</v>
      </c>
      <c r="V60" s="47">
        <f t="shared" si="20"/>
        <v>17.354533118237452</v>
      </c>
      <c r="W60" s="47">
        <f t="shared" si="21"/>
        <v>0.12511381617650238</v>
      </c>
      <c r="X60" s="47">
        <f t="shared" si="22"/>
        <v>0.24989598941042174</v>
      </c>
      <c r="Y60" s="47">
        <f t="shared" si="23"/>
        <v>0.21091493207144041</v>
      </c>
      <c r="Z60" s="47">
        <f t="shared" si="24"/>
        <v>0.31878386368599021</v>
      </c>
      <c r="AA60" s="47">
        <f t="shared" si="25"/>
        <v>1.5512040416912758</v>
      </c>
      <c r="AB60" s="47">
        <f t="shared" si="26"/>
        <v>0.57271687361352475</v>
      </c>
      <c r="AC60" s="47">
        <f t="shared" si="27"/>
        <v>6.4787528221766495</v>
      </c>
      <c r="AD60" s="47">
        <f t="shared" si="28"/>
        <v>1.0565179670202849</v>
      </c>
      <c r="AE60" s="47">
        <f t="shared" si="29"/>
        <v>100</v>
      </c>
      <c r="AF60" s="47"/>
      <c r="AG60" s="47">
        <f>AC60*'E. Diagram lines'!$G$42</f>
        <v>5.3780526080989937</v>
      </c>
      <c r="AH60" s="47">
        <f>V60*'E. Diagram lines'!$G$43</f>
        <v>9.1851709022417207</v>
      </c>
      <c r="AI60" s="47">
        <f>AB60*'E. Diagram lines'!$G$41</f>
        <v>0.42487127861810048</v>
      </c>
      <c r="AJ60" s="47">
        <f>AA60*'E. Diagram lines'!$G$44</f>
        <v>1.1085798071131057</v>
      </c>
      <c r="AK60" s="47">
        <f>AD60*'E. Diagram lines'!$G$50</f>
        <v>0.46109477058377379</v>
      </c>
      <c r="AL60" s="47">
        <f>U60*'E. Diagram lines'!$G$47</f>
        <v>0.20124945560172644</v>
      </c>
      <c r="AM60" s="47">
        <f t="shared" si="30"/>
        <v>7.0514696957901739</v>
      </c>
      <c r="AN60" s="47">
        <f t="shared" si="31"/>
        <v>1.3289685297341576</v>
      </c>
      <c r="AO60" s="47">
        <f t="shared" si="32"/>
        <v>1.5828522106358482</v>
      </c>
      <c r="AP60" s="47">
        <f t="shared" si="33"/>
        <v>0.63177092168212567</v>
      </c>
    </row>
    <row r="61" spans="1:42" ht="15.6">
      <c r="A61" s="18" t="s">
        <v>127</v>
      </c>
      <c r="B61" s="18">
        <v>0.2</v>
      </c>
      <c r="C61" s="22" t="s">
        <v>120</v>
      </c>
      <c r="D61" s="22">
        <v>600</v>
      </c>
      <c r="E61" s="18">
        <v>50</v>
      </c>
      <c r="F61" s="47">
        <v>70.063418587055097</v>
      </c>
      <c r="G61" s="47">
        <v>0.32792704826044589</v>
      </c>
      <c r="H61" s="47">
        <v>16.947591417547521</v>
      </c>
      <c r="I61" s="47">
        <v>0.1221800565191381</v>
      </c>
      <c r="J61" s="47">
        <v>0.2440362467003537</v>
      </c>
      <c r="K61" s="47">
        <v>0.20596924551373885</v>
      </c>
      <c r="L61" s="47">
        <v>0.31130878805260659</v>
      </c>
      <c r="M61" s="47">
        <v>1.5148302823661348</v>
      </c>
      <c r="N61" s="47">
        <v>0.55928739228007474</v>
      </c>
      <c r="O61" s="47">
        <v>6.3268343191639875</v>
      </c>
      <c r="P61" s="47">
        <v>1.0317439661653218</v>
      </c>
      <c r="Q61" s="47">
        <v>2.344872650375617</v>
      </c>
      <c r="R61" s="47">
        <f t="shared" si="17"/>
        <v>100.00000000000003</v>
      </c>
      <c r="S61" s="47"/>
      <c r="T61" s="47">
        <f t="shared" si="18"/>
        <v>71.745765418147869</v>
      </c>
      <c r="U61" s="47">
        <f t="shared" si="19"/>
        <v>0.33580115776860658</v>
      </c>
      <c r="V61" s="47">
        <f t="shared" si="20"/>
        <v>17.354533118237445</v>
      </c>
      <c r="W61" s="47">
        <f t="shared" si="21"/>
        <v>0.12511381617650208</v>
      </c>
      <c r="X61" s="47">
        <f t="shared" si="22"/>
        <v>0.24989598941042424</v>
      </c>
      <c r="Y61" s="47">
        <f t="shared" si="23"/>
        <v>0.2109149320714403</v>
      </c>
      <c r="Z61" s="47">
        <f t="shared" si="24"/>
        <v>0.31878386368598999</v>
      </c>
      <c r="AA61" s="47">
        <f t="shared" si="25"/>
        <v>1.5512040416912742</v>
      </c>
      <c r="AB61" s="47">
        <f t="shared" si="26"/>
        <v>0.57271687361352441</v>
      </c>
      <c r="AC61" s="47">
        <f t="shared" si="27"/>
        <v>6.4787528221766442</v>
      </c>
      <c r="AD61" s="47">
        <f t="shared" si="28"/>
        <v>1.0565179670202847</v>
      </c>
      <c r="AE61" s="47">
        <f t="shared" si="29"/>
        <v>100.00000000000001</v>
      </c>
      <c r="AF61" s="47"/>
      <c r="AG61" s="47">
        <f>AC61*'E. Diagram lines'!$G$42</f>
        <v>5.3780526080989892</v>
      </c>
      <c r="AH61" s="47">
        <f>V61*'E. Diagram lines'!$G$43</f>
        <v>9.1851709022417172</v>
      </c>
      <c r="AI61" s="47">
        <f>AB61*'E. Diagram lines'!$G$41</f>
        <v>0.42487127861810026</v>
      </c>
      <c r="AJ61" s="47">
        <f>AA61*'E. Diagram lines'!$G$44</f>
        <v>1.1085798071131046</v>
      </c>
      <c r="AK61" s="47">
        <f>AD61*'E. Diagram lines'!$G$50</f>
        <v>0.46109477058377368</v>
      </c>
      <c r="AL61" s="47">
        <f>U61*'E. Diagram lines'!$G$47</f>
        <v>0.20124945560172644</v>
      </c>
      <c r="AM61" s="47">
        <f t="shared" si="30"/>
        <v>7.0514696957901686</v>
      </c>
      <c r="AN61" s="47">
        <f t="shared" si="31"/>
        <v>1.3289685297341582</v>
      </c>
      <c r="AO61" s="47">
        <f t="shared" si="32"/>
        <v>1.5828522106358487</v>
      </c>
      <c r="AP61" s="47">
        <f t="shared" si="33"/>
        <v>0.63177092168212545</v>
      </c>
    </row>
    <row r="62" spans="1:42" ht="15.6">
      <c r="A62" s="18" t="s">
        <v>127</v>
      </c>
      <c r="B62" s="18">
        <v>0.2</v>
      </c>
      <c r="C62" s="22" t="s">
        <v>120</v>
      </c>
      <c r="D62" s="22">
        <v>600</v>
      </c>
      <c r="E62" s="18">
        <v>50</v>
      </c>
      <c r="F62" s="47">
        <v>70.320017718522152</v>
      </c>
      <c r="G62" s="47">
        <v>0.3538872970905772</v>
      </c>
      <c r="H62" s="47">
        <v>16.764917951237475</v>
      </c>
      <c r="I62" s="47">
        <v>0.12739778724342166</v>
      </c>
      <c r="J62" s="47">
        <v>0.26664448433808063</v>
      </c>
      <c r="K62" s="47">
        <v>0.20068021729611907</v>
      </c>
      <c r="L62" s="47">
        <v>0.31790783458643102</v>
      </c>
      <c r="M62" s="47">
        <v>1.4754024810303368</v>
      </c>
      <c r="N62" s="47">
        <v>0.59927636669748174</v>
      </c>
      <c r="O62" s="47">
        <v>6.3664056883027733</v>
      </c>
      <c r="P62" s="47">
        <v>0.98005788639465918</v>
      </c>
      <c r="Q62" s="47">
        <v>2.2274042872604807</v>
      </c>
      <c r="R62" s="47">
        <f t="shared" si="17"/>
        <v>100.00000000000003</v>
      </c>
      <c r="S62" s="47"/>
      <c r="T62" s="47">
        <f t="shared" si="18"/>
        <v>71.922011690398037</v>
      </c>
      <c r="U62" s="47">
        <f t="shared" si="19"/>
        <v>0.3619493729411814</v>
      </c>
      <c r="V62" s="47">
        <f t="shared" si="20"/>
        <v>17.146847569122116</v>
      </c>
      <c r="W62" s="47">
        <f t="shared" si="21"/>
        <v>0.13030009719463961</v>
      </c>
      <c r="X62" s="47">
        <f t="shared" si="22"/>
        <v>0.27271903992555807</v>
      </c>
      <c r="Y62" s="47">
        <f t="shared" si="23"/>
        <v>0.20525200935211635</v>
      </c>
      <c r="Z62" s="47">
        <f t="shared" si="24"/>
        <v>0.32515024508550339</v>
      </c>
      <c r="AA62" s="47">
        <f t="shared" si="25"/>
        <v>1.5090143309329112</v>
      </c>
      <c r="AB62" s="47">
        <f t="shared" si="26"/>
        <v>0.61292876836182575</v>
      </c>
      <c r="AC62" s="47">
        <f t="shared" si="27"/>
        <v>6.5114418226223334</v>
      </c>
      <c r="AD62" s="47">
        <f t="shared" si="28"/>
        <v>1.0023850540637329</v>
      </c>
      <c r="AE62" s="47">
        <f t="shared" si="29"/>
        <v>99.999999999999972</v>
      </c>
      <c r="AF62" s="47"/>
      <c r="AG62" s="47">
        <f>AC62*'E. Diagram lines'!$G$42</f>
        <v>5.4051879486388099</v>
      </c>
      <c r="AH62" s="47">
        <f>V62*'E. Diagram lines'!$G$43</f>
        <v>9.0752499236966049</v>
      </c>
      <c r="AI62" s="47">
        <f>AB62*'E. Diagram lines'!$G$41</f>
        <v>0.45470256162111566</v>
      </c>
      <c r="AJ62" s="47">
        <f>AA62*'E. Diagram lines'!$G$44</f>
        <v>1.0784286083296937</v>
      </c>
      <c r="AK62" s="47">
        <f>AD62*'E. Diagram lines'!$G$50</f>
        <v>0.43746961335987067</v>
      </c>
      <c r="AL62" s="47">
        <f>U62*'E. Diagram lines'!$G$47</f>
        <v>0.21692037854733354</v>
      </c>
      <c r="AM62" s="47">
        <f t="shared" si="30"/>
        <v>7.1243705909841593</v>
      </c>
      <c r="AN62" s="47">
        <f t="shared" si="31"/>
        <v>1.3079896973002545</v>
      </c>
      <c r="AO62" s="47">
        <f t="shared" si="32"/>
        <v>1.5487063978084559</v>
      </c>
      <c r="AP62" s="47">
        <f t="shared" si="33"/>
        <v>0.64570018010843133</v>
      </c>
    </row>
    <row r="63" spans="1:42" ht="15.6">
      <c r="A63" s="18" t="s">
        <v>127</v>
      </c>
      <c r="B63" s="18">
        <v>0.2</v>
      </c>
      <c r="C63" s="22" t="s">
        <v>120</v>
      </c>
      <c r="D63" s="22">
        <v>600</v>
      </c>
      <c r="E63" s="18">
        <v>50</v>
      </c>
      <c r="F63" s="47">
        <v>70.320017718522152</v>
      </c>
      <c r="G63" s="47">
        <v>0.35388729709057698</v>
      </c>
      <c r="H63" s="47">
        <v>16.764917951237461</v>
      </c>
      <c r="I63" s="47">
        <v>0.12739778724342132</v>
      </c>
      <c r="J63" s="47">
        <v>0.26664448433808319</v>
      </c>
      <c r="K63" s="47">
        <v>0.2006802172961189</v>
      </c>
      <c r="L63" s="47">
        <v>0.31790783458643063</v>
      </c>
      <c r="M63" s="47">
        <v>1.4754024810303346</v>
      </c>
      <c r="N63" s="47">
        <v>0.59927636669748108</v>
      </c>
      <c r="O63" s="47">
        <v>6.366405688302768</v>
      </c>
      <c r="P63" s="47">
        <v>0.98005788639465885</v>
      </c>
      <c r="Q63" s="47">
        <v>2.2274042872604776</v>
      </c>
      <c r="R63" s="47">
        <f t="shared" si="17"/>
        <v>99.999999999999986</v>
      </c>
      <c r="S63" s="47"/>
      <c r="T63" s="47">
        <f t="shared" si="18"/>
        <v>71.922011690398065</v>
      </c>
      <c r="U63" s="47">
        <f t="shared" si="19"/>
        <v>0.36194937294118135</v>
      </c>
      <c r="V63" s="47">
        <f t="shared" si="20"/>
        <v>17.146847569122109</v>
      </c>
      <c r="W63" s="47">
        <f t="shared" si="21"/>
        <v>0.13030009719463931</v>
      </c>
      <c r="X63" s="47">
        <f t="shared" si="22"/>
        <v>0.27271903992556079</v>
      </c>
      <c r="Y63" s="47">
        <f t="shared" si="23"/>
        <v>0.20525200935211624</v>
      </c>
      <c r="Z63" s="47">
        <f t="shared" si="24"/>
        <v>0.32515024508550316</v>
      </c>
      <c r="AA63" s="47">
        <f t="shared" si="25"/>
        <v>1.5090143309329096</v>
      </c>
      <c r="AB63" s="47">
        <f t="shared" si="26"/>
        <v>0.61292876836182542</v>
      </c>
      <c r="AC63" s="47">
        <f t="shared" si="27"/>
        <v>6.5114418226223316</v>
      </c>
      <c r="AD63" s="47">
        <f t="shared" si="28"/>
        <v>1.0023850540637329</v>
      </c>
      <c r="AE63" s="47">
        <f t="shared" si="29"/>
        <v>99.999999999999986</v>
      </c>
      <c r="AF63" s="47"/>
      <c r="AG63" s="47">
        <f>AC63*'E. Diagram lines'!$G$42</f>
        <v>5.405187948638809</v>
      </c>
      <c r="AH63" s="47">
        <f>V63*'E. Diagram lines'!$G$43</f>
        <v>9.0752499236966013</v>
      </c>
      <c r="AI63" s="47">
        <f>AB63*'E. Diagram lines'!$G$41</f>
        <v>0.45470256162111544</v>
      </c>
      <c r="AJ63" s="47">
        <f>AA63*'E. Diagram lines'!$G$44</f>
        <v>1.0784286083296926</v>
      </c>
      <c r="AK63" s="47">
        <f>AD63*'E. Diagram lines'!$G$50</f>
        <v>0.43746961335987067</v>
      </c>
      <c r="AL63" s="47">
        <f>U63*'E. Diagram lines'!$G$47</f>
        <v>0.21692037854733351</v>
      </c>
      <c r="AM63" s="47">
        <f t="shared" si="30"/>
        <v>7.1243705909841566</v>
      </c>
      <c r="AN63" s="47">
        <f t="shared" si="31"/>
        <v>1.3079896973002545</v>
      </c>
      <c r="AO63" s="47">
        <f t="shared" si="32"/>
        <v>1.5487063978084559</v>
      </c>
      <c r="AP63" s="47">
        <f t="shared" si="33"/>
        <v>0.64570018010843144</v>
      </c>
    </row>
    <row r="64" spans="1:42" ht="15.6">
      <c r="A64" s="18" t="s">
        <v>127</v>
      </c>
      <c r="B64" s="18">
        <v>0.2</v>
      </c>
      <c r="C64" s="22" t="s">
        <v>120</v>
      </c>
      <c r="D64" s="22">
        <v>600</v>
      </c>
      <c r="E64" s="18">
        <v>50</v>
      </c>
      <c r="F64" s="47">
        <v>70.632746709133073</v>
      </c>
      <c r="G64" s="47">
        <v>0.3892272447130502</v>
      </c>
      <c r="H64" s="47">
        <v>16.534809726481651</v>
      </c>
      <c r="I64" s="47">
        <v>0.13456146106825695</v>
      </c>
      <c r="J64" s="47">
        <v>0.29775791207998742</v>
      </c>
      <c r="K64" s="47">
        <v>0.19406250083812548</v>
      </c>
      <c r="L64" s="47">
        <v>0.32692122807732371</v>
      </c>
      <c r="M64" s="47">
        <v>1.4286765220260682</v>
      </c>
      <c r="N64" s="47">
        <v>0.65347632040276127</v>
      </c>
      <c r="O64" s="47">
        <v>6.411652364343742</v>
      </c>
      <c r="P64" s="47">
        <v>0.91547744775546691</v>
      </c>
      <c r="Q64" s="47">
        <v>2.0806305630805033</v>
      </c>
      <c r="R64" s="47">
        <f t="shared" si="17"/>
        <v>100.00000000000001</v>
      </c>
      <c r="S64" s="47"/>
      <c r="T64" s="47">
        <f t="shared" si="18"/>
        <v>72.133580021300375</v>
      </c>
      <c r="U64" s="47">
        <f t="shared" si="19"/>
        <v>0.39749770341790619</v>
      </c>
      <c r="V64" s="47">
        <f t="shared" si="20"/>
        <v>16.886148084453829</v>
      </c>
      <c r="W64" s="47">
        <f t="shared" si="21"/>
        <v>0.1374206776882306</v>
      </c>
      <c r="X64" s="47">
        <f t="shared" si="22"/>
        <v>0.30408479322551768</v>
      </c>
      <c r="Y64" s="47">
        <f t="shared" si="23"/>
        <v>0.19818601973651617</v>
      </c>
      <c r="Z64" s="47">
        <f t="shared" si="24"/>
        <v>0.33386778321517807</v>
      </c>
      <c r="AA64" s="47">
        <f t="shared" si="25"/>
        <v>1.4590336214802055</v>
      </c>
      <c r="AB64" s="47">
        <f t="shared" si="26"/>
        <v>0.66736165087719057</v>
      </c>
      <c r="AC64" s="47">
        <f t="shared" si="27"/>
        <v>6.547889759925571</v>
      </c>
      <c r="AD64" s="47">
        <f t="shared" si="28"/>
        <v>0.93492988467948135</v>
      </c>
      <c r="AE64" s="47">
        <f t="shared" si="29"/>
        <v>100</v>
      </c>
      <c r="AF64" s="47"/>
      <c r="AG64" s="47">
        <f>AC64*'E. Diagram lines'!$G$42</f>
        <v>5.4354436058082793</v>
      </c>
      <c r="AH64" s="47">
        <f>V64*'E. Diagram lines'!$G$43</f>
        <v>8.9372704514463166</v>
      </c>
      <c r="AI64" s="47">
        <f>AB64*'E. Diagram lines'!$G$41</f>
        <v>0.49508371583306265</v>
      </c>
      <c r="AJ64" s="47">
        <f>AA64*'E. Diagram lines'!$G$44</f>
        <v>1.0427095128688246</v>
      </c>
      <c r="AK64" s="47">
        <f>AD64*'E. Diagram lines'!$G$50</f>
        <v>0.40803024098493412</v>
      </c>
      <c r="AL64" s="47">
        <f>U64*'E. Diagram lines'!$G$47</f>
        <v>0.23822489757737467</v>
      </c>
      <c r="AM64" s="47">
        <f t="shared" si="30"/>
        <v>7.2152514108027619</v>
      </c>
      <c r="AN64" s="47">
        <f t="shared" si="31"/>
        <v>1.2816530778384372</v>
      </c>
      <c r="AO64" s="47">
        <f t="shared" si="32"/>
        <v>1.5069942294731431</v>
      </c>
      <c r="AP64" s="47">
        <f t="shared" si="33"/>
        <v>0.66357254755355488</v>
      </c>
    </row>
    <row r="65" spans="1:42" ht="15.6">
      <c r="A65" s="18" t="s">
        <v>127</v>
      </c>
      <c r="B65" s="18">
        <v>0.2</v>
      </c>
      <c r="C65" s="22" t="s">
        <v>120</v>
      </c>
      <c r="D65" s="22">
        <v>600</v>
      </c>
      <c r="E65" s="18">
        <v>50</v>
      </c>
      <c r="F65" s="47">
        <v>70.632746709133102</v>
      </c>
      <c r="G65" s="47">
        <v>0.38922724471304998</v>
      </c>
      <c r="H65" s="47">
        <v>16.534809726481626</v>
      </c>
      <c r="I65" s="47">
        <v>0.13456146106825645</v>
      </c>
      <c r="J65" s="47">
        <v>0.29775791207999114</v>
      </c>
      <c r="K65" s="47">
        <v>0.19406250083812521</v>
      </c>
      <c r="L65" s="47">
        <v>0.32692122807732321</v>
      </c>
      <c r="M65" s="47">
        <v>1.4286765220260649</v>
      </c>
      <c r="N65" s="47">
        <v>0.65347632040276016</v>
      </c>
      <c r="O65" s="47">
        <v>6.411652364343734</v>
      </c>
      <c r="P65" s="47">
        <v>0.91547744775546613</v>
      </c>
      <c r="Q65" s="47">
        <v>2.0806305630805002</v>
      </c>
      <c r="R65" s="47">
        <f t="shared" si="17"/>
        <v>100.00000000000001</v>
      </c>
      <c r="S65" s="47"/>
      <c r="T65" s="47">
        <f t="shared" si="18"/>
        <v>72.133580021300403</v>
      </c>
      <c r="U65" s="47">
        <f t="shared" si="19"/>
        <v>0.39749770341790597</v>
      </c>
      <c r="V65" s="47">
        <f t="shared" si="20"/>
        <v>16.886148084453804</v>
      </c>
      <c r="W65" s="47">
        <f t="shared" si="21"/>
        <v>0.1374206776882301</v>
      </c>
      <c r="X65" s="47">
        <f t="shared" si="22"/>
        <v>0.30408479322552145</v>
      </c>
      <c r="Y65" s="47">
        <f t="shared" si="23"/>
        <v>0.19818601973651587</v>
      </c>
      <c r="Z65" s="47">
        <f t="shared" si="24"/>
        <v>0.33386778321517746</v>
      </c>
      <c r="AA65" s="47">
        <f t="shared" si="25"/>
        <v>1.459033621480202</v>
      </c>
      <c r="AB65" s="47">
        <f t="shared" si="26"/>
        <v>0.66736165087718946</v>
      </c>
      <c r="AC65" s="47">
        <f t="shared" si="27"/>
        <v>6.5478897599255621</v>
      </c>
      <c r="AD65" s="47">
        <f t="shared" si="28"/>
        <v>0.93492988467948068</v>
      </c>
      <c r="AE65" s="47">
        <f t="shared" si="29"/>
        <v>100</v>
      </c>
      <c r="AF65" s="47"/>
      <c r="AG65" s="47">
        <f>AC65*'E. Diagram lines'!$G$42</f>
        <v>5.4354436058082714</v>
      </c>
      <c r="AH65" s="47">
        <f>V65*'E. Diagram lines'!$G$43</f>
        <v>8.9372704514463024</v>
      </c>
      <c r="AI65" s="47">
        <f>AB65*'E. Diagram lines'!$G$41</f>
        <v>0.49508371583306182</v>
      </c>
      <c r="AJ65" s="47">
        <f>AA65*'E. Diagram lines'!$G$44</f>
        <v>1.0427095128688222</v>
      </c>
      <c r="AK65" s="47">
        <f>AD65*'E. Diagram lines'!$G$50</f>
        <v>0.40803024098493385</v>
      </c>
      <c r="AL65" s="47">
        <f>U65*'E. Diagram lines'!$G$47</f>
        <v>0.23822489757737453</v>
      </c>
      <c r="AM65" s="47">
        <f t="shared" si="30"/>
        <v>7.2152514108027512</v>
      </c>
      <c r="AN65" s="47">
        <f t="shared" si="31"/>
        <v>1.2816530778384374</v>
      </c>
      <c r="AO65" s="47">
        <f t="shared" si="32"/>
        <v>1.5069942294731429</v>
      </c>
      <c r="AP65" s="47">
        <f t="shared" si="33"/>
        <v>0.66357254755355488</v>
      </c>
    </row>
    <row r="66" spans="1:42" ht="15.6">
      <c r="A66" s="18" t="s">
        <v>127</v>
      </c>
      <c r="B66" s="18">
        <v>0.2</v>
      </c>
      <c r="C66" s="22" t="s">
        <v>120</v>
      </c>
      <c r="D66" s="22">
        <v>600</v>
      </c>
      <c r="E66" s="18">
        <v>50</v>
      </c>
      <c r="F66" s="47">
        <v>71.194616192125551</v>
      </c>
      <c r="G66" s="47">
        <v>0.46502167854847226</v>
      </c>
      <c r="H66" s="47">
        <v>16.095233386559624</v>
      </c>
      <c r="I66" s="47">
        <v>0.15024136713458575</v>
      </c>
      <c r="J66" s="47">
        <v>0.36572250920358379</v>
      </c>
      <c r="K66" s="47">
        <v>0.18134571442888994</v>
      </c>
      <c r="L66" s="47">
        <v>0.34631429951511156</v>
      </c>
      <c r="M66" s="47">
        <v>1.3496516863653236</v>
      </c>
      <c r="N66" s="47">
        <v>0.76967704008697324</v>
      </c>
      <c r="O66" s="47">
        <v>6.4815359462968098</v>
      </c>
      <c r="P66" s="47">
        <v>0.79464005491907774</v>
      </c>
      <c r="Q66" s="47">
        <v>1.8060001248159949</v>
      </c>
      <c r="R66" s="47">
        <f t="shared" si="17"/>
        <v>99.999999999999986</v>
      </c>
      <c r="S66" s="47"/>
      <c r="T66" s="47">
        <f t="shared" si="18"/>
        <v>72.504039231136517</v>
      </c>
      <c r="U66" s="47">
        <f t="shared" si="19"/>
        <v>0.47357443340689759</v>
      </c>
      <c r="V66" s="47">
        <f t="shared" si="20"/>
        <v>16.391259554574148</v>
      </c>
      <c r="W66" s="47">
        <f t="shared" si="21"/>
        <v>0.15300463096071046</v>
      </c>
      <c r="X66" s="47">
        <f t="shared" si="22"/>
        <v>0.37244893747933649</v>
      </c>
      <c r="Y66" s="47">
        <f t="shared" si="23"/>
        <v>0.18468105450373898</v>
      </c>
      <c r="Z66" s="47">
        <f t="shared" si="24"/>
        <v>0.35268376882021041</v>
      </c>
      <c r="AA66" s="47">
        <f t="shared" si="25"/>
        <v>1.3744747011842759</v>
      </c>
      <c r="AB66" s="47">
        <f t="shared" si="26"/>
        <v>0.7838330662416465</v>
      </c>
      <c r="AC66" s="47">
        <f t="shared" si="27"/>
        <v>6.600745416762325</v>
      </c>
      <c r="AD66" s="47">
        <f t="shared" si="28"/>
        <v>0.80925520493019709</v>
      </c>
      <c r="AE66" s="47">
        <f t="shared" si="29"/>
        <v>99.999999999999986</v>
      </c>
      <c r="AF66" s="47"/>
      <c r="AG66" s="47">
        <f>AC66*'E. Diagram lines'!$G$42</f>
        <v>5.4793194119866957</v>
      </c>
      <c r="AH66" s="47">
        <f>V66*'E. Diagram lines'!$G$43</f>
        <v>8.6753425912420479</v>
      </c>
      <c r="AI66" s="47">
        <f>AB66*'E. Diagram lines'!$G$41</f>
        <v>0.58148829276848835</v>
      </c>
      <c r="AJ66" s="47">
        <f>AA66*'E. Diagram lines'!$G$44</f>
        <v>0.98227883512951897</v>
      </c>
      <c r="AK66" s="47">
        <f>AD66*'E. Diagram lines'!$G$50</f>
        <v>0.35318220296186387</v>
      </c>
      <c r="AL66" s="47">
        <f>U66*'E. Diagram lines'!$G$47</f>
        <v>0.28381854768859355</v>
      </c>
      <c r="AM66" s="47">
        <f t="shared" si="30"/>
        <v>7.3845784830039713</v>
      </c>
      <c r="AN66" s="47">
        <f t="shared" si="31"/>
        <v>1.2317529455465224</v>
      </c>
      <c r="AO66" s="47">
        <f t="shared" si="32"/>
        <v>1.4313839035737024</v>
      </c>
      <c r="AP66" s="47">
        <f t="shared" si="33"/>
        <v>0.69862459505330721</v>
      </c>
    </row>
    <row r="67" spans="1:42" ht="15.6">
      <c r="A67" s="18" t="s">
        <v>127</v>
      </c>
      <c r="B67" s="18">
        <v>0.2</v>
      </c>
      <c r="C67" s="22" t="s">
        <v>120</v>
      </c>
      <c r="D67" s="22">
        <v>600</v>
      </c>
      <c r="E67" s="18">
        <v>50</v>
      </c>
      <c r="F67" s="47">
        <v>71.194616192125608</v>
      </c>
      <c r="G67" s="47">
        <v>0.4650216785484716</v>
      </c>
      <c r="H67" s="47">
        <v>16.095233386559588</v>
      </c>
      <c r="I67" s="47">
        <v>0.15024136713458455</v>
      </c>
      <c r="J67" s="47">
        <v>0.36572250920359434</v>
      </c>
      <c r="K67" s="47">
        <v>0.18134571442888953</v>
      </c>
      <c r="L67" s="47">
        <v>0.34631429951511067</v>
      </c>
      <c r="M67" s="47">
        <v>1.3496516863653181</v>
      </c>
      <c r="N67" s="47">
        <v>0.76967704008697135</v>
      </c>
      <c r="O67" s="47">
        <v>6.4815359462967947</v>
      </c>
      <c r="P67" s="47">
        <v>0.79464005491907719</v>
      </c>
      <c r="Q67" s="47">
        <v>1.8060001248159905</v>
      </c>
      <c r="R67" s="47">
        <f t="shared" si="17"/>
        <v>99.999999999999986</v>
      </c>
      <c r="S67" s="47"/>
      <c r="T67" s="47">
        <f t="shared" si="18"/>
        <v>72.504039231136574</v>
      </c>
      <c r="U67" s="47">
        <f t="shared" si="19"/>
        <v>0.47357443340689687</v>
      </c>
      <c r="V67" s="47">
        <f t="shared" si="20"/>
        <v>16.391259554574113</v>
      </c>
      <c r="W67" s="47">
        <f t="shared" si="21"/>
        <v>0.15300463096070924</v>
      </c>
      <c r="X67" s="47">
        <f t="shared" si="22"/>
        <v>0.37244893747934726</v>
      </c>
      <c r="Y67" s="47">
        <f t="shared" si="23"/>
        <v>0.18468105450373856</v>
      </c>
      <c r="Z67" s="47">
        <f t="shared" si="24"/>
        <v>0.35268376882020946</v>
      </c>
      <c r="AA67" s="47">
        <f t="shared" si="25"/>
        <v>1.3744747011842706</v>
      </c>
      <c r="AB67" s="47">
        <f t="shared" si="26"/>
        <v>0.78383306624164462</v>
      </c>
      <c r="AC67" s="47">
        <f t="shared" si="27"/>
        <v>6.600745416762309</v>
      </c>
      <c r="AD67" s="47">
        <f t="shared" si="28"/>
        <v>0.80925520493019654</v>
      </c>
      <c r="AE67" s="47">
        <f t="shared" si="29"/>
        <v>100</v>
      </c>
      <c r="AF67" s="47"/>
      <c r="AG67" s="47">
        <f>AC67*'E. Diagram lines'!$G$42</f>
        <v>5.4793194119866824</v>
      </c>
      <c r="AH67" s="47">
        <f>V67*'E. Diagram lines'!$G$43</f>
        <v>8.6753425912420301</v>
      </c>
      <c r="AI67" s="47">
        <f>AB67*'E. Diagram lines'!$G$41</f>
        <v>0.5814882927684869</v>
      </c>
      <c r="AJ67" s="47">
        <f>AA67*'E. Diagram lines'!$G$44</f>
        <v>0.98227883512951508</v>
      </c>
      <c r="AK67" s="47">
        <f>AD67*'E. Diagram lines'!$G$50</f>
        <v>0.35318220296186364</v>
      </c>
      <c r="AL67" s="47">
        <f>U67*'E. Diagram lines'!$G$47</f>
        <v>0.2838185476885931</v>
      </c>
      <c r="AM67" s="47">
        <f t="shared" si="30"/>
        <v>7.3845784830039536</v>
      </c>
      <c r="AN67" s="47">
        <f t="shared" si="31"/>
        <v>1.2317529455465233</v>
      </c>
      <c r="AO67" s="47">
        <f t="shared" si="32"/>
        <v>1.431383903573703</v>
      </c>
      <c r="AP67" s="47">
        <f t="shared" si="33"/>
        <v>0.69862459505330687</v>
      </c>
    </row>
    <row r="68" spans="1:42" ht="15.6">
      <c r="A68" s="18" t="s">
        <v>127</v>
      </c>
      <c r="B68" s="18">
        <v>0.2</v>
      </c>
      <c r="C68" s="22" t="s">
        <v>120</v>
      </c>
      <c r="D68" s="22">
        <v>600</v>
      </c>
      <c r="E68" s="18">
        <v>50</v>
      </c>
      <c r="F68" s="47">
        <v>71.692299909263667</v>
      </c>
      <c r="G68" s="47">
        <v>0.5441838548569049</v>
      </c>
      <c r="H68" s="47">
        <v>15.687146718806369</v>
      </c>
      <c r="I68" s="47">
        <v>0.17020755621534436</v>
      </c>
      <c r="J68" s="47">
        <v>0.44530215300726522</v>
      </c>
      <c r="K68" s="47">
        <v>0.17083962980977108</v>
      </c>
      <c r="L68" s="47">
        <v>0.37088364615970165</v>
      </c>
      <c r="M68" s="47">
        <v>1.2954593322131993</v>
      </c>
      <c r="N68" s="47">
        <v>0.91267223909939688</v>
      </c>
      <c r="O68" s="47">
        <v>6.4492615283381056</v>
      </c>
      <c r="P68" s="47">
        <v>0.69108827095927305</v>
      </c>
      <c r="Q68" s="47">
        <v>1.5706551612709938</v>
      </c>
      <c r="R68" s="47">
        <f t="shared" si="17"/>
        <v>99.999999999999986</v>
      </c>
      <c r="S68" s="47"/>
      <c r="T68" s="47">
        <f t="shared" si="18"/>
        <v>72.836307126424046</v>
      </c>
      <c r="U68" s="47">
        <f t="shared" si="19"/>
        <v>0.55286749672927304</v>
      </c>
      <c r="V68" s="47">
        <f t="shared" si="20"/>
        <v>15.937469404585478</v>
      </c>
      <c r="W68" s="47">
        <f t="shared" si="21"/>
        <v>0.17292358949886336</v>
      </c>
      <c r="X68" s="47">
        <f t="shared" si="22"/>
        <v>0.45240792137433006</v>
      </c>
      <c r="Y68" s="47">
        <f t="shared" si="23"/>
        <v>0.17356574920790371</v>
      </c>
      <c r="Z68" s="47">
        <f t="shared" si="24"/>
        <v>0.37680190472401687</v>
      </c>
      <c r="AA68" s="47">
        <f t="shared" si="25"/>
        <v>1.3161312150718236</v>
      </c>
      <c r="AB68" s="47">
        <f t="shared" si="26"/>
        <v>0.92723591790106863</v>
      </c>
      <c r="AC68" s="47">
        <f t="shared" si="27"/>
        <v>6.5521735808613393</v>
      </c>
      <c r="AD68" s="47">
        <f t="shared" si="28"/>
        <v>0.70211609362185923</v>
      </c>
      <c r="AE68" s="47">
        <f t="shared" si="29"/>
        <v>100.00000000000001</v>
      </c>
      <c r="AF68" s="47"/>
      <c r="AG68" s="47">
        <f>AC68*'E. Diagram lines'!$G$42</f>
        <v>5.4389996319430276</v>
      </c>
      <c r="AH68" s="47">
        <f>V68*'E. Diagram lines'!$G$43</f>
        <v>8.4351667217443183</v>
      </c>
      <c r="AI68" s="47">
        <f>AB68*'E. Diagram lines'!$G$41</f>
        <v>0.68787201524832431</v>
      </c>
      <c r="AJ68" s="47">
        <f>AA68*'E. Diagram lines'!$G$44</f>
        <v>0.94058321750443219</v>
      </c>
      <c r="AK68" s="47">
        <f>AD68*'E. Diagram lines'!$G$50</f>
        <v>0.30642361911250948</v>
      </c>
      <c r="AL68" s="47">
        <f>U68*'E. Diagram lines'!$G$47</f>
        <v>0.33133978297158023</v>
      </c>
      <c r="AM68" s="47">
        <f t="shared" si="30"/>
        <v>7.4794094987624078</v>
      </c>
      <c r="AN68" s="47">
        <f t="shared" si="31"/>
        <v>1.193522545701805</v>
      </c>
      <c r="AO68" s="47">
        <f t="shared" si="32"/>
        <v>1.3767493767575698</v>
      </c>
      <c r="AP68" s="47">
        <f t="shared" si="33"/>
        <v>0.72634861281370955</v>
      </c>
    </row>
    <row r="69" spans="1:42" ht="15.6">
      <c r="A69" s="18" t="s">
        <v>127</v>
      </c>
      <c r="B69" s="18">
        <v>0.2</v>
      </c>
      <c r="C69" s="22" t="s">
        <v>120</v>
      </c>
      <c r="D69" s="22">
        <v>600</v>
      </c>
      <c r="E69" s="18">
        <v>50</v>
      </c>
      <c r="F69" s="47">
        <v>71.692299909263738</v>
      </c>
      <c r="G69" s="47">
        <v>0.54418385485690401</v>
      </c>
      <c r="H69" s="47">
        <v>15.687146718806339</v>
      </c>
      <c r="I69" s="47">
        <v>0.170207556215343</v>
      </c>
      <c r="J69" s="47">
        <v>0.44530215300727771</v>
      </c>
      <c r="K69" s="47">
        <v>0.17083962980977066</v>
      </c>
      <c r="L69" s="47">
        <v>0.37088364615970032</v>
      </c>
      <c r="M69" s="47">
        <v>1.2954593322131942</v>
      </c>
      <c r="N69" s="47">
        <v>0.91267223909939443</v>
      </c>
      <c r="O69" s="47">
        <v>6.4492615283380887</v>
      </c>
      <c r="P69" s="47">
        <v>0.69108827095927272</v>
      </c>
      <c r="Q69" s="47">
        <v>1.5706551612709891</v>
      </c>
      <c r="R69" s="47">
        <f t="shared" si="17"/>
        <v>100.00000000000003</v>
      </c>
      <c r="S69" s="47"/>
      <c r="T69" s="47">
        <f t="shared" si="18"/>
        <v>72.836307126424089</v>
      </c>
      <c r="U69" s="47">
        <f t="shared" si="19"/>
        <v>0.55286749672927193</v>
      </c>
      <c r="V69" s="47">
        <f t="shared" si="20"/>
        <v>15.937469404585441</v>
      </c>
      <c r="W69" s="47">
        <f t="shared" si="21"/>
        <v>0.17292358949886188</v>
      </c>
      <c r="X69" s="47">
        <f t="shared" si="22"/>
        <v>0.45240792137434249</v>
      </c>
      <c r="Y69" s="47">
        <f t="shared" si="23"/>
        <v>0.17356574920790321</v>
      </c>
      <c r="Z69" s="47">
        <f t="shared" si="24"/>
        <v>0.37680190472401531</v>
      </c>
      <c r="AA69" s="47">
        <f t="shared" si="25"/>
        <v>1.3161312150718179</v>
      </c>
      <c r="AB69" s="47">
        <f t="shared" si="26"/>
        <v>0.92723591790106574</v>
      </c>
      <c r="AC69" s="47">
        <f t="shared" si="27"/>
        <v>6.5521735808613188</v>
      </c>
      <c r="AD69" s="47">
        <f t="shared" si="28"/>
        <v>0.70211609362185845</v>
      </c>
      <c r="AE69" s="47">
        <f t="shared" si="29"/>
        <v>100.00000000000001</v>
      </c>
      <c r="AF69" s="47"/>
      <c r="AG69" s="47">
        <f>AC69*'E. Diagram lines'!$G$42</f>
        <v>5.4389996319430107</v>
      </c>
      <c r="AH69" s="47">
        <f>V69*'E. Diagram lines'!$G$43</f>
        <v>8.4351667217442987</v>
      </c>
      <c r="AI69" s="47">
        <f>AB69*'E. Diagram lines'!$G$41</f>
        <v>0.68787201524832209</v>
      </c>
      <c r="AJ69" s="47">
        <f>AA69*'E. Diagram lines'!$G$44</f>
        <v>0.94058321750442808</v>
      </c>
      <c r="AK69" s="47">
        <f>AD69*'E. Diagram lines'!$G$50</f>
        <v>0.30642361911250915</v>
      </c>
      <c r="AL69" s="47">
        <f>U69*'E. Diagram lines'!$G$47</f>
        <v>0.33133978297157957</v>
      </c>
      <c r="AM69" s="47">
        <f t="shared" si="30"/>
        <v>7.4794094987623847</v>
      </c>
      <c r="AN69" s="47">
        <f t="shared" si="31"/>
        <v>1.1935225457018062</v>
      </c>
      <c r="AO69" s="47">
        <f t="shared" si="32"/>
        <v>1.3767493767575707</v>
      </c>
      <c r="AP69" s="47">
        <f t="shared" si="33"/>
        <v>0.72634861281370899</v>
      </c>
    </row>
    <row r="70" spans="1:42" ht="15.6">
      <c r="A70" s="18" t="s">
        <v>127</v>
      </c>
      <c r="B70" s="18">
        <v>0.2</v>
      </c>
      <c r="C70" s="22" t="s">
        <v>120</v>
      </c>
      <c r="D70" s="22">
        <v>600</v>
      </c>
      <c r="E70" s="18">
        <v>50</v>
      </c>
      <c r="F70" s="47">
        <v>72.202910736442703</v>
      </c>
      <c r="G70" s="47">
        <v>0.62819616567584891</v>
      </c>
      <c r="H70" s="47">
        <v>15.266997994989376</v>
      </c>
      <c r="I70" s="47">
        <v>0.20254593666506074</v>
      </c>
      <c r="J70" s="47">
        <v>0.55660021714588814</v>
      </c>
      <c r="K70" s="47">
        <v>0.16308020820823868</v>
      </c>
      <c r="L70" s="47">
        <v>0.40977515161052341</v>
      </c>
      <c r="M70" s="47">
        <v>1.2703804603284654</v>
      </c>
      <c r="N70" s="47">
        <v>1.1352531294093251</v>
      </c>
      <c r="O70" s="47">
        <v>6.1877692955471</v>
      </c>
      <c r="P70" s="47">
        <v>0.60392771510424981</v>
      </c>
      <c r="Q70" s="47">
        <v>1.3725629888732205</v>
      </c>
      <c r="R70" s="47">
        <f t="shared" si="17"/>
        <v>100</v>
      </c>
      <c r="S70" s="47"/>
      <c r="T70" s="47">
        <f t="shared" si="18"/>
        <v>73.207732984379433</v>
      </c>
      <c r="U70" s="47">
        <f t="shared" si="19"/>
        <v>0.63693854845379194</v>
      </c>
      <c r="V70" s="47">
        <f t="shared" si="20"/>
        <v>15.479463380222494</v>
      </c>
      <c r="W70" s="47">
        <f t="shared" si="21"/>
        <v>0.20536469648117317</v>
      </c>
      <c r="X70" s="47">
        <f t="shared" si="22"/>
        <v>0.56434622455320893</v>
      </c>
      <c r="Y70" s="47">
        <f t="shared" si="23"/>
        <v>0.16534973750746518</v>
      </c>
      <c r="Z70" s="47">
        <f t="shared" si="24"/>
        <v>0.41547784676214805</v>
      </c>
      <c r="AA70" s="47">
        <f t="shared" si="25"/>
        <v>1.2880598937039658</v>
      </c>
      <c r="AB70" s="47">
        <f t="shared" si="26"/>
        <v>1.15105204374443</v>
      </c>
      <c r="AC70" s="47">
        <f t="shared" si="27"/>
        <v>6.2738822817113453</v>
      </c>
      <c r="AD70" s="47">
        <f t="shared" si="28"/>
        <v>0.6123323624805509</v>
      </c>
      <c r="AE70" s="47">
        <f t="shared" si="29"/>
        <v>100.00000000000001</v>
      </c>
      <c r="AF70" s="47"/>
      <c r="AG70" s="47">
        <f>AC70*'E. Diagram lines'!$G$42</f>
        <v>5.2079883110477736</v>
      </c>
      <c r="AH70" s="47">
        <f>V70*'E. Diagram lines'!$G$43</f>
        <v>8.1927595316822934</v>
      </c>
      <c r="AI70" s="47">
        <f>AB70*'E. Diagram lines'!$G$41</f>
        <v>0.8539105029262487</v>
      </c>
      <c r="AJ70" s="47">
        <f>AA70*'E. Diagram lines'!$G$44</f>
        <v>0.92052183344984928</v>
      </c>
      <c r="AK70" s="47">
        <f>AD70*'E. Diagram lines'!$G$50</f>
        <v>0.2672394213941171</v>
      </c>
      <c r="AL70" s="47">
        <f>U70*'E. Diagram lines'!$G$47</f>
        <v>0.38172452108222932</v>
      </c>
      <c r="AM70" s="47">
        <f t="shared" si="30"/>
        <v>7.4249343254557756</v>
      </c>
      <c r="AN70" s="47">
        <f t="shared" si="31"/>
        <v>1.1733408720806544</v>
      </c>
      <c r="AO70" s="47">
        <f t="shared" si="32"/>
        <v>1.3515170383240585</v>
      </c>
      <c r="AP70" s="47">
        <f t="shared" si="33"/>
        <v>0.7399092809366612</v>
      </c>
    </row>
    <row r="71" spans="1:42" ht="15.6">
      <c r="A71" s="18" t="s">
        <v>127</v>
      </c>
      <c r="B71" s="18">
        <v>0.2</v>
      </c>
      <c r="C71" s="22" t="s">
        <v>120</v>
      </c>
      <c r="D71" s="22">
        <v>600</v>
      </c>
      <c r="E71" s="18">
        <v>50</v>
      </c>
      <c r="F71" s="47">
        <v>72.202910736442746</v>
      </c>
      <c r="G71" s="47">
        <v>0.6281961656758478</v>
      </c>
      <c r="H71" s="47">
        <v>15.266997994989346</v>
      </c>
      <c r="I71" s="47">
        <v>0.20254593666505916</v>
      </c>
      <c r="J71" s="47">
        <v>0.55660021714590291</v>
      </c>
      <c r="K71" s="47">
        <v>0.16308020820823826</v>
      </c>
      <c r="L71" s="47">
        <v>0.40977515161052236</v>
      </c>
      <c r="M71" s="47">
        <v>1.2703804603284601</v>
      </c>
      <c r="N71" s="47">
        <v>1.1352531294093224</v>
      </c>
      <c r="O71" s="47">
        <v>6.1877692955470822</v>
      </c>
      <c r="P71" s="47">
        <v>0.60392771510424914</v>
      </c>
      <c r="Q71" s="47">
        <v>1.3725629888732171</v>
      </c>
      <c r="R71" s="47">
        <f t="shared" si="17"/>
        <v>99.999999999999972</v>
      </c>
      <c r="S71" s="47"/>
      <c r="T71" s="47">
        <f t="shared" si="18"/>
        <v>73.20773298437949</v>
      </c>
      <c r="U71" s="47">
        <f t="shared" si="19"/>
        <v>0.63693854845379105</v>
      </c>
      <c r="V71" s="47">
        <f t="shared" si="20"/>
        <v>15.479463380222468</v>
      </c>
      <c r="W71" s="47">
        <f t="shared" si="21"/>
        <v>0.20536469648117159</v>
      </c>
      <c r="X71" s="47">
        <f t="shared" si="22"/>
        <v>0.56434622455322392</v>
      </c>
      <c r="Y71" s="47">
        <f t="shared" si="23"/>
        <v>0.16534973750746479</v>
      </c>
      <c r="Z71" s="47">
        <f t="shared" si="24"/>
        <v>0.41547784676214711</v>
      </c>
      <c r="AA71" s="47">
        <f t="shared" si="25"/>
        <v>1.2880598937039607</v>
      </c>
      <c r="AB71" s="47">
        <f t="shared" si="26"/>
        <v>1.1510520437444274</v>
      </c>
      <c r="AC71" s="47">
        <f t="shared" si="27"/>
        <v>6.2738822817113276</v>
      </c>
      <c r="AD71" s="47">
        <f t="shared" si="28"/>
        <v>0.61233236248055034</v>
      </c>
      <c r="AE71" s="47">
        <f t="shared" si="29"/>
        <v>100</v>
      </c>
      <c r="AF71" s="47"/>
      <c r="AG71" s="47">
        <f>AC71*'E. Diagram lines'!$G$42</f>
        <v>5.2079883110477594</v>
      </c>
      <c r="AH71" s="47">
        <f>V71*'E. Diagram lines'!$G$43</f>
        <v>8.1927595316822792</v>
      </c>
      <c r="AI71" s="47">
        <f>AB71*'E. Diagram lines'!$G$41</f>
        <v>0.85391050292624671</v>
      </c>
      <c r="AJ71" s="47">
        <f>AA71*'E. Diagram lines'!$G$44</f>
        <v>0.92052183344984573</v>
      </c>
      <c r="AK71" s="47">
        <f>AD71*'E. Diagram lines'!$G$50</f>
        <v>0.26723942139411688</v>
      </c>
      <c r="AL71" s="47">
        <f>U71*'E. Diagram lines'!$G$47</f>
        <v>0.38172452108222882</v>
      </c>
      <c r="AM71" s="47">
        <f t="shared" si="30"/>
        <v>7.4249343254557552</v>
      </c>
      <c r="AN71" s="47">
        <f t="shared" si="31"/>
        <v>1.1733408720806557</v>
      </c>
      <c r="AO71" s="47">
        <f t="shared" si="32"/>
        <v>1.3515170383240598</v>
      </c>
      <c r="AP71" s="47">
        <f t="shared" si="33"/>
        <v>0.73990928093666042</v>
      </c>
    </row>
    <row r="72" spans="1:42" ht="15.6">
      <c r="A72" s="18" t="s">
        <v>127</v>
      </c>
      <c r="B72" s="18">
        <v>0.2</v>
      </c>
      <c r="C72" s="22" t="s">
        <v>120</v>
      </c>
      <c r="D72" s="22">
        <v>600</v>
      </c>
      <c r="E72" s="18">
        <v>50</v>
      </c>
      <c r="F72" s="47">
        <v>72.66325822087353</v>
      </c>
      <c r="G72" s="47">
        <v>0.71793537401186969</v>
      </c>
      <c r="H72" s="47">
        <v>14.854342726306308</v>
      </c>
      <c r="I72" s="47">
        <v>0.24314298358362099</v>
      </c>
      <c r="J72" s="47">
        <v>0.68954585973158555</v>
      </c>
      <c r="K72" s="47">
        <v>0.15407808590042099</v>
      </c>
      <c r="L72" s="47">
        <v>0.45438671879997816</v>
      </c>
      <c r="M72" s="47">
        <v>1.2569382149562687</v>
      </c>
      <c r="N72" s="47">
        <v>1.3945257381640308</v>
      </c>
      <c r="O72" s="47">
        <v>5.8707591949150162</v>
      </c>
      <c r="P72" s="47">
        <v>0.51977654750922131</v>
      </c>
      <c r="Q72" s="47">
        <v>1.1813103352481642</v>
      </c>
      <c r="R72" s="47">
        <f t="shared" si="17"/>
        <v>100.00000000000003</v>
      </c>
      <c r="S72" s="47"/>
      <c r="T72" s="47">
        <f t="shared" si="18"/>
        <v>73.531898133225454</v>
      </c>
      <c r="U72" s="47">
        <f t="shared" si="19"/>
        <v>0.72651780391695853</v>
      </c>
      <c r="V72" s="47">
        <f t="shared" si="20"/>
        <v>15.03191630722946</v>
      </c>
      <c r="W72" s="47">
        <f t="shared" si="21"/>
        <v>0.24604959285383937</v>
      </c>
      <c r="X72" s="47">
        <f t="shared" si="22"/>
        <v>0.69778891227045203</v>
      </c>
      <c r="Y72" s="47">
        <f t="shared" si="23"/>
        <v>0.15591998479552791</v>
      </c>
      <c r="Z72" s="47">
        <f t="shared" si="24"/>
        <v>0.45981860348635611</v>
      </c>
      <c r="AA72" s="47">
        <f t="shared" si="25"/>
        <v>1.2719640578320806</v>
      </c>
      <c r="AB72" s="47">
        <f t="shared" si="26"/>
        <v>1.4111963464553521</v>
      </c>
      <c r="AC72" s="47">
        <f t="shared" si="27"/>
        <v>5.9409401347375761</v>
      </c>
      <c r="AD72" s="47">
        <f t="shared" si="28"/>
        <v>0.52599012319693106</v>
      </c>
      <c r="AE72" s="47">
        <f t="shared" si="29"/>
        <v>100</v>
      </c>
      <c r="AF72" s="47"/>
      <c r="AG72" s="47">
        <f>AC72*'E. Diagram lines'!$G$42</f>
        <v>4.9316109848825844</v>
      </c>
      <c r="AH72" s="47">
        <f>V72*'E. Diagram lines'!$G$43</f>
        <v>7.9558879129396871</v>
      </c>
      <c r="AI72" s="47">
        <f>AB72*'E. Diagram lines'!$G$41</f>
        <v>1.0468991289128282</v>
      </c>
      <c r="AJ72" s="47">
        <f>AA72*'E. Diagram lines'!$G$44</f>
        <v>0.90901882150132196</v>
      </c>
      <c r="AK72" s="47">
        <f>AD72*'E. Diagram lines'!$G$50</f>
        <v>0.22955718951835233</v>
      </c>
      <c r="AL72" s="47">
        <f>U72*'E. Diagram lines'!$G$47</f>
        <v>0.43541038838228435</v>
      </c>
      <c r="AM72" s="47">
        <f t="shared" si="30"/>
        <v>7.352136481192928</v>
      </c>
      <c r="AN72" s="47">
        <f t="shared" si="31"/>
        <v>1.1551149893785417</v>
      </c>
      <c r="AO72" s="47">
        <f t="shared" si="32"/>
        <v>1.3307475878616439</v>
      </c>
      <c r="AP72" s="47">
        <f t="shared" si="33"/>
        <v>0.75145730799849375</v>
      </c>
    </row>
    <row r="73" spans="1:42" ht="15.6">
      <c r="A73" s="18" t="s">
        <v>127</v>
      </c>
      <c r="B73" s="18">
        <v>0.2</v>
      </c>
      <c r="C73" s="22" t="s">
        <v>120</v>
      </c>
      <c r="D73" s="22">
        <v>600</v>
      </c>
      <c r="E73" s="18">
        <v>50</v>
      </c>
      <c r="F73" s="47">
        <v>72.663258220873601</v>
      </c>
      <c r="G73" s="47">
        <v>0.71793537401186913</v>
      </c>
      <c r="H73" s="47">
        <v>14.85434272630628</v>
      </c>
      <c r="I73" s="47">
        <v>0.24314298358361899</v>
      </c>
      <c r="J73" s="47">
        <v>0.6895458597316072</v>
      </c>
      <c r="K73" s="47">
        <v>0.15407808590042063</v>
      </c>
      <c r="L73" s="47">
        <v>0.45438671879997677</v>
      </c>
      <c r="M73" s="47">
        <v>1.2569382149562631</v>
      </c>
      <c r="N73" s="47">
        <v>1.3945257381640277</v>
      </c>
      <c r="O73" s="47">
        <v>5.8707591949149993</v>
      </c>
      <c r="P73" s="47">
        <v>0.51977654750922064</v>
      </c>
      <c r="Q73" s="47">
        <v>1.1813103352481615</v>
      </c>
      <c r="R73" s="47">
        <f t="shared" si="17"/>
        <v>100.00000000000007</v>
      </c>
      <c r="S73" s="47"/>
      <c r="T73" s="47">
        <f t="shared" si="18"/>
        <v>73.531898133225496</v>
      </c>
      <c r="U73" s="47">
        <f t="shared" si="19"/>
        <v>0.72651780391695753</v>
      </c>
      <c r="V73" s="47">
        <f t="shared" si="20"/>
        <v>15.031916307229423</v>
      </c>
      <c r="W73" s="47">
        <f t="shared" si="21"/>
        <v>0.24604959285383721</v>
      </c>
      <c r="X73" s="47">
        <f t="shared" si="22"/>
        <v>0.69778891227047346</v>
      </c>
      <c r="Y73" s="47">
        <f t="shared" si="23"/>
        <v>0.15591998479552743</v>
      </c>
      <c r="Z73" s="47">
        <f t="shared" si="24"/>
        <v>0.4598186034863545</v>
      </c>
      <c r="AA73" s="47">
        <f t="shared" si="25"/>
        <v>1.2719640578320743</v>
      </c>
      <c r="AB73" s="47">
        <f t="shared" si="26"/>
        <v>1.4111963464553481</v>
      </c>
      <c r="AC73" s="47">
        <f t="shared" si="27"/>
        <v>5.9409401347375557</v>
      </c>
      <c r="AD73" s="47">
        <f t="shared" si="28"/>
        <v>0.52599012319693006</v>
      </c>
      <c r="AE73" s="47">
        <f t="shared" si="29"/>
        <v>99.999999999999986</v>
      </c>
      <c r="AF73" s="47"/>
      <c r="AG73" s="47">
        <f>AC73*'E. Diagram lines'!$G$42</f>
        <v>4.9316109848825675</v>
      </c>
      <c r="AH73" s="47">
        <f>V73*'E. Diagram lines'!$G$43</f>
        <v>7.9558879129396676</v>
      </c>
      <c r="AI73" s="47">
        <f>AB73*'E. Diagram lines'!$G$41</f>
        <v>1.0468991289128253</v>
      </c>
      <c r="AJ73" s="47">
        <f>AA73*'E. Diagram lines'!$G$44</f>
        <v>0.90901882150131752</v>
      </c>
      <c r="AK73" s="47">
        <f>AD73*'E. Diagram lines'!$G$50</f>
        <v>0.22955718951835188</v>
      </c>
      <c r="AL73" s="47">
        <f>U73*'E. Diagram lines'!$G$47</f>
        <v>0.43541038838228374</v>
      </c>
      <c r="AM73" s="47">
        <f t="shared" si="30"/>
        <v>7.352136481192904</v>
      </c>
      <c r="AN73" s="47">
        <f t="shared" si="31"/>
        <v>1.1551149893785431</v>
      </c>
      <c r="AO73" s="47">
        <f t="shared" si="32"/>
        <v>1.330747587861645</v>
      </c>
      <c r="AP73" s="47">
        <f t="shared" si="33"/>
        <v>0.7514573079984932</v>
      </c>
    </row>
    <row r="74" spans="1:42" ht="15.6">
      <c r="A74" s="18" t="s">
        <v>127</v>
      </c>
      <c r="B74" s="18">
        <v>0.2</v>
      </c>
      <c r="C74" s="22" t="s">
        <v>120</v>
      </c>
      <c r="D74" s="22">
        <v>600</v>
      </c>
      <c r="E74" s="18">
        <v>50</v>
      </c>
      <c r="F74" s="47">
        <v>73.097423857320891</v>
      </c>
      <c r="G74" s="47">
        <v>0.81929172135285366</v>
      </c>
      <c r="H74" s="47">
        <v>14.42022762333313</v>
      </c>
      <c r="I74" s="47">
        <v>0.29850756027523584</v>
      </c>
      <c r="J74" s="47">
        <v>0.85930364706661211</v>
      </c>
      <c r="K74" s="47">
        <v>0.1422955954092778</v>
      </c>
      <c r="L74" s="47">
        <v>0.5093703010213978</v>
      </c>
      <c r="M74" s="47">
        <v>1.2547539440269408</v>
      </c>
      <c r="N74" s="47">
        <v>1.7139895244940262</v>
      </c>
      <c r="O74" s="47">
        <v>5.4673792988661223</v>
      </c>
      <c r="P74" s="47">
        <v>0.43311183875470882</v>
      </c>
      <c r="Q74" s="47">
        <v>0.98434508807882759</v>
      </c>
      <c r="R74" s="47">
        <f t="shared" si="17"/>
        <v>100.00000000000003</v>
      </c>
      <c r="S74" s="47"/>
      <c r="T74" s="47">
        <f t="shared" si="18"/>
        <v>73.824107836628741</v>
      </c>
      <c r="U74" s="47">
        <f t="shared" si="19"/>
        <v>0.82743655241350456</v>
      </c>
      <c r="V74" s="47">
        <f t="shared" si="20"/>
        <v>14.563583542582796</v>
      </c>
      <c r="W74" s="47">
        <f t="shared" si="21"/>
        <v>0.30147511576908875</v>
      </c>
      <c r="X74" s="47">
        <f t="shared" si="22"/>
        <v>0.86784624899062746</v>
      </c>
      <c r="Y74" s="47">
        <f t="shared" si="23"/>
        <v>0.14371019970110385</v>
      </c>
      <c r="Z74" s="47">
        <f t="shared" si="24"/>
        <v>0.51443410789385291</v>
      </c>
      <c r="AA74" s="47">
        <f t="shared" si="25"/>
        <v>1.2672278390150526</v>
      </c>
      <c r="AB74" s="47">
        <f t="shared" si="26"/>
        <v>1.7310288216733967</v>
      </c>
      <c r="AC74" s="47">
        <f t="shared" si="27"/>
        <v>5.5217321985393095</v>
      </c>
      <c r="AD74" s="47">
        <f t="shared" si="28"/>
        <v>0.43741753679252127</v>
      </c>
      <c r="AE74" s="47">
        <f t="shared" si="29"/>
        <v>99.999999999999986</v>
      </c>
      <c r="AF74" s="47"/>
      <c r="AG74" s="47">
        <f>AC74*'E. Diagram lines'!$G$42</f>
        <v>4.5836238959339681</v>
      </c>
      <c r="AH74" s="47">
        <f>V74*'E. Diagram lines'!$G$43</f>
        <v>7.7080151264411336</v>
      </c>
      <c r="AI74" s="47">
        <f>AB74*'E. Diagram lines'!$G$41</f>
        <v>1.284167557607983</v>
      </c>
      <c r="AJ74" s="47">
        <f>AA74*'E. Diagram lines'!$G$44</f>
        <v>0.90563404657712709</v>
      </c>
      <c r="AK74" s="47">
        <f>AD74*'E. Diagram lines'!$G$50</f>
        <v>0.19090157013183534</v>
      </c>
      <c r="AL74" s="47">
        <f>U74*'E. Diagram lines'!$G$47</f>
        <v>0.49589214291194716</v>
      </c>
      <c r="AM74" s="47">
        <f t="shared" si="30"/>
        <v>7.2527610202127057</v>
      </c>
      <c r="AN74" s="47">
        <f t="shared" si="31"/>
        <v>1.1379788743975445</v>
      </c>
      <c r="AO74" s="47">
        <f t="shared" si="32"/>
        <v>1.3136143619740228</v>
      </c>
      <c r="AP74" s="47">
        <f t="shared" si="33"/>
        <v>0.76125842480685013</v>
      </c>
    </row>
    <row r="75" spans="1:42" ht="15.6">
      <c r="A75" s="18" t="s">
        <v>127</v>
      </c>
      <c r="B75" s="18">
        <v>0.2</v>
      </c>
      <c r="C75" s="22" t="s">
        <v>120</v>
      </c>
      <c r="D75" s="22">
        <v>600</v>
      </c>
      <c r="E75" s="18">
        <v>50</v>
      </c>
      <c r="F75" s="47">
        <v>73.097423857320948</v>
      </c>
      <c r="G75" s="47">
        <v>0.819291721352852</v>
      </c>
      <c r="H75" s="47">
        <v>14.420227623333082</v>
      </c>
      <c r="I75" s="47">
        <v>0.29850756027523234</v>
      </c>
      <c r="J75" s="47">
        <v>0.85930364706664486</v>
      </c>
      <c r="K75" s="47">
        <v>0.14229559540927733</v>
      </c>
      <c r="L75" s="47">
        <v>0.50937030102139591</v>
      </c>
      <c r="M75" s="47">
        <v>1.2547539440269335</v>
      </c>
      <c r="N75" s="47">
        <v>1.7139895244940202</v>
      </c>
      <c r="O75" s="47">
        <v>5.4673792988661045</v>
      </c>
      <c r="P75" s="47">
        <v>0.43311183875470821</v>
      </c>
      <c r="Q75" s="47">
        <v>0.98434508807882415</v>
      </c>
      <c r="R75" s="47">
        <f t="shared" si="17"/>
        <v>100.00000000000001</v>
      </c>
      <c r="S75" s="47"/>
      <c r="T75" s="47">
        <f t="shared" si="18"/>
        <v>73.824107836628812</v>
      </c>
      <c r="U75" s="47">
        <f t="shared" si="19"/>
        <v>0.827436552413503</v>
      </c>
      <c r="V75" s="47">
        <f t="shared" si="20"/>
        <v>14.56358354258275</v>
      </c>
      <c r="W75" s="47">
        <f t="shared" si="21"/>
        <v>0.30147511576908526</v>
      </c>
      <c r="X75" s="47">
        <f t="shared" si="22"/>
        <v>0.86784624899066065</v>
      </c>
      <c r="Y75" s="47">
        <f t="shared" si="23"/>
        <v>0.14371019970110338</v>
      </c>
      <c r="Z75" s="47">
        <f t="shared" si="24"/>
        <v>0.51443410789385102</v>
      </c>
      <c r="AA75" s="47">
        <f t="shared" si="25"/>
        <v>1.2672278390150453</v>
      </c>
      <c r="AB75" s="47">
        <f t="shared" si="26"/>
        <v>1.7310288216733909</v>
      </c>
      <c r="AC75" s="47">
        <f t="shared" si="27"/>
        <v>5.5217321985392926</v>
      </c>
      <c r="AD75" s="47">
        <f t="shared" si="28"/>
        <v>0.43741753679252077</v>
      </c>
      <c r="AE75" s="47">
        <f t="shared" si="29"/>
        <v>100.00000000000001</v>
      </c>
      <c r="AF75" s="47"/>
      <c r="AG75" s="47">
        <f>AC75*'E. Diagram lines'!$G$42</f>
        <v>4.5836238959339539</v>
      </c>
      <c r="AH75" s="47">
        <f>V75*'E. Diagram lines'!$G$43</f>
        <v>7.7080151264411088</v>
      </c>
      <c r="AI75" s="47">
        <f>AB75*'E. Diagram lines'!$G$41</f>
        <v>1.2841675576079787</v>
      </c>
      <c r="AJ75" s="47">
        <f>AA75*'E. Diagram lines'!$G$44</f>
        <v>0.90563404657712188</v>
      </c>
      <c r="AK75" s="47">
        <f>AD75*'E. Diagram lines'!$G$50</f>
        <v>0.19090157013183515</v>
      </c>
      <c r="AL75" s="47">
        <f>U75*'E. Diagram lines'!$G$47</f>
        <v>0.49589214291194622</v>
      </c>
      <c r="AM75" s="47">
        <f t="shared" si="30"/>
        <v>7.2527610202126835</v>
      </c>
      <c r="AN75" s="47">
        <f t="shared" si="31"/>
        <v>1.1379788743975447</v>
      </c>
      <c r="AO75" s="47">
        <f t="shared" si="32"/>
        <v>1.3136143619740226</v>
      </c>
      <c r="AP75" s="47">
        <f t="shared" si="33"/>
        <v>0.76125842480685013</v>
      </c>
    </row>
    <row r="76" spans="1:42" ht="15.6">
      <c r="A76" s="18" t="s">
        <v>127</v>
      </c>
      <c r="B76" s="18">
        <v>0.2</v>
      </c>
      <c r="C76" s="22" t="s">
        <v>120</v>
      </c>
      <c r="D76" s="22">
        <v>600</v>
      </c>
      <c r="E76" s="18">
        <v>50</v>
      </c>
      <c r="F76" s="47">
        <v>73.5525491932368</v>
      </c>
      <c r="G76" s="47">
        <v>0.82870020322023297</v>
      </c>
      <c r="H76" s="47">
        <v>13.970960964164108</v>
      </c>
      <c r="I76" s="47">
        <v>0.38521477266237575</v>
      </c>
      <c r="J76" s="47">
        <v>1.0961139007842875</v>
      </c>
      <c r="K76" s="47">
        <v>0.11563907998319367</v>
      </c>
      <c r="L76" s="47">
        <v>0.56906244679435281</v>
      </c>
      <c r="M76" s="47">
        <v>1.2648502109141364</v>
      </c>
      <c r="N76" s="47">
        <v>2.1068218968338948</v>
      </c>
      <c r="O76" s="47">
        <v>4.9709382937648048</v>
      </c>
      <c r="P76" s="47">
        <v>0.34807331705723449</v>
      </c>
      <c r="Q76" s="47">
        <v>0.79107572058457876</v>
      </c>
      <c r="R76" s="47">
        <f t="shared" si="17"/>
        <v>99.999999999999986</v>
      </c>
      <c r="S76" s="47"/>
      <c r="T76" s="47">
        <f t="shared" si="18"/>
        <v>74.139045179122078</v>
      </c>
      <c r="U76" s="47">
        <f t="shared" si="19"/>
        <v>0.83530812297314427</v>
      </c>
      <c r="V76" s="47">
        <f t="shared" si="20"/>
        <v>14.082363119688521</v>
      </c>
      <c r="W76" s="47">
        <f t="shared" si="21"/>
        <v>0.38828641219558402</v>
      </c>
      <c r="X76" s="47">
        <f t="shared" si="22"/>
        <v>1.1048541335829374</v>
      </c>
      <c r="Y76" s="47">
        <f t="shared" si="23"/>
        <v>0.11656116707555846</v>
      </c>
      <c r="Z76" s="47">
        <f t="shared" si="24"/>
        <v>0.57360005758315236</v>
      </c>
      <c r="AA76" s="47">
        <f t="shared" si="25"/>
        <v>1.2749359194257253</v>
      </c>
      <c r="AB76" s="47">
        <f t="shared" si="26"/>
        <v>2.1236213497287495</v>
      </c>
      <c r="AC76" s="47">
        <f t="shared" si="27"/>
        <v>5.0105757419206398</v>
      </c>
      <c r="AD76" s="47">
        <f t="shared" si="28"/>
        <v>0.35084879670392238</v>
      </c>
      <c r="AE76" s="47">
        <f t="shared" si="29"/>
        <v>100.00000000000003</v>
      </c>
      <c r="AF76" s="47"/>
      <c r="AG76" s="47">
        <f>AC76*'E. Diagram lines'!$G$42</f>
        <v>4.1593097740469887</v>
      </c>
      <c r="AH76" s="47">
        <f>V76*'E. Diagram lines'!$G$43</f>
        <v>7.453321335728436</v>
      </c>
      <c r="AI76" s="47">
        <f>AB76*'E. Diagram lines'!$G$41</f>
        <v>1.5754131923286205</v>
      </c>
      <c r="AJ76" s="47">
        <f>AA76*'E. Diagram lines'!$G$44</f>
        <v>0.91114268507033214</v>
      </c>
      <c r="AK76" s="47">
        <f>AD76*'E. Diagram lines'!$G$50</f>
        <v>0.15312048680255161</v>
      </c>
      <c r="AL76" s="47">
        <f>U76*'E. Diagram lines'!$G$47</f>
        <v>0.50060966473463742</v>
      </c>
      <c r="AM76" s="47">
        <f t="shared" si="30"/>
        <v>7.1341970916493889</v>
      </c>
      <c r="AN76" s="47">
        <f t="shared" si="31"/>
        <v>1.1214974431670639</v>
      </c>
      <c r="AO76" s="47">
        <f t="shared" si="32"/>
        <v>1.2996828930411253</v>
      </c>
      <c r="AP76" s="47">
        <f t="shared" si="33"/>
        <v>0.76941845226576933</v>
      </c>
    </row>
    <row r="77" spans="1:42" ht="15.6">
      <c r="A77" s="18" t="s">
        <v>127</v>
      </c>
      <c r="B77" s="18">
        <v>0.2</v>
      </c>
      <c r="C77" s="22" t="s">
        <v>120</v>
      </c>
      <c r="D77" s="22">
        <v>600</v>
      </c>
      <c r="E77" s="18">
        <v>50</v>
      </c>
      <c r="F77" s="47">
        <v>73.552549193236842</v>
      </c>
      <c r="G77" s="47">
        <v>0.82870020322023186</v>
      </c>
      <c r="H77" s="47">
        <v>13.970960964164053</v>
      </c>
      <c r="I77" s="47">
        <v>0.38521477266237059</v>
      </c>
      <c r="J77" s="47">
        <v>1.096113900784339</v>
      </c>
      <c r="K77" s="47">
        <v>0.11563907998319316</v>
      </c>
      <c r="L77" s="47">
        <v>0.56906244679435003</v>
      </c>
      <c r="M77" s="47">
        <v>1.2648502109141269</v>
      </c>
      <c r="N77" s="47">
        <v>2.1068218968338859</v>
      </c>
      <c r="O77" s="47">
        <v>4.9709382937647808</v>
      </c>
      <c r="P77" s="47">
        <v>0.34807331705723371</v>
      </c>
      <c r="Q77" s="47">
        <v>0.79107572058457498</v>
      </c>
      <c r="R77" s="47">
        <f t="shared" si="17"/>
        <v>99.999999999999986</v>
      </c>
      <c r="S77" s="47"/>
      <c r="T77" s="47">
        <f t="shared" si="18"/>
        <v>74.139045179122121</v>
      </c>
      <c r="U77" s="47">
        <f t="shared" si="19"/>
        <v>0.83530812297314316</v>
      </c>
      <c r="V77" s="47">
        <f t="shared" si="20"/>
        <v>14.082363119688466</v>
      </c>
      <c r="W77" s="47">
        <f t="shared" si="21"/>
        <v>0.3882864121955788</v>
      </c>
      <c r="X77" s="47">
        <f t="shared" si="22"/>
        <v>1.1048541335829891</v>
      </c>
      <c r="Y77" s="47">
        <f t="shared" si="23"/>
        <v>0.11656116707555793</v>
      </c>
      <c r="Z77" s="47">
        <f t="shared" si="24"/>
        <v>0.57360005758314958</v>
      </c>
      <c r="AA77" s="47">
        <f t="shared" si="25"/>
        <v>1.2749359194257157</v>
      </c>
      <c r="AB77" s="47">
        <f t="shared" si="26"/>
        <v>2.1236213497287406</v>
      </c>
      <c r="AC77" s="47">
        <f t="shared" si="27"/>
        <v>5.0105757419206158</v>
      </c>
      <c r="AD77" s="47">
        <f t="shared" si="28"/>
        <v>0.35084879670392161</v>
      </c>
      <c r="AE77" s="47">
        <f t="shared" si="29"/>
        <v>100.00000000000001</v>
      </c>
      <c r="AF77" s="47"/>
      <c r="AG77" s="47">
        <f>AC77*'E. Diagram lines'!$G$42</f>
        <v>4.1593097740469682</v>
      </c>
      <c r="AH77" s="47">
        <f>V77*'E. Diagram lines'!$G$43</f>
        <v>7.4533213357284067</v>
      </c>
      <c r="AI77" s="47">
        <f>AB77*'E. Diagram lines'!$G$41</f>
        <v>1.5754131923286141</v>
      </c>
      <c r="AJ77" s="47">
        <f>AA77*'E. Diagram lines'!$G$44</f>
        <v>0.91114268507032536</v>
      </c>
      <c r="AK77" s="47">
        <f>AD77*'E. Diagram lines'!$G$50</f>
        <v>0.15312048680255128</v>
      </c>
      <c r="AL77" s="47">
        <f>U77*'E. Diagram lines'!$G$47</f>
        <v>0.50060966473463686</v>
      </c>
      <c r="AM77" s="47">
        <f t="shared" si="30"/>
        <v>7.1341970916493569</v>
      </c>
      <c r="AN77" s="47">
        <f t="shared" si="31"/>
        <v>1.121497443167065</v>
      </c>
      <c r="AO77" s="47">
        <f t="shared" si="32"/>
        <v>1.2996828930411264</v>
      </c>
      <c r="AP77" s="47">
        <f t="shared" si="33"/>
        <v>0.76941845226576866</v>
      </c>
    </row>
    <row r="78" spans="1:42" ht="15.6">
      <c r="A78" s="18" t="s">
        <v>127</v>
      </c>
      <c r="B78" s="18">
        <v>0.2</v>
      </c>
      <c r="C78" s="22" t="s">
        <v>120</v>
      </c>
      <c r="D78" s="22">
        <v>600</v>
      </c>
      <c r="E78" s="18">
        <v>50</v>
      </c>
      <c r="F78" s="47">
        <v>73.969244918985325</v>
      </c>
      <c r="G78" s="47">
        <v>0.81595292733431224</v>
      </c>
      <c r="H78" s="47">
        <v>13.467444762952379</v>
      </c>
      <c r="I78" s="47">
        <v>0.5275921821861751</v>
      </c>
      <c r="J78" s="47">
        <v>1.4406320919772568</v>
      </c>
      <c r="K78" s="47">
        <v>8.4905613239331865E-2</v>
      </c>
      <c r="L78" s="47">
        <v>0.6492234701980093</v>
      </c>
      <c r="M78" s="47">
        <v>1.2895889093680546</v>
      </c>
      <c r="N78" s="47">
        <v>2.6222398243386609</v>
      </c>
      <c r="O78" s="47">
        <v>4.2967785758731596</v>
      </c>
      <c r="P78" s="47">
        <v>0.2555656655283669</v>
      </c>
      <c r="Q78" s="47">
        <v>0.5808310580189836</v>
      </c>
      <c r="R78" s="47">
        <f t="shared" si="17"/>
        <v>100</v>
      </c>
      <c r="S78" s="47"/>
      <c r="T78" s="47">
        <f t="shared" si="18"/>
        <v>74.401391307296336</v>
      </c>
      <c r="U78" s="47">
        <f t="shared" si="19"/>
        <v>0.82071992354963819</v>
      </c>
      <c r="V78" s="47">
        <f t="shared" si="20"/>
        <v>13.546124863316555</v>
      </c>
      <c r="W78" s="47">
        <f t="shared" si="21"/>
        <v>0.53067450452544729</v>
      </c>
      <c r="X78" s="47">
        <f t="shared" si="22"/>
        <v>1.4490486163870271</v>
      </c>
      <c r="Y78" s="47">
        <f t="shared" si="23"/>
        <v>8.5401652561470337E-2</v>
      </c>
      <c r="Z78" s="47">
        <f t="shared" si="24"/>
        <v>0.65301639221796626</v>
      </c>
      <c r="AA78" s="47">
        <f t="shared" si="25"/>
        <v>1.2971230026280267</v>
      </c>
      <c r="AB78" s="47">
        <f t="shared" si="26"/>
        <v>2.6375595896088671</v>
      </c>
      <c r="AC78" s="47">
        <f t="shared" si="27"/>
        <v>4.3218814053662742</v>
      </c>
      <c r="AD78" s="47">
        <f t="shared" si="28"/>
        <v>0.25705874254240629</v>
      </c>
      <c r="AE78" s="47">
        <f t="shared" si="29"/>
        <v>100.00000000000001</v>
      </c>
      <c r="AF78" s="47"/>
      <c r="AG78" s="47">
        <f>AC78*'E. Diagram lines'!$G$42</f>
        <v>3.5876203649046832</v>
      </c>
      <c r="AH78" s="47">
        <f>V78*'E. Diagram lines'!$G$43</f>
        <v>7.1695084555121076</v>
      </c>
      <c r="AI78" s="47">
        <f>AB78*'E. Diagram lines'!$G$41</f>
        <v>1.9566794115878625</v>
      </c>
      <c r="AJ78" s="47">
        <f>AA78*'E. Diagram lines'!$G$44</f>
        <v>0.9269988534116631</v>
      </c>
      <c r="AK78" s="47">
        <f>AD78*'E. Diagram lines'!$G$50</f>
        <v>0.11218781470743175</v>
      </c>
      <c r="AL78" s="47">
        <f>U78*'E. Diagram lines'!$G$47</f>
        <v>0.49186679079191847</v>
      </c>
      <c r="AM78" s="47">
        <f t="shared" si="30"/>
        <v>6.9594409949751412</v>
      </c>
      <c r="AN78" s="47">
        <f t="shared" si="31"/>
        <v>1.1078933094481893</v>
      </c>
      <c r="AO78" s="47">
        <f t="shared" si="32"/>
        <v>1.2931314583512126</v>
      </c>
      <c r="AP78" s="47">
        <f t="shared" si="33"/>
        <v>0.77331658242622492</v>
      </c>
    </row>
    <row r="79" spans="1:42" ht="15.6">
      <c r="A79" s="18" t="s">
        <v>127</v>
      </c>
      <c r="B79" s="18">
        <v>0.2</v>
      </c>
      <c r="C79" s="22" t="s">
        <v>120</v>
      </c>
      <c r="D79" s="22">
        <v>600</v>
      </c>
      <c r="E79" s="18">
        <v>50</v>
      </c>
      <c r="F79" s="47">
        <v>73.969244918985396</v>
      </c>
      <c r="G79" s="47">
        <v>0.81595292733430991</v>
      </c>
      <c r="H79" s="47">
        <v>13.467444762952294</v>
      </c>
      <c r="I79" s="47">
        <v>0.5275921821861641</v>
      </c>
      <c r="J79" s="47">
        <v>1.4406320919773599</v>
      </c>
      <c r="K79" s="47">
        <v>8.4905613239331254E-2</v>
      </c>
      <c r="L79" s="47">
        <v>0.64922347019800408</v>
      </c>
      <c r="M79" s="47">
        <v>1.289588909368039</v>
      </c>
      <c r="N79" s="47">
        <v>2.6222398243386418</v>
      </c>
      <c r="O79" s="47">
        <v>4.2967785758731258</v>
      </c>
      <c r="P79" s="47">
        <v>0.25556566552836602</v>
      </c>
      <c r="Q79" s="47">
        <v>0.58083105801897972</v>
      </c>
      <c r="R79" s="47">
        <f t="shared" si="17"/>
        <v>100</v>
      </c>
      <c r="S79" s="47"/>
      <c r="T79" s="47">
        <f t="shared" si="18"/>
        <v>74.401391307296407</v>
      </c>
      <c r="U79" s="47">
        <f t="shared" si="19"/>
        <v>0.82071992354963597</v>
      </c>
      <c r="V79" s="47">
        <f t="shared" si="20"/>
        <v>13.546124863316468</v>
      </c>
      <c r="W79" s="47">
        <f t="shared" si="21"/>
        <v>0.53067450452543619</v>
      </c>
      <c r="X79" s="47">
        <f t="shared" si="22"/>
        <v>1.4490486163871308</v>
      </c>
      <c r="Y79" s="47">
        <f t="shared" si="23"/>
        <v>8.540165256146974E-2</v>
      </c>
      <c r="Z79" s="47">
        <f t="shared" si="24"/>
        <v>0.65301639221796115</v>
      </c>
      <c r="AA79" s="47">
        <f t="shared" si="25"/>
        <v>1.2971230026280109</v>
      </c>
      <c r="AB79" s="47">
        <f t="shared" si="26"/>
        <v>2.6375595896088484</v>
      </c>
      <c r="AC79" s="47">
        <f t="shared" si="27"/>
        <v>4.3218814053662404</v>
      </c>
      <c r="AD79" s="47">
        <f t="shared" si="28"/>
        <v>0.25705874254240535</v>
      </c>
      <c r="AE79" s="47">
        <f t="shared" si="29"/>
        <v>100.00000000000001</v>
      </c>
      <c r="AF79" s="47"/>
      <c r="AG79" s="47">
        <f>AC79*'E. Diagram lines'!$G$42</f>
        <v>3.5876203649046552</v>
      </c>
      <c r="AH79" s="47">
        <f>V79*'E. Diagram lines'!$G$43</f>
        <v>7.1695084555120614</v>
      </c>
      <c r="AI79" s="47">
        <f>AB79*'E. Diagram lines'!$G$41</f>
        <v>1.9566794115878485</v>
      </c>
      <c r="AJ79" s="47">
        <f>AA79*'E. Diagram lines'!$G$44</f>
        <v>0.92699885341165178</v>
      </c>
      <c r="AK79" s="47">
        <f>AD79*'E. Diagram lines'!$G$50</f>
        <v>0.11218781470743133</v>
      </c>
      <c r="AL79" s="47">
        <f>U79*'E. Diagram lines'!$G$47</f>
        <v>0.49186679079191714</v>
      </c>
      <c r="AM79" s="47">
        <f t="shared" si="30"/>
        <v>6.9594409949750888</v>
      </c>
      <c r="AN79" s="47">
        <f t="shared" si="31"/>
        <v>1.1078933094481913</v>
      </c>
      <c r="AO79" s="47">
        <f t="shared" si="32"/>
        <v>1.2931314583512141</v>
      </c>
      <c r="AP79" s="47">
        <f t="shared" si="33"/>
        <v>0.77331658242622414</v>
      </c>
    </row>
    <row r="80" spans="1:42" ht="15.6">
      <c r="A80" s="18" t="s">
        <v>127</v>
      </c>
      <c r="B80" s="18">
        <v>0.2</v>
      </c>
      <c r="C80" s="22" t="s">
        <v>120</v>
      </c>
      <c r="D80" s="22">
        <v>600</v>
      </c>
      <c r="E80" s="18">
        <v>50</v>
      </c>
      <c r="F80" s="47">
        <v>74.224717454150195</v>
      </c>
      <c r="G80" s="47">
        <v>0.78726280992090558</v>
      </c>
      <c r="H80" s="47">
        <v>12.969540719028604</v>
      </c>
      <c r="I80" s="47">
        <v>0.7465866546875547</v>
      </c>
      <c r="J80" s="47">
        <v>1.8907053426074572</v>
      </c>
      <c r="K80" s="47">
        <v>5.5794198801148658E-2</v>
      </c>
      <c r="L80" s="47">
        <v>0.7507580626514907</v>
      </c>
      <c r="M80" s="47">
        <v>1.332301314318425</v>
      </c>
      <c r="N80" s="47">
        <v>3.2168892302950574</v>
      </c>
      <c r="O80" s="47">
        <v>3.4758211286826852</v>
      </c>
      <c r="P80" s="47">
        <v>0.167940387039478</v>
      </c>
      <c r="Q80" s="47">
        <v>0.38168269781697578</v>
      </c>
      <c r="R80" s="47">
        <f t="shared" si="17"/>
        <v>99.999999999999972</v>
      </c>
      <c r="S80" s="47"/>
      <c r="T80" s="47">
        <f t="shared" si="18"/>
        <v>74.509105819360855</v>
      </c>
      <c r="U80" s="47">
        <f t="shared" si="19"/>
        <v>0.79027916877256232</v>
      </c>
      <c r="V80" s="47">
        <f t="shared" si="20"/>
        <v>13.01923287831363</v>
      </c>
      <c r="W80" s="47">
        <f t="shared" si="21"/>
        <v>0.74944716484504836</v>
      </c>
      <c r="X80" s="47">
        <f t="shared" si="22"/>
        <v>1.8979494874142238</v>
      </c>
      <c r="Y80" s="47">
        <f t="shared" si="23"/>
        <v>5.6007971537907118E-2</v>
      </c>
      <c r="Z80" s="47">
        <f t="shared" si="24"/>
        <v>0.75363455535404711</v>
      </c>
      <c r="AA80" s="47">
        <f t="shared" si="25"/>
        <v>1.3374059614729403</v>
      </c>
      <c r="AB80" s="47">
        <f t="shared" si="26"/>
        <v>3.2292145836361801</v>
      </c>
      <c r="AC80" s="47">
        <f t="shared" si="27"/>
        <v>3.4891385668953845</v>
      </c>
      <c r="AD80" s="47">
        <f t="shared" si="28"/>
        <v>0.16858384239722327</v>
      </c>
      <c r="AE80" s="47">
        <f t="shared" si="29"/>
        <v>100</v>
      </c>
      <c r="AF80" s="47"/>
      <c r="AG80" s="47">
        <f>AC80*'E. Diagram lines'!$G$42</f>
        <v>2.8963554073986355</v>
      </c>
      <c r="AH80" s="47">
        <f>V80*'E. Diagram lines'!$G$43</f>
        <v>6.8906422425001637</v>
      </c>
      <c r="AI80" s="47">
        <f>AB80*'E. Diagram lines'!$G$41</f>
        <v>2.3955999766955722</v>
      </c>
      <c r="AJ80" s="47">
        <f>AA80*'E. Diagram lines'!$G$44</f>
        <v>0.95578737738788355</v>
      </c>
      <c r="AK80" s="47">
        <f>AD80*'E. Diagram lines'!$G$50</f>
        <v>7.357482840874989E-2</v>
      </c>
      <c r="AL80" s="47">
        <f>U80*'E. Diagram lines'!$G$47</f>
        <v>0.47362330000796593</v>
      </c>
      <c r="AM80" s="47">
        <f t="shared" si="30"/>
        <v>6.7183531505315646</v>
      </c>
      <c r="AN80" s="47">
        <f t="shared" si="31"/>
        <v>1.1029010805280919</v>
      </c>
      <c r="AO80" s="47">
        <f t="shared" si="32"/>
        <v>1.3020975693051111</v>
      </c>
      <c r="AP80" s="47">
        <f t="shared" si="33"/>
        <v>0.76799160337398431</v>
      </c>
    </row>
    <row r="81" spans="1:42" ht="15.6">
      <c r="A81" s="18" t="s">
        <v>127</v>
      </c>
      <c r="B81" s="18">
        <v>0.2</v>
      </c>
      <c r="C81" s="22" t="s">
        <v>120</v>
      </c>
      <c r="D81" s="22">
        <v>600</v>
      </c>
      <c r="E81" s="18">
        <v>50</v>
      </c>
      <c r="F81" s="47">
        <v>74.224717454150266</v>
      </c>
      <c r="G81" s="47">
        <v>0.78726280992090125</v>
      </c>
      <c r="H81" s="47">
        <v>12.969540719028473</v>
      </c>
      <c r="I81" s="47">
        <v>0.74658665468753105</v>
      </c>
      <c r="J81" s="47">
        <v>1.8907053426076643</v>
      </c>
      <c r="K81" s="47">
        <v>5.5794198801148075E-2</v>
      </c>
      <c r="L81" s="47">
        <v>0.75075806265148226</v>
      </c>
      <c r="M81" s="47">
        <v>1.332301314318401</v>
      </c>
      <c r="N81" s="47">
        <v>3.216889230295024</v>
      </c>
      <c r="O81" s="47">
        <v>3.4758211286826457</v>
      </c>
      <c r="P81" s="47">
        <v>0.1679403870394772</v>
      </c>
      <c r="Q81" s="47">
        <v>0.38168269781697184</v>
      </c>
      <c r="R81" s="47">
        <f t="shared" si="17"/>
        <v>99.999999999999986</v>
      </c>
      <c r="S81" s="47"/>
      <c r="T81" s="47">
        <f t="shared" si="18"/>
        <v>74.509105819360911</v>
      </c>
      <c r="U81" s="47">
        <f t="shared" si="19"/>
        <v>0.79027916877255799</v>
      </c>
      <c r="V81" s="47">
        <f t="shared" si="20"/>
        <v>13.019232878313495</v>
      </c>
      <c r="W81" s="47">
        <f t="shared" si="21"/>
        <v>0.74944716484502438</v>
      </c>
      <c r="X81" s="47">
        <f t="shared" si="22"/>
        <v>1.8979494874144314</v>
      </c>
      <c r="Y81" s="47">
        <f t="shared" si="23"/>
        <v>5.6007971537906522E-2</v>
      </c>
      <c r="Z81" s="47">
        <f t="shared" si="24"/>
        <v>0.75363455535403867</v>
      </c>
      <c r="AA81" s="47">
        <f t="shared" si="25"/>
        <v>1.3374059614729161</v>
      </c>
      <c r="AB81" s="47">
        <f t="shared" si="26"/>
        <v>3.2292145836361459</v>
      </c>
      <c r="AC81" s="47">
        <f t="shared" si="27"/>
        <v>3.489138566895345</v>
      </c>
      <c r="AD81" s="47">
        <f t="shared" si="28"/>
        <v>0.16858384239722246</v>
      </c>
      <c r="AE81" s="47">
        <f t="shared" si="29"/>
        <v>100.00000000000001</v>
      </c>
      <c r="AF81" s="47"/>
      <c r="AG81" s="47">
        <f>AC81*'E. Diagram lines'!$G$42</f>
        <v>2.8963554073986026</v>
      </c>
      <c r="AH81" s="47">
        <f>V81*'E. Diagram lines'!$G$43</f>
        <v>6.8906422425000926</v>
      </c>
      <c r="AI81" s="47">
        <f>AB81*'E. Diagram lines'!$G$41</f>
        <v>2.3955999766955469</v>
      </c>
      <c r="AJ81" s="47">
        <f>AA81*'E. Diagram lines'!$G$44</f>
        <v>0.95578737738786634</v>
      </c>
      <c r="AK81" s="47">
        <f>AD81*'E. Diagram lines'!$G$50</f>
        <v>7.3574828408749543E-2</v>
      </c>
      <c r="AL81" s="47">
        <f>U81*'E. Diagram lines'!$G$47</f>
        <v>0.47362330000796332</v>
      </c>
      <c r="AM81" s="47">
        <f t="shared" si="30"/>
        <v>6.7183531505314908</v>
      </c>
      <c r="AN81" s="47">
        <f t="shared" si="31"/>
        <v>1.1029010805280939</v>
      </c>
      <c r="AO81" s="47">
        <f t="shared" si="32"/>
        <v>1.302097569305112</v>
      </c>
      <c r="AP81" s="47">
        <f t="shared" si="33"/>
        <v>0.76799160337398387</v>
      </c>
    </row>
    <row r="82" spans="1:42" ht="15.6">
      <c r="A82" s="18" t="s">
        <v>127</v>
      </c>
      <c r="B82" s="18">
        <v>0.2</v>
      </c>
      <c r="C82" s="22" t="s">
        <v>120</v>
      </c>
      <c r="D82" s="22">
        <v>600</v>
      </c>
      <c r="E82" s="18">
        <v>50</v>
      </c>
      <c r="F82" s="47">
        <v>73.39594272843884</v>
      </c>
      <c r="G82" s="47">
        <v>0.75246711292819179</v>
      </c>
      <c r="H82" s="47">
        <v>12.899880417925427</v>
      </c>
      <c r="I82" s="47">
        <v>1.0554033447396285</v>
      </c>
      <c r="J82" s="47">
        <v>2.5598604797477518</v>
      </c>
      <c r="K82" s="47">
        <v>3.5194789505662752E-2</v>
      </c>
      <c r="L82" s="47">
        <v>0.90341284910189157</v>
      </c>
      <c r="M82" s="47">
        <v>1.4031820408204225</v>
      </c>
      <c r="N82" s="47">
        <v>3.9138828261704965</v>
      </c>
      <c r="O82" s="47">
        <v>2.7340730511825759</v>
      </c>
      <c r="P82" s="47">
        <v>0.10593622093973495</v>
      </c>
      <c r="Q82" s="47">
        <v>0.24076413849938647</v>
      </c>
      <c r="R82" s="47">
        <f t="shared" si="17"/>
        <v>100.00000000000003</v>
      </c>
      <c r="S82" s="47"/>
      <c r="T82" s="47">
        <f t="shared" si="18"/>
        <v>73.573080321442205</v>
      </c>
      <c r="U82" s="47">
        <f t="shared" si="19"/>
        <v>0.7542831562712341</v>
      </c>
      <c r="V82" s="47">
        <f t="shared" si="20"/>
        <v>12.931013661566933</v>
      </c>
      <c r="W82" s="47">
        <f t="shared" si="21"/>
        <v>1.0579505101711917</v>
      </c>
      <c r="X82" s="47">
        <f t="shared" si="22"/>
        <v>2.5660385804294839</v>
      </c>
      <c r="Y82" s="47">
        <f t="shared" si="23"/>
        <v>3.5279730444732912E-2</v>
      </c>
      <c r="Z82" s="47">
        <f t="shared" si="24"/>
        <v>0.90559319275072669</v>
      </c>
      <c r="AA82" s="47">
        <f t="shared" si="25"/>
        <v>1.4065685534806132</v>
      </c>
      <c r="AB82" s="47">
        <f t="shared" si="26"/>
        <v>3.9233287949441409</v>
      </c>
      <c r="AC82" s="47">
        <f t="shared" si="27"/>
        <v>2.7406716055628055</v>
      </c>
      <c r="AD82" s="47">
        <f t="shared" si="28"/>
        <v>0.10619189293591828</v>
      </c>
      <c r="AE82" s="47">
        <f t="shared" si="29"/>
        <v>99.999999999999986</v>
      </c>
      <c r="AF82" s="47"/>
      <c r="AG82" s="47">
        <f>AC82*'E. Diagram lines'!$G$42</f>
        <v>2.2750483744011585</v>
      </c>
      <c r="AH82" s="47">
        <f>V82*'E. Diagram lines'!$G$43</f>
        <v>6.8439507770968806</v>
      </c>
      <c r="AI82" s="47">
        <f>AB82*'E. Diagram lines'!$G$41</f>
        <v>2.9105301386178057</v>
      </c>
      <c r="AJ82" s="47">
        <f>AA82*'E. Diagram lines'!$G$44</f>
        <v>1.005214951611912</v>
      </c>
      <c r="AK82" s="47">
        <f>AD82*'E. Diagram lines'!$G$50</f>
        <v>4.6345190559550421E-2</v>
      </c>
      <c r="AL82" s="47">
        <f>U82*'E. Diagram lines'!$G$47</f>
        <v>0.45205048004551346</v>
      </c>
      <c r="AM82" s="47">
        <f t="shared" si="30"/>
        <v>6.6640004005069464</v>
      </c>
      <c r="AN82" s="47">
        <f t="shared" si="31"/>
        <v>1.1055046200777994</v>
      </c>
      <c r="AO82" s="47">
        <f t="shared" si="32"/>
        <v>1.3198046775136836</v>
      </c>
      <c r="AP82" s="47">
        <f t="shared" si="33"/>
        <v>0.75768787384800895</v>
      </c>
    </row>
    <row r="83" spans="1:42"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</row>
    <row r="84" spans="1:42" ht="18">
      <c r="A84" s="18" t="s">
        <v>127</v>
      </c>
      <c r="B84" s="18">
        <v>0.15</v>
      </c>
      <c r="C84" s="22" t="s">
        <v>118</v>
      </c>
      <c r="D84" s="18">
        <v>450</v>
      </c>
      <c r="E84" s="18">
        <v>75</v>
      </c>
      <c r="F84" s="47">
        <v>68.011201488990224</v>
      </c>
      <c r="G84" s="47">
        <v>0.21744470196610019</v>
      </c>
      <c r="H84" s="47">
        <v>18.301474586029851</v>
      </c>
      <c r="I84" s="47">
        <v>9.0481453613603754E-2</v>
      </c>
      <c r="J84" s="47">
        <v>0.18619132261873711</v>
      </c>
      <c r="K84" s="47">
        <v>0.27634293127321674</v>
      </c>
      <c r="L84" s="47">
        <v>0.24789620718740704</v>
      </c>
      <c r="M84" s="47">
        <v>2.0094071742610939</v>
      </c>
      <c r="N84" s="47">
        <v>0.36216722153022229</v>
      </c>
      <c r="O84" s="47">
        <v>5.9910079374878338</v>
      </c>
      <c r="P84" s="47">
        <v>1.5368911020073468</v>
      </c>
      <c r="Q84" s="47">
        <v>2.7694938730343543</v>
      </c>
      <c r="R84" s="47">
        <f t="shared" si="17"/>
        <v>100.00000000000001</v>
      </c>
      <c r="S84" s="47"/>
      <c r="T84" s="47">
        <f t="shared" si="18"/>
        <v>69.948418658008165</v>
      </c>
      <c r="U84" s="47">
        <f t="shared" si="19"/>
        <v>0.22363835243452942</v>
      </c>
      <c r="V84" s="47">
        <f t="shared" si="20"/>
        <v>18.822770049280003</v>
      </c>
      <c r="W84" s="47">
        <f t="shared" si="21"/>
        <v>9.3058708853629907E-2</v>
      </c>
      <c r="X84" s="47">
        <f t="shared" si="22"/>
        <v>0.19149475821467446</v>
      </c>
      <c r="Y84" s="47">
        <f t="shared" si="23"/>
        <v>0.28421422687274944</v>
      </c>
      <c r="Z84" s="47">
        <f t="shared" si="24"/>
        <v>0.25495723210953863</v>
      </c>
      <c r="AA84" s="47">
        <f t="shared" si="25"/>
        <v>2.0666427177054567</v>
      </c>
      <c r="AB84" s="47">
        <f t="shared" si="26"/>
        <v>0.37248311868015649</v>
      </c>
      <c r="AC84" s="47">
        <f t="shared" si="27"/>
        <v>6.1616545836598329</v>
      </c>
      <c r="AD84" s="47">
        <f t="shared" si="28"/>
        <v>1.5806675941812354</v>
      </c>
      <c r="AE84" s="47">
        <f t="shared" si="29"/>
        <v>99.999999999999972</v>
      </c>
      <c r="AF84" s="47"/>
      <c r="AG84" s="47">
        <f>AC84*'E. Diagram lines'!$G$42</f>
        <v>5.114827407896648</v>
      </c>
      <c r="AH84" s="47">
        <f>V84*'E. Diagram lines'!$G$43</f>
        <v>9.9622593462077873</v>
      </c>
      <c r="AI84" s="47">
        <f>AB84*'E. Diagram lines'!$G$41</f>
        <v>0.27632742492600187</v>
      </c>
      <c r="AJ84" s="47">
        <f>AA84*'E. Diagram lines'!$G$44</f>
        <v>1.4769419907310861</v>
      </c>
      <c r="AK84" s="47">
        <f>AD84*'E. Diagram lines'!$G$50</f>
        <v>0.68984871479635601</v>
      </c>
      <c r="AL84" s="47">
        <f>U84*'E. Diagram lines'!$G$47</f>
        <v>0.13402900984078653</v>
      </c>
      <c r="AM84" s="47">
        <f t="shared" si="30"/>
        <v>6.5341377023399891</v>
      </c>
      <c r="AN84" s="47">
        <f t="shared" si="31"/>
        <v>1.4505123620335116</v>
      </c>
      <c r="AO84" s="47">
        <f t="shared" si="32"/>
        <v>1.8478896739442821</v>
      </c>
      <c r="AP84" s="47">
        <f t="shared" si="33"/>
        <v>0.54115784838253944</v>
      </c>
    </row>
    <row r="85" spans="1:42">
      <c r="A85" s="18" t="s">
        <v>127</v>
      </c>
      <c r="B85" s="18">
        <v>0.15</v>
      </c>
      <c r="C85" s="18" t="s">
        <v>121</v>
      </c>
      <c r="D85" s="18">
        <v>450</v>
      </c>
      <c r="E85" s="18">
        <v>75</v>
      </c>
      <c r="F85" s="47">
        <v>68.132876098816325</v>
      </c>
      <c r="G85" s="47">
        <v>0.22409825620048948</v>
      </c>
      <c r="H85" s="47">
        <v>18.402509009844412</v>
      </c>
      <c r="I85" s="47">
        <v>9.3063397085943883E-2</v>
      </c>
      <c r="J85" s="47">
        <v>0.18245070881156911</v>
      </c>
      <c r="K85" s="47">
        <v>0.26291374810278217</v>
      </c>
      <c r="L85" s="47">
        <v>0.25481320572457256</v>
      </c>
      <c r="M85" s="47">
        <v>1.9113702587086334</v>
      </c>
      <c r="N85" s="47">
        <v>0.36366307698358519</v>
      </c>
      <c r="O85" s="47">
        <v>5.9950323047279612</v>
      </c>
      <c r="P85" s="47">
        <v>1.4541324185114488</v>
      </c>
      <c r="Q85" s="47">
        <v>2.7230775164822689</v>
      </c>
      <c r="R85" s="47">
        <f t="shared" si="17"/>
        <v>99.999999999999972</v>
      </c>
      <c r="S85" s="47"/>
      <c r="T85" s="47">
        <f t="shared" si="18"/>
        <v>70.040122939087155</v>
      </c>
      <c r="U85" s="47">
        <f t="shared" si="19"/>
        <v>0.23037144934191353</v>
      </c>
      <c r="V85" s="47">
        <f t="shared" si="20"/>
        <v>18.917651319574254</v>
      </c>
      <c r="W85" s="47">
        <f t="shared" si="21"/>
        <v>9.5668525185623798E-2</v>
      </c>
      <c r="X85" s="47">
        <f t="shared" si="22"/>
        <v>0.18755806017864407</v>
      </c>
      <c r="Y85" s="47">
        <f t="shared" si="23"/>
        <v>0.27027350515465726</v>
      </c>
      <c r="Z85" s="47">
        <f t="shared" si="24"/>
        <v>0.26194620390848333</v>
      </c>
      <c r="AA85" s="47">
        <f t="shared" si="25"/>
        <v>1.9648753372440313</v>
      </c>
      <c r="AB85" s="47">
        <f t="shared" si="26"/>
        <v>0.37384311478933052</v>
      </c>
      <c r="AC85" s="47">
        <f t="shared" si="27"/>
        <v>6.1628515290908181</v>
      </c>
      <c r="AD85" s="47">
        <f t="shared" si="28"/>
        <v>1.494838016445095</v>
      </c>
      <c r="AE85" s="47">
        <f t="shared" si="29"/>
        <v>100.00000000000003</v>
      </c>
      <c r="AF85" s="47"/>
      <c r="AG85" s="47">
        <f>AC85*'E. Diagram lines'!$G$42</f>
        <v>5.1158209996686361</v>
      </c>
      <c r="AH85" s="47">
        <f>V85*'E. Diagram lines'!$G$43</f>
        <v>10.012476812568703</v>
      </c>
      <c r="AI85" s="47">
        <f>AB85*'E. Diagram lines'!$G$41</f>
        <v>0.27733634104571503</v>
      </c>
      <c r="AJ85" s="47">
        <f>AA85*'E. Diagram lines'!$G$44</f>
        <v>1.4042131556003263</v>
      </c>
      <c r="AK85" s="47">
        <f>AD85*'E. Diagram lines'!$G$50</f>
        <v>0.65239022313703909</v>
      </c>
      <c r="AL85" s="47">
        <f>U85*'E. Diagram lines'!$G$47</f>
        <v>0.13806423144671809</v>
      </c>
      <c r="AM85" s="47">
        <f t="shared" si="30"/>
        <v>6.536694643880149</v>
      </c>
      <c r="AN85" s="47">
        <f t="shared" si="31"/>
        <v>1.4729926547327612</v>
      </c>
      <c r="AO85" s="47">
        <f t="shared" si="32"/>
        <v>1.8565148724629086</v>
      </c>
      <c r="AP85" s="47">
        <f t="shared" si="33"/>
        <v>0.53864367844970173</v>
      </c>
    </row>
    <row r="86" spans="1:42">
      <c r="A86" s="18" t="s">
        <v>127</v>
      </c>
      <c r="B86" s="18">
        <v>0.15</v>
      </c>
      <c r="C86" s="18" t="s">
        <v>121</v>
      </c>
      <c r="D86" s="18">
        <v>450</v>
      </c>
      <c r="E86" s="18">
        <v>75</v>
      </c>
      <c r="F86" s="47">
        <v>68.13287609881634</v>
      </c>
      <c r="G86" s="47">
        <v>0.22409825620048934</v>
      </c>
      <c r="H86" s="47">
        <v>18.402509009844398</v>
      </c>
      <c r="I86" s="47">
        <v>9.3063397085943744E-2</v>
      </c>
      <c r="J86" s="47">
        <v>0.18245070881156991</v>
      </c>
      <c r="K86" s="47">
        <v>0.26291374810278201</v>
      </c>
      <c r="L86" s="47">
        <v>0.25481320572457233</v>
      </c>
      <c r="M86" s="47">
        <v>1.9113702587086321</v>
      </c>
      <c r="N86" s="47">
        <v>0.36366307698358497</v>
      </c>
      <c r="O86" s="47">
        <v>5.9950323047279568</v>
      </c>
      <c r="P86" s="47">
        <v>1.4541324185114481</v>
      </c>
      <c r="Q86" s="47">
        <v>2.7230775164822667</v>
      </c>
      <c r="R86" s="47">
        <f t="shared" si="17"/>
        <v>99.999999999999972</v>
      </c>
      <c r="S86" s="47"/>
      <c r="T86" s="47">
        <f t="shared" si="18"/>
        <v>70.040122939087183</v>
      </c>
      <c r="U86" s="47">
        <f t="shared" si="19"/>
        <v>0.23037144934191339</v>
      </c>
      <c r="V86" s="47">
        <f t="shared" si="20"/>
        <v>18.91765131957424</v>
      </c>
      <c r="W86" s="47">
        <f t="shared" si="21"/>
        <v>9.566852518562366E-2</v>
      </c>
      <c r="X86" s="47">
        <f t="shared" si="22"/>
        <v>0.1875580601786449</v>
      </c>
      <c r="Y86" s="47">
        <f t="shared" si="23"/>
        <v>0.27027350515465709</v>
      </c>
      <c r="Z86" s="47">
        <f t="shared" si="24"/>
        <v>0.26194620390848306</v>
      </c>
      <c r="AA86" s="47">
        <f t="shared" si="25"/>
        <v>1.9648753372440297</v>
      </c>
      <c r="AB86" s="47">
        <f t="shared" si="26"/>
        <v>0.3738431147893303</v>
      </c>
      <c r="AC86" s="47">
        <f t="shared" si="27"/>
        <v>6.1628515290908137</v>
      </c>
      <c r="AD86" s="47">
        <f t="shared" si="28"/>
        <v>1.4948380164450945</v>
      </c>
      <c r="AE86" s="47">
        <f t="shared" si="29"/>
        <v>100.00000000000001</v>
      </c>
      <c r="AF86" s="47"/>
      <c r="AG86" s="47">
        <f>AC86*'E. Diagram lines'!$G$42</f>
        <v>5.1158209996686326</v>
      </c>
      <c r="AH86" s="47">
        <f>V86*'E. Diagram lines'!$G$43</f>
        <v>10.012476812568696</v>
      </c>
      <c r="AI86" s="47">
        <f>AB86*'E. Diagram lines'!$G$41</f>
        <v>0.27733634104571486</v>
      </c>
      <c r="AJ86" s="47">
        <f>AA86*'E. Diagram lines'!$G$44</f>
        <v>1.4042131556003252</v>
      </c>
      <c r="AK86" s="47">
        <f>AD86*'E. Diagram lines'!$G$50</f>
        <v>0.65239022313703887</v>
      </c>
      <c r="AL86" s="47">
        <f>U86*'E. Diagram lines'!$G$47</f>
        <v>0.13806423144671801</v>
      </c>
      <c r="AM86" s="47">
        <f t="shared" si="30"/>
        <v>6.5366946438801437</v>
      </c>
      <c r="AN86" s="47">
        <f t="shared" si="31"/>
        <v>1.4729926547327612</v>
      </c>
      <c r="AO86" s="47">
        <f t="shared" si="32"/>
        <v>1.8565148724629086</v>
      </c>
      <c r="AP86" s="47">
        <f t="shared" si="33"/>
        <v>0.53864367844970173</v>
      </c>
    </row>
    <row r="87" spans="1:42">
      <c r="A87" s="18" t="s">
        <v>127</v>
      </c>
      <c r="B87" s="18">
        <v>0.15</v>
      </c>
      <c r="C87" s="18" t="s">
        <v>121</v>
      </c>
      <c r="D87" s="18">
        <v>450</v>
      </c>
      <c r="E87" s="18">
        <v>75</v>
      </c>
      <c r="F87" s="47">
        <v>68.937252446499301</v>
      </c>
      <c r="G87" s="47">
        <v>0.24754573064631005</v>
      </c>
      <c r="H87" s="47">
        <v>17.763210877610479</v>
      </c>
      <c r="I87" s="47">
        <v>0.10381654425601793</v>
      </c>
      <c r="J87" s="47">
        <v>0.18272548996948157</v>
      </c>
      <c r="K87" s="47">
        <v>0.23203497146904811</v>
      </c>
      <c r="L87" s="47">
        <v>0.28366840275942673</v>
      </c>
      <c r="M87" s="47">
        <v>1.7067297711085068</v>
      </c>
      <c r="N87" s="47">
        <v>0.42436043055734507</v>
      </c>
      <c r="O87" s="47">
        <v>6.1358206230921173</v>
      </c>
      <c r="P87" s="47">
        <v>1.2547405446322215</v>
      </c>
      <c r="Q87" s="47">
        <v>2.7280941673997425</v>
      </c>
      <c r="R87" s="47">
        <f t="shared" si="17"/>
        <v>100.00000000000001</v>
      </c>
      <c r="S87" s="47"/>
      <c r="T87" s="47">
        <f t="shared" si="18"/>
        <v>70.870671090927956</v>
      </c>
      <c r="U87" s="47">
        <f t="shared" si="19"/>
        <v>0.2544884142316724</v>
      </c>
      <c r="V87" s="47">
        <f t="shared" si="20"/>
        <v>18.261399039698073</v>
      </c>
      <c r="W87" s="47">
        <f t="shared" si="21"/>
        <v>0.10672818977627582</v>
      </c>
      <c r="X87" s="47">
        <f t="shared" si="22"/>
        <v>0.18785022088900194</v>
      </c>
      <c r="Y87" s="47">
        <f t="shared" si="23"/>
        <v>0.23854263929851222</v>
      </c>
      <c r="Z87" s="47">
        <f t="shared" si="24"/>
        <v>0.29162418514509708</v>
      </c>
      <c r="AA87" s="47">
        <f t="shared" si="25"/>
        <v>1.7545968247457771</v>
      </c>
      <c r="AB87" s="47">
        <f t="shared" si="26"/>
        <v>0.43626207066164263</v>
      </c>
      <c r="AC87" s="47">
        <f t="shared" si="27"/>
        <v>6.3079062454595434</v>
      </c>
      <c r="AD87" s="47">
        <f t="shared" si="28"/>
        <v>1.2899310791664376</v>
      </c>
      <c r="AE87" s="47">
        <f t="shared" si="29"/>
        <v>100</v>
      </c>
      <c r="AF87" s="47"/>
      <c r="AG87" s="47">
        <f>AC87*'E. Diagram lines'!$G$42</f>
        <v>5.2362318128445269</v>
      </c>
      <c r="AH87" s="47">
        <f>V87*'E. Diagram lines'!$G$43</f>
        <v>9.6651445447064219</v>
      </c>
      <c r="AI87" s="47">
        <f>AB87*'E. Diagram lines'!$G$41</f>
        <v>0.32364198142985368</v>
      </c>
      <c r="AJ87" s="47">
        <f>AA87*'E. Diagram lines'!$G$44</f>
        <v>1.2539360118074405</v>
      </c>
      <c r="AK87" s="47">
        <f>AD87*'E. Diagram lines'!$G$50</f>
        <v>0.56296295338412228</v>
      </c>
      <c r="AL87" s="47">
        <f>U87*'E. Diagram lines'!$G$47</f>
        <v>0.15251780298018608</v>
      </c>
      <c r="AM87" s="47">
        <f t="shared" si="30"/>
        <v>6.7441683161211863</v>
      </c>
      <c r="AN87" s="47">
        <f t="shared" si="31"/>
        <v>1.4184640927428849</v>
      </c>
      <c r="AO87" s="47">
        <f t="shared" si="32"/>
        <v>1.7383748089137732</v>
      </c>
      <c r="AP87" s="47">
        <f t="shared" si="33"/>
        <v>0.57524993739690233</v>
      </c>
    </row>
    <row r="88" spans="1:42">
      <c r="A88" s="18" t="s">
        <v>127</v>
      </c>
      <c r="B88" s="18">
        <v>0.15</v>
      </c>
      <c r="C88" s="18" t="s">
        <v>121</v>
      </c>
      <c r="D88" s="18">
        <v>450</v>
      </c>
      <c r="E88" s="18">
        <v>75</v>
      </c>
      <c r="F88" s="47">
        <v>68.937252446499357</v>
      </c>
      <c r="G88" s="47">
        <v>0.24754573064630969</v>
      </c>
      <c r="H88" s="47">
        <v>17.76321087761044</v>
      </c>
      <c r="I88" s="47">
        <v>0.10381654425601704</v>
      </c>
      <c r="J88" s="47">
        <v>0.18272548996948662</v>
      </c>
      <c r="K88" s="47">
        <v>0.23203497146904745</v>
      </c>
      <c r="L88" s="47">
        <v>0.2836684027594259</v>
      </c>
      <c r="M88" s="47">
        <v>1.7067297711084988</v>
      </c>
      <c r="N88" s="47">
        <v>0.42436043055734407</v>
      </c>
      <c r="O88" s="47">
        <v>6.1358206230920969</v>
      </c>
      <c r="P88" s="47">
        <v>1.2547405446322197</v>
      </c>
      <c r="Q88" s="47">
        <v>2.7280941673997345</v>
      </c>
      <c r="R88" s="47">
        <f t="shared" si="17"/>
        <v>99.999999999999986</v>
      </c>
      <c r="S88" s="47"/>
      <c r="T88" s="47">
        <f t="shared" si="18"/>
        <v>70.870671090928028</v>
      </c>
      <c r="U88" s="47">
        <f t="shared" si="19"/>
        <v>0.25448841423167201</v>
      </c>
      <c r="V88" s="47">
        <f t="shared" si="20"/>
        <v>18.261399039698034</v>
      </c>
      <c r="W88" s="47">
        <f t="shared" si="21"/>
        <v>0.10672818977627493</v>
      </c>
      <c r="X88" s="47">
        <f t="shared" si="22"/>
        <v>0.18785022088900716</v>
      </c>
      <c r="Y88" s="47">
        <f t="shared" si="23"/>
        <v>0.23854263929851155</v>
      </c>
      <c r="Z88" s="47">
        <f t="shared" si="24"/>
        <v>0.2916241851450963</v>
      </c>
      <c r="AA88" s="47">
        <f t="shared" si="25"/>
        <v>1.7545968247457693</v>
      </c>
      <c r="AB88" s="47">
        <f t="shared" si="26"/>
        <v>0.43626207066164169</v>
      </c>
      <c r="AC88" s="47">
        <f t="shared" si="27"/>
        <v>6.3079062454595229</v>
      </c>
      <c r="AD88" s="47">
        <f t="shared" si="28"/>
        <v>1.2899310791664358</v>
      </c>
      <c r="AE88" s="47">
        <f t="shared" si="29"/>
        <v>100</v>
      </c>
      <c r="AF88" s="47"/>
      <c r="AG88" s="47">
        <f>AC88*'E. Diagram lines'!$G$42</f>
        <v>5.2362318128445091</v>
      </c>
      <c r="AH88" s="47">
        <f>V88*'E. Diagram lines'!$G$43</f>
        <v>9.6651445447064006</v>
      </c>
      <c r="AI88" s="47">
        <f>AB88*'E. Diagram lines'!$G$41</f>
        <v>0.32364198142985295</v>
      </c>
      <c r="AJ88" s="47">
        <f>AA88*'E. Diagram lines'!$G$44</f>
        <v>1.253936011807435</v>
      </c>
      <c r="AK88" s="47">
        <f>AD88*'E. Diagram lines'!$G$50</f>
        <v>0.5629629533841215</v>
      </c>
      <c r="AL88" s="47">
        <f>U88*'E. Diagram lines'!$G$47</f>
        <v>0.15251780298018586</v>
      </c>
      <c r="AM88" s="47">
        <f t="shared" si="30"/>
        <v>6.744168316121165</v>
      </c>
      <c r="AN88" s="47">
        <f t="shared" si="31"/>
        <v>1.4184640927428867</v>
      </c>
      <c r="AO88" s="47">
        <f t="shared" si="32"/>
        <v>1.7383748089137752</v>
      </c>
      <c r="AP88" s="47">
        <f t="shared" si="33"/>
        <v>0.57524993739690167</v>
      </c>
    </row>
    <row r="89" spans="1:42">
      <c r="A89" s="18" t="s">
        <v>127</v>
      </c>
      <c r="B89" s="18">
        <v>0.15</v>
      </c>
      <c r="C89" s="18" t="s">
        <v>121</v>
      </c>
      <c r="D89" s="18">
        <v>450</v>
      </c>
      <c r="E89" s="18">
        <v>75</v>
      </c>
      <c r="F89" s="47">
        <v>69.477888675582264</v>
      </c>
      <c r="G89" s="47">
        <v>0.27396486818988547</v>
      </c>
      <c r="H89" s="47">
        <v>17.348090288976142</v>
      </c>
      <c r="I89" s="47">
        <v>0.11144743734819933</v>
      </c>
      <c r="J89" s="47">
        <v>0.1982883898121747</v>
      </c>
      <c r="K89" s="47">
        <v>0.21735371135277354</v>
      </c>
      <c r="L89" s="47">
        <v>0.29782297419228504</v>
      </c>
      <c r="M89" s="47">
        <v>1.5990982915808534</v>
      </c>
      <c r="N89" s="47">
        <v>0.47813960796919991</v>
      </c>
      <c r="O89" s="47">
        <v>6.2294512405133986</v>
      </c>
      <c r="P89" s="47">
        <v>1.1395782894872446</v>
      </c>
      <c r="Q89" s="47">
        <v>2.6288762249955804</v>
      </c>
      <c r="R89" s="47">
        <f t="shared" si="17"/>
        <v>100</v>
      </c>
      <c r="S89" s="47"/>
      <c r="T89" s="47">
        <f t="shared" si="18"/>
        <v>71.353688837077513</v>
      </c>
      <c r="U89" s="47">
        <f t="shared" si="19"/>
        <v>0.28136151414143729</v>
      </c>
      <c r="V89" s="47">
        <f t="shared" si="20"/>
        <v>17.816463050238998</v>
      </c>
      <c r="W89" s="47">
        <f t="shared" si="21"/>
        <v>0.11445635320561881</v>
      </c>
      <c r="X89" s="47">
        <f t="shared" si="22"/>
        <v>0.20364188285467458</v>
      </c>
      <c r="Y89" s="47">
        <f t="shared" si="23"/>
        <v>0.22322193985869265</v>
      </c>
      <c r="Z89" s="47">
        <f t="shared" si="24"/>
        <v>0.3058637536940263</v>
      </c>
      <c r="AA89" s="47">
        <f t="shared" si="25"/>
        <v>1.6422715786621624</v>
      </c>
      <c r="AB89" s="47">
        <f t="shared" si="26"/>
        <v>0.49104866970010302</v>
      </c>
      <c r="AC89" s="47">
        <f t="shared" si="27"/>
        <v>6.3976372039289595</v>
      </c>
      <c r="AD89" s="47">
        <f t="shared" si="28"/>
        <v>1.170345216637809</v>
      </c>
      <c r="AE89" s="47">
        <f t="shared" si="29"/>
        <v>100</v>
      </c>
      <c r="AF89" s="47"/>
      <c r="AG89" s="47">
        <f>AC89*'E. Diagram lines'!$G$42</f>
        <v>5.3107180339535969</v>
      </c>
      <c r="AH89" s="47">
        <f>V89*'E. Diagram lines'!$G$43</f>
        <v>9.4296548846910273</v>
      </c>
      <c r="AI89" s="47">
        <f>AB89*'E. Diagram lines'!$G$41</f>
        <v>0.36428554102631072</v>
      </c>
      <c r="AJ89" s="47">
        <f>AA89*'E. Diagram lines'!$G$44</f>
        <v>1.1736619174326348</v>
      </c>
      <c r="AK89" s="47">
        <f>AD89*'E. Diagram lines'!$G$50</f>
        <v>0.51077224998963655</v>
      </c>
      <c r="AL89" s="47">
        <f>U89*'E. Diagram lines'!$G$47</f>
        <v>0.16862315759870011</v>
      </c>
      <c r="AM89" s="47">
        <f t="shared" si="30"/>
        <v>6.8886858736290622</v>
      </c>
      <c r="AN89" s="47">
        <f t="shared" si="31"/>
        <v>1.3768601919801595</v>
      </c>
      <c r="AO89" s="47">
        <f t="shared" si="32"/>
        <v>1.6616121488036972</v>
      </c>
      <c r="AP89" s="47">
        <f t="shared" si="33"/>
        <v>0.60182516161786925</v>
      </c>
    </row>
    <row r="90" spans="1:42">
      <c r="A90" s="18" t="s">
        <v>127</v>
      </c>
      <c r="B90" s="18">
        <v>0.15</v>
      </c>
      <c r="C90" s="18" t="s">
        <v>121</v>
      </c>
      <c r="D90" s="18">
        <v>450</v>
      </c>
      <c r="E90" s="18">
        <v>75</v>
      </c>
      <c r="F90" s="47">
        <v>69.477888675582335</v>
      </c>
      <c r="G90" s="47">
        <v>0.27396486818988519</v>
      </c>
      <c r="H90" s="47">
        <v>17.348090288976124</v>
      </c>
      <c r="I90" s="47">
        <v>0.1114474373481988</v>
      </c>
      <c r="J90" s="47">
        <v>0.19828838981217814</v>
      </c>
      <c r="K90" s="47">
        <v>0.2173537113527732</v>
      </c>
      <c r="L90" s="47">
        <v>0.29782297419228443</v>
      </c>
      <c r="M90" s="47">
        <v>1.5990982915808496</v>
      </c>
      <c r="N90" s="47">
        <v>0.47813960796919902</v>
      </c>
      <c r="O90" s="47">
        <v>6.2294512405133871</v>
      </c>
      <c r="P90" s="47">
        <v>1.1395782894872435</v>
      </c>
      <c r="Q90" s="47">
        <v>2.6288762249955759</v>
      </c>
      <c r="R90" s="47">
        <f t="shared" si="17"/>
        <v>100.00000000000003</v>
      </c>
      <c r="S90" s="47"/>
      <c r="T90" s="47">
        <f t="shared" si="18"/>
        <v>71.35368883707757</v>
      </c>
      <c r="U90" s="47">
        <f t="shared" si="19"/>
        <v>0.28136151414143695</v>
      </c>
      <c r="V90" s="47">
        <f t="shared" si="20"/>
        <v>17.816463050238973</v>
      </c>
      <c r="W90" s="47">
        <f t="shared" si="21"/>
        <v>0.11445635320561823</v>
      </c>
      <c r="X90" s="47">
        <f t="shared" si="22"/>
        <v>0.20364188285467807</v>
      </c>
      <c r="Y90" s="47">
        <f t="shared" si="23"/>
        <v>0.22322193985869221</v>
      </c>
      <c r="Z90" s="47">
        <f t="shared" si="24"/>
        <v>0.30586375369402563</v>
      </c>
      <c r="AA90" s="47">
        <f t="shared" si="25"/>
        <v>1.6422715786621582</v>
      </c>
      <c r="AB90" s="47">
        <f t="shared" si="26"/>
        <v>0.49104866970010191</v>
      </c>
      <c r="AC90" s="47">
        <f t="shared" si="27"/>
        <v>6.3976372039289444</v>
      </c>
      <c r="AD90" s="47">
        <f t="shared" si="28"/>
        <v>1.1703452166378077</v>
      </c>
      <c r="AE90" s="47">
        <f t="shared" si="29"/>
        <v>100.00000000000004</v>
      </c>
      <c r="AF90" s="47"/>
      <c r="AG90" s="47">
        <f>AC90*'E. Diagram lines'!$G$42</f>
        <v>5.3107180339535844</v>
      </c>
      <c r="AH90" s="47">
        <f>V90*'E. Diagram lines'!$G$43</f>
        <v>9.4296548846910149</v>
      </c>
      <c r="AI90" s="47">
        <f>AB90*'E. Diagram lines'!$G$41</f>
        <v>0.36428554102630989</v>
      </c>
      <c r="AJ90" s="47">
        <f>AA90*'E. Diagram lines'!$G$44</f>
        <v>1.1736619174326317</v>
      </c>
      <c r="AK90" s="47">
        <f>AD90*'E. Diagram lines'!$G$50</f>
        <v>0.510772249989636</v>
      </c>
      <c r="AL90" s="47">
        <f>U90*'E. Diagram lines'!$G$47</f>
        <v>0.16862315759869992</v>
      </c>
      <c r="AM90" s="47">
        <f t="shared" si="30"/>
        <v>6.8886858736290462</v>
      </c>
      <c r="AN90" s="47">
        <f t="shared" si="31"/>
        <v>1.3768601919801611</v>
      </c>
      <c r="AO90" s="47">
        <f t="shared" si="32"/>
        <v>1.6616121488036988</v>
      </c>
      <c r="AP90" s="47">
        <f t="shared" si="33"/>
        <v>0.60182516161786859</v>
      </c>
    </row>
    <row r="91" spans="1:42">
      <c r="A91" s="18" t="s">
        <v>127</v>
      </c>
      <c r="B91" s="18">
        <v>0.15</v>
      </c>
      <c r="C91" s="18" t="s">
        <v>121</v>
      </c>
      <c r="D91" s="18">
        <v>450</v>
      </c>
      <c r="E91" s="18">
        <v>75</v>
      </c>
      <c r="F91" s="47">
        <v>69.877526197667223</v>
      </c>
      <c r="G91" s="47">
        <v>0.30820660149615076</v>
      </c>
      <c r="H91" s="47">
        <v>17.094438326837018</v>
      </c>
      <c r="I91" s="47">
        <v>0.11821091815436943</v>
      </c>
      <c r="J91" s="47">
        <v>0.22704166963566172</v>
      </c>
      <c r="K91" s="47">
        <v>0.21003389557018334</v>
      </c>
      <c r="L91" s="47">
        <v>0.30628430615867402</v>
      </c>
      <c r="M91" s="47">
        <v>1.5315091193543315</v>
      </c>
      <c r="N91" s="47">
        <v>0.52893147991120548</v>
      </c>
      <c r="O91" s="47">
        <v>6.2964606770138625</v>
      </c>
      <c r="P91" s="47">
        <v>1.058808110072722</v>
      </c>
      <c r="Q91" s="47">
        <v>2.4425486981285953</v>
      </c>
      <c r="R91" s="47">
        <f t="shared" si="17"/>
        <v>100</v>
      </c>
      <c r="S91" s="47"/>
      <c r="T91" s="47">
        <f t="shared" si="18"/>
        <v>71.627051819389607</v>
      </c>
      <c r="U91" s="47">
        <f t="shared" si="19"/>
        <v>0.31592317899169897</v>
      </c>
      <c r="V91" s="47">
        <f t="shared" si="20"/>
        <v>17.522432268081509</v>
      </c>
      <c r="W91" s="47">
        <f t="shared" si="21"/>
        <v>0.12117056829271824</v>
      </c>
      <c r="X91" s="47">
        <f t="shared" si="22"/>
        <v>0.23272611841111768</v>
      </c>
      <c r="Y91" s="47">
        <f t="shared" si="23"/>
        <v>0.21529252021998482</v>
      </c>
      <c r="Z91" s="47">
        <f t="shared" si="24"/>
        <v>0.31395275509088527</v>
      </c>
      <c r="AA91" s="47">
        <f t="shared" si="25"/>
        <v>1.5698535569726935</v>
      </c>
      <c r="AB91" s="47">
        <f t="shared" si="26"/>
        <v>0.54217435249977586</v>
      </c>
      <c r="AC91" s="47">
        <f t="shared" si="27"/>
        <v>6.4541053430462876</v>
      </c>
      <c r="AD91" s="47">
        <f t="shared" si="28"/>
        <v>1.0853175190037085</v>
      </c>
      <c r="AE91" s="47">
        <f t="shared" si="29"/>
        <v>99.999999999999986</v>
      </c>
      <c r="AF91" s="47"/>
      <c r="AG91" s="47">
        <f>AC91*'E. Diagram lines'!$G$42</f>
        <v>5.3575925839155776</v>
      </c>
      <c r="AH91" s="47">
        <f>V91*'E. Diagram lines'!$G$43</f>
        <v>9.274034277312186</v>
      </c>
      <c r="AI91" s="47">
        <f>AB91*'E. Diagram lines'!$G$41</f>
        <v>0.40221324181896895</v>
      </c>
      <c r="AJ91" s="47">
        <f>AA91*'E. Diagram lines'!$G$44</f>
        <v>1.12190782554122</v>
      </c>
      <c r="AK91" s="47">
        <f>AD91*'E. Diagram lines'!$G$50</f>
        <v>0.47366372182666094</v>
      </c>
      <c r="AL91" s="47">
        <f>U91*'E. Diagram lines'!$G$47</f>
        <v>0.18933635668956622</v>
      </c>
      <c r="AM91" s="47">
        <f t="shared" si="30"/>
        <v>6.9962796955460638</v>
      </c>
      <c r="AN91" s="47">
        <f t="shared" si="31"/>
        <v>1.3476344334078647</v>
      </c>
      <c r="AO91" s="47">
        <f t="shared" si="32"/>
        <v>1.6101296741421784</v>
      </c>
      <c r="AP91" s="47">
        <f t="shared" si="33"/>
        <v>0.6210679897771374</v>
      </c>
    </row>
    <row r="92" spans="1:42">
      <c r="A92" s="18" t="s">
        <v>127</v>
      </c>
      <c r="B92" s="18">
        <v>0.15</v>
      </c>
      <c r="C92" s="18" t="s">
        <v>121</v>
      </c>
      <c r="D92" s="18">
        <v>450</v>
      </c>
      <c r="E92" s="18">
        <v>75</v>
      </c>
      <c r="F92" s="47">
        <v>69.877526197667265</v>
      </c>
      <c r="G92" s="47">
        <v>0.30820660149615065</v>
      </c>
      <c r="H92" s="47">
        <v>17.094438326836997</v>
      </c>
      <c r="I92" s="47">
        <v>0.11821091815436897</v>
      </c>
      <c r="J92" s="47">
        <v>0.22704166963566463</v>
      </c>
      <c r="K92" s="47">
        <v>0.21003389557018304</v>
      </c>
      <c r="L92" s="47">
        <v>0.30628430615867358</v>
      </c>
      <c r="M92" s="47">
        <v>1.5315091193543284</v>
      </c>
      <c r="N92" s="47">
        <v>0.52893147991120482</v>
      </c>
      <c r="O92" s="47">
        <v>6.2964606770138545</v>
      </c>
      <c r="P92" s="47">
        <v>1.058808110072722</v>
      </c>
      <c r="Q92" s="47">
        <v>2.4425486981285922</v>
      </c>
      <c r="R92" s="47">
        <f t="shared" si="17"/>
        <v>100</v>
      </c>
      <c r="S92" s="47"/>
      <c r="T92" s="47">
        <f t="shared" si="18"/>
        <v>71.627051819389663</v>
      </c>
      <c r="U92" s="47">
        <f t="shared" si="19"/>
        <v>0.31592317899169886</v>
      </c>
      <c r="V92" s="47">
        <f t="shared" si="20"/>
        <v>17.522432268081484</v>
      </c>
      <c r="W92" s="47">
        <f t="shared" si="21"/>
        <v>0.12117056829271777</v>
      </c>
      <c r="X92" s="47">
        <f t="shared" si="22"/>
        <v>0.23272611841112067</v>
      </c>
      <c r="Y92" s="47">
        <f t="shared" si="23"/>
        <v>0.21529252021998449</v>
      </c>
      <c r="Z92" s="47">
        <f t="shared" si="24"/>
        <v>0.31395275509088483</v>
      </c>
      <c r="AA92" s="47">
        <f t="shared" si="25"/>
        <v>1.5698535569726904</v>
      </c>
      <c r="AB92" s="47">
        <f t="shared" si="26"/>
        <v>0.54217435249977519</v>
      </c>
      <c r="AC92" s="47">
        <f t="shared" si="27"/>
        <v>6.4541053430462787</v>
      </c>
      <c r="AD92" s="47">
        <f t="shared" si="28"/>
        <v>1.0853175190037085</v>
      </c>
      <c r="AE92" s="47">
        <f t="shared" si="29"/>
        <v>100</v>
      </c>
      <c r="AF92" s="47"/>
      <c r="AG92" s="47">
        <f>AC92*'E. Diagram lines'!$G$42</f>
        <v>5.3575925839155705</v>
      </c>
      <c r="AH92" s="47">
        <f>V92*'E. Diagram lines'!$G$43</f>
        <v>9.2740342773121736</v>
      </c>
      <c r="AI92" s="47">
        <f>AB92*'E. Diagram lines'!$G$41</f>
        <v>0.40221324181896845</v>
      </c>
      <c r="AJ92" s="47">
        <f>AA92*'E. Diagram lines'!$G$44</f>
        <v>1.1219078255412178</v>
      </c>
      <c r="AK92" s="47">
        <f>AD92*'E. Diagram lines'!$G$50</f>
        <v>0.47366372182666094</v>
      </c>
      <c r="AL92" s="47">
        <f>U92*'E. Diagram lines'!$G$47</f>
        <v>0.18933635668956617</v>
      </c>
      <c r="AM92" s="47">
        <f t="shared" si="30"/>
        <v>6.996279695546054</v>
      </c>
      <c r="AN92" s="47">
        <f t="shared" si="31"/>
        <v>1.3476344334078649</v>
      </c>
      <c r="AO92" s="47">
        <f t="shared" si="32"/>
        <v>1.6101296741421784</v>
      </c>
      <c r="AP92" s="47">
        <f t="shared" si="33"/>
        <v>0.6210679897771374</v>
      </c>
    </row>
    <row r="93" spans="1:42">
      <c r="A93" s="18" t="s">
        <v>127</v>
      </c>
      <c r="B93" s="18">
        <v>0.15</v>
      </c>
      <c r="C93" s="18" t="s">
        <v>121</v>
      </c>
      <c r="D93" s="18">
        <v>450</v>
      </c>
      <c r="E93" s="18">
        <v>75</v>
      </c>
      <c r="F93" s="47">
        <v>70.302917632319335</v>
      </c>
      <c r="G93" s="47">
        <v>0.35093436082099716</v>
      </c>
      <c r="H93" s="47">
        <v>16.810493560861698</v>
      </c>
      <c r="I93" s="47">
        <v>0.12668733385199751</v>
      </c>
      <c r="J93" s="47">
        <v>0.26348729932070797</v>
      </c>
      <c r="K93" s="47">
        <v>0.20213014945328053</v>
      </c>
      <c r="L93" s="47">
        <v>0.31696160653260436</v>
      </c>
      <c r="M93" s="47">
        <v>1.4619236304293526</v>
      </c>
      <c r="N93" s="47">
        <v>0.59141146360466601</v>
      </c>
      <c r="O93" s="47">
        <v>6.3645161615350165</v>
      </c>
      <c r="P93" s="47">
        <v>0.97025952302102081</v>
      </c>
      <c r="Q93" s="47">
        <v>2.2382772782493054</v>
      </c>
      <c r="R93" s="47">
        <f t="shared" si="17"/>
        <v>100</v>
      </c>
      <c r="S93" s="47"/>
      <c r="T93" s="47">
        <f t="shared" si="18"/>
        <v>71.912519210013727</v>
      </c>
      <c r="U93" s="47">
        <f t="shared" si="19"/>
        <v>0.35896908427015561</v>
      </c>
      <c r="V93" s="47">
        <f t="shared" si="20"/>
        <v>17.195373703374383</v>
      </c>
      <c r="W93" s="47">
        <f t="shared" si="21"/>
        <v>0.12958786969474223</v>
      </c>
      <c r="X93" s="47">
        <f t="shared" si="22"/>
        <v>0.26951990204862203</v>
      </c>
      <c r="Y93" s="47">
        <f t="shared" si="23"/>
        <v>0.20675796602785235</v>
      </c>
      <c r="Z93" s="47">
        <f t="shared" si="24"/>
        <v>0.32421851590600559</v>
      </c>
      <c r="AA93" s="47">
        <f t="shared" si="25"/>
        <v>1.495394710453577</v>
      </c>
      <c r="AB93" s="47">
        <f t="shared" si="26"/>
        <v>0.60495196600405721</v>
      </c>
      <c r="AC93" s="47">
        <f t="shared" si="27"/>
        <v>6.5102332327445724</v>
      </c>
      <c r="AD93" s="47">
        <f t="shared" si="28"/>
        <v>0.9924738394622733</v>
      </c>
      <c r="AE93" s="47">
        <f t="shared" si="29"/>
        <v>99.999999999999986</v>
      </c>
      <c r="AF93" s="47"/>
      <c r="AG93" s="47">
        <f>AC93*'E. Diagram lines'!$G$42</f>
        <v>5.4041846907398572</v>
      </c>
      <c r="AH93" s="47">
        <f>V93*'E. Diagram lines'!$G$43</f>
        <v>9.1009331750578184</v>
      </c>
      <c r="AI93" s="47">
        <f>AB93*'E. Diagram lines'!$G$41</f>
        <v>0.44878495316015732</v>
      </c>
      <c r="AJ93" s="47">
        <f>AA93*'E. Diagram lines'!$G$44</f>
        <v>1.0686952426098157</v>
      </c>
      <c r="AK93" s="47">
        <f>AD93*'E. Diagram lines'!$G$50</f>
        <v>0.43314407478360262</v>
      </c>
      <c r="AL93" s="47">
        <f>U93*'E. Diagram lines'!$G$47</f>
        <v>0.21513425762813995</v>
      </c>
      <c r="AM93" s="47">
        <f t="shared" si="30"/>
        <v>7.1151851987486294</v>
      </c>
      <c r="AN93" s="47">
        <f t="shared" si="31"/>
        <v>1.3148474137768982</v>
      </c>
      <c r="AO93" s="47">
        <f t="shared" si="32"/>
        <v>1.55492574347158</v>
      </c>
      <c r="AP93" s="47">
        <f t="shared" si="33"/>
        <v>0.6431175277652591</v>
      </c>
    </row>
    <row r="94" spans="1:42">
      <c r="A94" s="18" t="s">
        <v>127</v>
      </c>
      <c r="B94" s="18">
        <v>0.15</v>
      </c>
      <c r="C94" s="18" t="s">
        <v>121</v>
      </c>
      <c r="D94" s="18">
        <v>450</v>
      </c>
      <c r="E94" s="18">
        <v>75</v>
      </c>
      <c r="F94" s="47">
        <v>70.302917632319406</v>
      </c>
      <c r="G94" s="47">
        <v>0.35093436082099694</v>
      </c>
      <c r="H94" s="47">
        <v>16.810493560861676</v>
      </c>
      <c r="I94" s="47">
        <v>0.12668733385199693</v>
      </c>
      <c r="J94" s="47">
        <v>0.26348729932071208</v>
      </c>
      <c r="K94" s="47">
        <v>0.20213014945328014</v>
      </c>
      <c r="L94" s="47">
        <v>0.31696160653260391</v>
      </c>
      <c r="M94" s="47">
        <v>1.4619236304293488</v>
      </c>
      <c r="N94" s="47">
        <v>0.59141146360466501</v>
      </c>
      <c r="O94" s="47">
        <v>6.3645161615350041</v>
      </c>
      <c r="P94" s="47">
        <v>0.97025952302102048</v>
      </c>
      <c r="Q94" s="47">
        <v>2.2382772782493023</v>
      </c>
      <c r="R94" s="47">
        <f t="shared" si="17"/>
        <v>100.00000000000001</v>
      </c>
      <c r="S94" s="47"/>
      <c r="T94" s="47">
        <f t="shared" si="18"/>
        <v>71.912519210013798</v>
      </c>
      <c r="U94" s="47">
        <f t="shared" si="19"/>
        <v>0.35896908427015534</v>
      </c>
      <c r="V94" s="47">
        <f t="shared" si="20"/>
        <v>17.195373703374358</v>
      </c>
      <c r="W94" s="47">
        <f t="shared" si="21"/>
        <v>0.12958786969474162</v>
      </c>
      <c r="X94" s="47">
        <f t="shared" si="22"/>
        <v>0.26951990204862619</v>
      </c>
      <c r="Y94" s="47">
        <f t="shared" si="23"/>
        <v>0.20675796602785196</v>
      </c>
      <c r="Z94" s="47">
        <f t="shared" si="24"/>
        <v>0.32421851590600509</v>
      </c>
      <c r="AA94" s="47">
        <f t="shared" si="25"/>
        <v>1.495394710453573</v>
      </c>
      <c r="AB94" s="47">
        <f t="shared" si="26"/>
        <v>0.6049519660040561</v>
      </c>
      <c r="AC94" s="47">
        <f t="shared" si="27"/>
        <v>6.5102332327445591</v>
      </c>
      <c r="AD94" s="47">
        <f t="shared" si="28"/>
        <v>0.99247383946227274</v>
      </c>
      <c r="AE94" s="47">
        <f t="shared" si="29"/>
        <v>100</v>
      </c>
      <c r="AF94" s="47"/>
      <c r="AG94" s="47">
        <f>AC94*'E. Diagram lines'!$G$42</f>
        <v>5.4041846907398456</v>
      </c>
      <c r="AH94" s="47">
        <f>V94*'E. Diagram lines'!$G$43</f>
        <v>9.1009331750578042</v>
      </c>
      <c r="AI94" s="47">
        <f>AB94*'E. Diagram lines'!$G$41</f>
        <v>0.44878495316015654</v>
      </c>
      <c r="AJ94" s="47">
        <f>AA94*'E. Diagram lines'!$G$44</f>
        <v>1.0686952426098129</v>
      </c>
      <c r="AK94" s="47">
        <f>AD94*'E. Diagram lines'!$G$50</f>
        <v>0.43314407478360234</v>
      </c>
      <c r="AL94" s="47">
        <f>U94*'E. Diagram lines'!$G$47</f>
        <v>0.21513425762813979</v>
      </c>
      <c r="AM94" s="47">
        <f t="shared" si="30"/>
        <v>7.1151851987486152</v>
      </c>
      <c r="AN94" s="47">
        <f t="shared" si="31"/>
        <v>1.3148474137768991</v>
      </c>
      <c r="AO94" s="47">
        <f t="shared" si="32"/>
        <v>1.5549257434715806</v>
      </c>
      <c r="AP94" s="47">
        <f t="shared" si="33"/>
        <v>0.64311752776525877</v>
      </c>
    </row>
    <row r="95" spans="1:42">
      <c r="A95" s="18" t="s">
        <v>127</v>
      </c>
      <c r="B95" s="18">
        <v>0.15</v>
      </c>
      <c r="C95" s="18" t="s">
        <v>121</v>
      </c>
      <c r="D95" s="18">
        <v>450</v>
      </c>
      <c r="E95" s="18">
        <v>75</v>
      </c>
      <c r="F95" s="47">
        <v>70.713251410888219</v>
      </c>
      <c r="G95" s="47">
        <v>0.3997899470361892</v>
      </c>
      <c r="H95" s="47">
        <v>16.520505825306547</v>
      </c>
      <c r="I95" s="47">
        <v>0.1364624718244821</v>
      </c>
      <c r="J95" s="47">
        <v>0.30580982342942553</v>
      </c>
      <c r="K95" s="47">
        <v>0.19429277144248477</v>
      </c>
      <c r="L95" s="47">
        <v>0.32923677254081124</v>
      </c>
      <c r="M95" s="47">
        <v>1.3976706959705507</v>
      </c>
      <c r="N95" s="47">
        <v>0.66185479692426985</v>
      </c>
      <c r="O95" s="47">
        <v>6.4255344019575116</v>
      </c>
      <c r="P95" s="47">
        <v>0.8816729208419648</v>
      </c>
      <c r="Q95" s="47">
        <v>2.0339181618375228</v>
      </c>
      <c r="R95" s="47">
        <f t="shared" si="17"/>
        <v>99.999999999999972</v>
      </c>
      <c r="S95" s="47"/>
      <c r="T95" s="47">
        <f t="shared" si="18"/>
        <v>72.181361226332157</v>
      </c>
      <c r="U95" s="47">
        <f t="shared" si="19"/>
        <v>0.40809016706071022</v>
      </c>
      <c r="V95" s="47">
        <f t="shared" si="20"/>
        <v>16.863495523479255</v>
      </c>
      <c r="W95" s="47">
        <f t="shared" si="21"/>
        <v>0.13929563096124917</v>
      </c>
      <c r="X95" s="47">
        <f t="shared" si="22"/>
        <v>0.3121588795748878</v>
      </c>
      <c r="Y95" s="47">
        <f t="shared" si="23"/>
        <v>0.19832657160204858</v>
      </c>
      <c r="Z95" s="47">
        <f t="shared" si="24"/>
        <v>0.33607220617917771</v>
      </c>
      <c r="AA95" s="47">
        <f t="shared" si="25"/>
        <v>1.4266883698374997</v>
      </c>
      <c r="AB95" s="47">
        <f t="shared" si="26"/>
        <v>0.67559586390077087</v>
      </c>
      <c r="AC95" s="47">
        <f t="shared" si="27"/>
        <v>6.558937829699401</v>
      </c>
      <c r="AD95" s="47">
        <f t="shared" si="28"/>
        <v>0.89997773137285075</v>
      </c>
      <c r="AE95" s="47">
        <f t="shared" si="29"/>
        <v>100.00000000000003</v>
      </c>
      <c r="AF95" s="47"/>
      <c r="AG95" s="47">
        <f>AC95*'E. Diagram lines'!$G$42</f>
        <v>5.444614676551744</v>
      </c>
      <c r="AH95" s="47">
        <f>V95*'E. Diagram lines'!$G$43</f>
        <v>8.9252812125248564</v>
      </c>
      <c r="AI95" s="47">
        <f>AB95*'E. Diagram lines'!$G$41</f>
        <v>0.50119228496543156</v>
      </c>
      <c r="AJ95" s="47">
        <f>AA95*'E. Diagram lines'!$G$44</f>
        <v>1.0195937319248809</v>
      </c>
      <c r="AK95" s="47">
        <f>AD95*'E. Diagram lines'!$G$50</f>
        <v>0.39277611790003986</v>
      </c>
      <c r="AL95" s="47">
        <f>U95*'E. Diagram lines'!$G$47</f>
        <v>0.2445730815912735</v>
      </c>
      <c r="AM95" s="47">
        <f t="shared" si="30"/>
        <v>7.2345336936001718</v>
      </c>
      <c r="AN95" s="47">
        <f t="shared" si="31"/>
        <v>1.2813736933939828</v>
      </c>
      <c r="AO95" s="47">
        <f t="shared" si="32"/>
        <v>1.5011051099189094</v>
      </c>
      <c r="AP95" s="47">
        <f t="shared" si="33"/>
        <v>0.66617586829347386</v>
      </c>
    </row>
    <row r="96" spans="1:42">
      <c r="A96" s="18" t="s">
        <v>127</v>
      </c>
      <c r="B96" s="18">
        <v>0.15</v>
      </c>
      <c r="C96" s="18" t="s">
        <v>121</v>
      </c>
      <c r="D96" s="18">
        <v>450</v>
      </c>
      <c r="E96" s="18">
        <v>75</v>
      </c>
      <c r="F96" s="47">
        <v>70.713251410888276</v>
      </c>
      <c r="G96" s="47">
        <v>0.39978994703618892</v>
      </c>
      <c r="H96" s="47">
        <v>16.520505825306529</v>
      </c>
      <c r="I96" s="47">
        <v>0.13646247182448143</v>
      </c>
      <c r="J96" s="47">
        <v>0.30580982342943086</v>
      </c>
      <c r="K96" s="47">
        <v>0.19429277144248452</v>
      </c>
      <c r="L96" s="47">
        <v>0.32923677254081074</v>
      </c>
      <c r="M96" s="47">
        <v>1.3976706959705476</v>
      </c>
      <c r="N96" s="47">
        <v>0.66185479692426907</v>
      </c>
      <c r="O96" s="47">
        <v>6.4255344019575027</v>
      </c>
      <c r="P96" s="47">
        <v>0.88167292084196403</v>
      </c>
      <c r="Q96" s="47">
        <v>2.0339181618375202</v>
      </c>
      <c r="R96" s="47">
        <f t="shared" si="17"/>
        <v>100.00000000000001</v>
      </c>
      <c r="S96" s="47"/>
      <c r="T96" s="47">
        <f t="shared" si="18"/>
        <v>72.181361226332186</v>
      </c>
      <c r="U96" s="47">
        <f t="shared" si="19"/>
        <v>0.40809016706070972</v>
      </c>
      <c r="V96" s="47">
        <f t="shared" si="20"/>
        <v>16.863495523479227</v>
      </c>
      <c r="W96" s="47">
        <f t="shared" si="21"/>
        <v>0.13929563096124842</v>
      </c>
      <c r="X96" s="47">
        <f t="shared" si="22"/>
        <v>0.31215887957489308</v>
      </c>
      <c r="Y96" s="47">
        <f t="shared" si="23"/>
        <v>0.19832657160204825</v>
      </c>
      <c r="Z96" s="47">
        <f t="shared" si="24"/>
        <v>0.33607220617917699</v>
      </c>
      <c r="AA96" s="47">
        <f t="shared" si="25"/>
        <v>1.4266883698374959</v>
      </c>
      <c r="AB96" s="47">
        <f t="shared" si="26"/>
        <v>0.67559586390076987</v>
      </c>
      <c r="AC96" s="47">
        <f t="shared" si="27"/>
        <v>6.5589378296993885</v>
      </c>
      <c r="AD96" s="47">
        <f t="shared" si="28"/>
        <v>0.89997773137284953</v>
      </c>
      <c r="AE96" s="47">
        <f t="shared" si="29"/>
        <v>99.999999999999986</v>
      </c>
      <c r="AF96" s="47"/>
      <c r="AG96" s="47">
        <f>AC96*'E. Diagram lines'!$G$42</f>
        <v>5.4446146765517343</v>
      </c>
      <c r="AH96" s="47">
        <f>V96*'E. Diagram lines'!$G$43</f>
        <v>8.9252812125248422</v>
      </c>
      <c r="AI96" s="47">
        <f>AB96*'E. Diagram lines'!$G$41</f>
        <v>0.50119228496543078</v>
      </c>
      <c r="AJ96" s="47">
        <f>AA96*'E. Diagram lines'!$G$44</f>
        <v>1.0195937319248782</v>
      </c>
      <c r="AK96" s="47">
        <f>AD96*'E. Diagram lines'!$G$50</f>
        <v>0.3927761179000393</v>
      </c>
      <c r="AL96" s="47">
        <f>U96*'E. Diagram lines'!$G$47</f>
        <v>0.24457308159127319</v>
      </c>
      <c r="AM96" s="47">
        <f t="shared" si="30"/>
        <v>7.2345336936001585</v>
      </c>
      <c r="AN96" s="47">
        <f t="shared" si="31"/>
        <v>1.2813736933939832</v>
      </c>
      <c r="AO96" s="47">
        <f t="shared" si="32"/>
        <v>1.5011051099189097</v>
      </c>
      <c r="AP96" s="47">
        <f t="shared" si="33"/>
        <v>0.66617586829347375</v>
      </c>
    </row>
    <row r="97" spans="1:42">
      <c r="A97" s="18" t="s">
        <v>127</v>
      </c>
      <c r="B97" s="18">
        <v>0.15</v>
      </c>
      <c r="C97" s="18" t="s">
        <v>121</v>
      </c>
      <c r="D97" s="18">
        <v>450</v>
      </c>
      <c r="E97" s="18">
        <v>75</v>
      </c>
      <c r="F97" s="47">
        <v>71.069087949499036</v>
      </c>
      <c r="G97" s="47">
        <v>0.44980623559670774</v>
      </c>
      <c r="H97" s="47">
        <v>16.253660472905302</v>
      </c>
      <c r="I97" s="47">
        <v>0.14659450747603753</v>
      </c>
      <c r="J97" s="47">
        <v>0.34973838854695011</v>
      </c>
      <c r="K97" s="47">
        <v>0.18721041656962398</v>
      </c>
      <c r="L97" s="47">
        <v>0.34181414001614324</v>
      </c>
      <c r="M97" s="47">
        <v>1.3448149498463027</v>
      </c>
      <c r="N97" s="47">
        <v>0.73304490827274948</v>
      </c>
      <c r="O97" s="47">
        <v>6.4732769650222997</v>
      </c>
      <c r="P97" s="47">
        <v>0.8016459453020286</v>
      </c>
      <c r="Q97" s="47">
        <v>1.8493051209468407</v>
      </c>
      <c r="R97" s="47">
        <f t="shared" si="17"/>
        <v>100.00000000000001</v>
      </c>
      <c r="S97" s="47"/>
      <c r="T97" s="47">
        <f t="shared" si="18"/>
        <v>72.408135303651562</v>
      </c>
      <c r="U97" s="47">
        <f t="shared" si="19"/>
        <v>0.45828125430083239</v>
      </c>
      <c r="V97" s="47">
        <f t="shared" si="20"/>
        <v>16.559903618546951</v>
      </c>
      <c r="W97" s="47">
        <f t="shared" si="21"/>
        <v>0.14935656610142145</v>
      </c>
      <c r="X97" s="47">
        <f t="shared" si="22"/>
        <v>0.3563279801308768</v>
      </c>
      <c r="Y97" s="47">
        <f t="shared" si="23"/>
        <v>0.19073773935102062</v>
      </c>
      <c r="Z97" s="47">
        <f t="shared" si="24"/>
        <v>0.3482544269679862</v>
      </c>
      <c r="AA97" s="47">
        <f t="shared" si="25"/>
        <v>1.3701532643283469</v>
      </c>
      <c r="AB97" s="47">
        <f t="shared" si="26"/>
        <v>0.74685656497495889</v>
      </c>
      <c r="AC97" s="47">
        <f t="shared" si="27"/>
        <v>6.5952431340389763</v>
      </c>
      <c r="AD97" s="47">
        <f t="shared" si="28"/>
        <v>0.81675014760706688</v>
      </c>
      <c r="AE97" s="47">
        <f t="shared" si="29"/>
        <v>100</v>
      </c>
      <c r="AF97" s="47"/>
      <c r="AG97" s="47">
        <f>AC97*'E. Diagram lines'!$G$42</f>
        <v>5.4747519332198697</v>
      </c>
      <c r="AH97" s="47">
        <f>V97*'E. Diagram lines'!$G$43</f>
        <v>8.7646002243160801</v>
      </c>
      <c r="AI97" s="47">
        <f>AB97*'E. Diagram lines'!$G$41</f>
        <v>0.55405719357129091</v>
      </c>
      <c r="AJ97" s="47">
        <f>AA97*'E. Diagram lines'!$G$44</f>
        <v>0.97919048729942049</v>
      </c>
      <c r="AK97" s="47">
        <f>AD97*'E. Diagram lines'!$G$50</f>
        <v>0.3564532111056028</v>
      </c>
      <c r="AL97" s="47">
        <f>U97*'E. Diagram lines'!$G$47</f>
        <v>0.27465317139874723</v>
      </c>
      <c r="AM97" s="47">
        <f t="shared" si="30"/>
        <v>7.3420996990139349</v>
      </c>
      <c r="AN97" s="47">
        <f t="shared" si="31"/>
        <v>1.2506564935725173</v>
      </c>
      <c r="AO97" s="47">
        <f t="shared" si="32"/>
        <v>1.453786318324038</v>
      </c>
      <c r="AP97" s="47">
        <f t="shared" si="33"/>
        <v>0.68785899784283666</v>
      </c>
    </row>
    <row r="98" spans="1:42">
      <c r="A98" s="18" t="s">
        <v>127</v>
      </c>
      <c r="B98" s="18">
        <v>0.15</v>
      </c>
      <c r="C98" s="18" t="s">
        <v>121</v>
      </c>
      <c r="D98" s="18">
        <v>450</v>
      </c>
      <c r="E98" s="18">
        <v>75</v>
      </c>
      <c r="F98" s="47">
        <v>71.06908794949905</v>
      </c>
      <c r="G98" s="47">
        <v>0.44980623559670724</v>
      </c>
      <c r="H98" s="47">
        <v>16.253660472905278</v>
      </c>
      <c r="I98" s="47">
        <v>0.14659450747603675</v>
      </c>
      <c r="J98" s="47">
        <v>0.34973838854695599</v>
      </c>
      <c r="K98" s="47">
        <v>0.18721041656962359</v>
      </c>
      <c r="L98" s="47">
        <v>0.34181414001614258</v>
      </c>
      <c r="M98" s="47">
        <v>1.3448149498462985</v>
      </c>
      <c r="N98" s="47">
        <v>0.73304490827274793</v>
      </c>
      <c r="O98" s="47">
        <v>6.4732769650222846</v>
      </c>
      <c r="P98" s="47">
        <v>0.80164594530202737</v>
      </c>
      <c r="Q98" s="47">
        <v>1.8493051209468374</v>
      </c>
      <c r="R98" s="47">
        <f t="shared" si="17"/>
        <v>99.999999999999986</v>
      </c>
      <c r="S98" s="47"/>
      <c r="T98" s="47">
        <f t="shared" si="18"/>
        <v>72.408135303651605</v>
      </c>
      <c r="U98" s="47">
        <f t="shared" si="19"/>
        <v>0.458281254300832</v>
      </c>
      <c r="V98" s="47">
        <f t="shared" si="20"/>
        <v>16.559903618546929</v>
      </c>
      <c r="W98" s="47">
        <f t="shared" si="21"/>
        <v>0.1493565661014207</v>
      </c>
      <c r="X98" s="47">
        <f t="shared" si="22"/>
        <v>0.3563279801308829</v>
      </c>
      <c r="Y98" s="47">
        <f t="shared" si="23"/>
        <v>0.19073773935102029</v>
      </c>
      <c r="Z98" s="47">
        <f t="shared" si="24"/>
        <v>0.34825442696798564</v>
      </c>
      <c r="AA98" s="47">
        <f t="shared" si="25"/>
        <v>1.3701532643283429</v>
      </c>
      <c r="AB98" s="47">
        <f t="shared" si="26"/>
        <v>0.74685656497495756</v>
      </c>
      <c r="AC98" s="47">
        <f t="shared" si="27"/>
        <v>6.595243134038963</v>
      </c>
      <c r="AD98" s="47">
        <f t="shared" si="28"/>
        <v>0.81675014760706577</v>
      </c>
      <c r="AE98" s="47">
        <f t="shared" si="29"/>
        <v>100</v>
      </c>
      <c r="AF98" s="47"/>
      <c r="AG98" s="47">
        <f>AC98*'E. Diagram lines'!$G$42</f>
        <v>5.4747519332198591</v>
      </c>
      <c r="AH98" s="47">
        <f>V98*'E. Diagram lines'!$G$43</f>
        <v>8.7646002243160694</v>
      </c>
      <c r="AI98" s="47">
        <f>AB98*'E. Diagram lines'!$G$41</f>
        <v>0.55405719357128991</v>
      </c>
      <c r="AJ98" s="47">
        <f>AA98*'E. Diagram lines'!$G$44</f>
        <v>0.9791904872994176</v>
      </c>
      <c r="AK98" s="47">
        <f>AD98*'E. Diagram lines'!$G$50</f>
        <v>0.3564532111056023</v>
      </c>
      <c r="AL98" s="47">
        <f>U98*'E. Diagram lines'!$G$47</f>
        <v>0.27465317139874701</v>
      </c>
      <c r="AM98" s="47">
        <f t="shared" si="30"/>
        <v>7.3420996990139207</v>
      </c>
      <c r="AN98" s="47">
        <f t="shared" si="31"/>
        <v>1.2506564935725182</v>
      </c>
      <c r="AO98" s="47">
        <f t="shared" si="32"/>
        <v>1.4537863183240392</v>
      </c>
      <c r="AP98" s="47">
        <f t="shared" si="33"/>
        <v>0.68785899784283622</v>
      </c>
    </row>
    <row r="99" spans="1:42">
      <c r="A99" s="18" t="s">
        <v>127</v>
      </c>
      <c r="B99" s="18">
        <v>0.15</v>
      </c>
      <c r="C99" s="18" t="s">
        <v>121</v>
      </c>
      <c r="D99" s="18">
        <v>450</v>
      </c>
      <c r="E99" s="18">
        <v>75</v>
      </c>
      <c r="F99" s="47">
        <v>71.38029928382926</v>
      </c>
      <c r="G99" s="47">
        <v>0.50082927299214719</v>
      </c>
      <c r="H99" s="47">
        <v>16.005838827406393</v>
      </c>
      <c r="I99" s="47">
        <v>0.15709259665155714</v>
      </c>
      <c r="J99" s="47">
        <v>0.39508767402044764</v>
      </c>
      <c r="K99" s="47">
        <v>0.18065711826788491</v>
      </c>
      <c r="L99" s="47">
        <v>0.35462487361699624</v>
      </c>
      <c r="M99" s="47">
        <v>1.3013982145996985</v>
      </c>
      <c r="N99" s="47">
        <v>0.80491285524423462</v>
      </c>
      <c r="O99" s="47">
        <v>6.509653795982012</v>
      </c>
      <c r="P99" s="47">
        <v>0.72866319312205274</v>
      </c>
      <c r="Q99" s="47">
        <v>1.6809422942673224</v>
      </c>
      <c r="R99" s="47">
        <f t="shared" si="17"/>
        <v>100.00000000000003</v>
      </c>
      <c r="S99" s="47"/>
      <c r="T99" s="47">
        <f t="shared" si="18"/>
        <v>72.600674731311301</v>
      </c>
      <c r="U99" s="47">
        <f t="shared" si="19"/>
        <v>0.50939185614565263</v>
      </c>
      <c r="V99" s="47">
        <f t="shared" si="20"/>
        <v>16.279487620102707</v>
      </c>
      <c r="W99" s="47">
        <f t="shared" si="21"/>
        <v>0.15977837900128444</v>
      </c>
      <c r="X99" s="47">
        <f t="shared" si="22"/>
        <v>0.40184241309852509</v>
      </c>
      <c r="Y99" s="47">
        <f t="shared" si="23"/>
        <v>0.18374577877728307</v>
      </c>
      <c r="Z99" s="47">
        <f t="shared" si="24"/>
        <v>0.36068782786586762</v>
      </c>
      <c r="AA99" s="47">
        <f t="shared" si="25"/>
        <v>1.3236479732085733</v>
      </c>
      <c r="AB99" s="47">
        <f t="shared" si="26"/>
        <v>0.81867429776770784</v>
      </c>
      <c r="AC99" s="47">
        <f t="shared" si="27"/>
        <v>6.6209481130965449</v>
      </c>
      <c r="AD99" s="47">
        <f t="shared" si="28"/>
        <v>0.74112100962453231</v>
      </c>
      <c r="AE99" s="47">
        <f t="shared" si="29"/>
        <v>99.999999999999986</v>
      </c>
      <c r="AF99" s="47"/>
      <c r="AG99" s="47">
        <f>AC99*'E. Diagram lines'!$G$42</f>
        <v>5.4960897946040062</v>
      </c>
      <c r="AH99" s="47">
        <f>V99*'E. Diagram lines'!$G$43</f>
        <v>8.6161854642136362</v>
      </c>
      <c r="AI99" s="47">
        <f>AB99*'E. Diagram lines'!$G$41</f>
        <v>0.60733533738882228</v>
      </c>
      <c r="AJ99" s="47">
        <f>AA99*'E. Diagram lines'!$G$44</f>
        <v>0.94595512607441534</v>
      </c>
      <c r="AK99" s="47">
        <f>AD99*'E. Diagram lines'!$G$50</f>
        <v>0.32344648418182315</v>
      </c>
      <c r="AL99" s="47">
        <f>U99*'E. Diagram lines'!$G$47</f>
        <v>0.30528433677380684</v>
      </c>
      <c r="AM99" s="47">
        <f t="shared" si="30"/>
        <v>7.4396224108642528</v>
      </c>
      <c r="AN99" s="47">
        <f t="shared" si="31"/>
        <v>1.2222614114699453</v>
      </c>
      <c r="AO99" s="47">
        <f t="shared" si="32"/>
        <v>1.4116967568012695</v>
      </c>
      <c r="AP99" s="47">
        <f t="shared" si="33"/>
        <v>0.70836742748200154</v>
      </c>
    </row>
    <row r="100" spans="1:42">
      <c r="A100" s="18" t="s">
        <v>127</v>
      </c>
      <c r="B100" s="18">
        <v>0.15</v>
      </c>
      <c r="C100" s="18" t="s">
        <v>121</v>
      </c>
      <c r="D100" s="18">
        <v>450</v>
      </c>
      <c r="E100" s="18">
        <v>75</v>
      </c>
      <c r="F100" s="47">
        <v>71.380299283829302</v>
      </c>
      <c r="G100" s="47">
        <v>0.50082927299214686</v>
      </c>
      <c r="H100" s="47">
        <v>16.005838827406368</v>
      </c>
      <c r="I100" s="47">
        <v>0.15709259665155634</v>
      </c>
      <c r="J100" s="47">
        <v>0.39508767402045453</v>
      </c>
      <c r="K100" s="47">
        <v>0.18065711826788458</v>
      </c>
      <c r="L100" s="47">
        <v>0.35462487361699563</v>
      </c>
      <c r="M100" s="47">
        <v>1.3013982145996952</v>
      </c>
      <c r="N100" s="47">
        <v>0.80491285524423339</v>
      </c>
      <c r="O100" s="47">
        <v>6.5096537959819996</v>
      </c>
      <c r="P100" s="47">
        <v>0.72866319312205219</v>
      </c>
      <c r="Q100" s="47">
        <v>1.6809422942673193</v>
      </c>
      <c r="R100" s="47">
        <f t="shared" si="17"/>
        <v>100.00000000000003</v>
      </c>
      <c r="S100" s="47"/>
      <c r="T100" s="47">
        <f t="shared" si="18"/>
        <v>72.600674731311344</v>
      </c>
      <c r="U100" s="47">
        <f t="shared" si="19"/>
        <v>0.50939185614565241</v>
      </c>
      <c r="V100" s="47">
        <f t="shared" si="20"/>
        <v>16.279487620102685</v>
      </c>
      <c r="W100" s="47">
        <f t="shared" si="21"/>
        <v>0.15977837900128361</v>
      </c>
      <c r="X100" s="47">
        <f t="shared" si="22"/>
        <v>0.40184241309853203</v>
      </c>
      <c r="Y100" s="47">
        <f t="shared" si="23"/>
        <v>0.18374577877728276</v>
      </c>
      <c r="Z100" s="47">
        <f t="shared" si="24"/>
        <v>0.36068782786586706</v>
      </c>
      <c r="AA100" s="47">
        <f t="shared" si="25"/>
        <v>1.3236479732085698</v>
      </c>
      <c r="AB100" s="47">
        <f t="shared" si="26"/>
        <v>0.8186742977677065</v>
      </c>
      <c r="AC100" s="47">
        <f t="shared" si="27"/>
        <v>6.6209481130965324</v>
      </c>
      <c r="AD100" s="47">
        <f t="shared" si="28"/>
        <v>0.74112100962453176</v>
      </c>
      <c r="AE100" s="47">
        <f t="shared" si="29"/>
        <v>99.999999999999986</v>
      </c>
      <c r="AF100" s="47"/>
      <c r="AG100" s="47">
        <f>AC100*'E. Diagram lines'!$G$42</f>
        <v>5.4960897946039955</v>
      </c>
      <c r="AH100" s="47">
        <f>V100*'E. Diagram lines'!$G$43</f>
        <v>8.6161854642136255</v>
      </c>
      <c r="AI100" s="47">
        <f>AB100*'E. Diagram lines'!$G$41</f>
        <v>0.60733533738882139</v>
      </c>
      <c r="AJ100" s="47">
        <f>AA100*'E. Diagram lines'!$G$44</f>
        <v>0.94595512607441279</v>
      </c>
      <c r="AK100" s="47">
        <f>AD100*'E. Diagram lines'!$G$50</f>
        <v>0.32344648418182292</v>
      </c>
      <c r="AL100" s="47">
        <f>U100*'E. Diagram lines'!$G$47</f>
        <v>0.30528433677380673</v>
      </c>
      <c r="AM100" s="47">
        <f t="shared" si="30"/>
        <v>7.4396224108642386</v>
      </c>
      <c r="AN100" s="47">
        <f t="shared" si="31"/>
        <v>1.2222614114699462</v>
      </c>
      <c r="AO100" s="47">
        <f t="shared" si="32"/>
        <v>1.4116967568012704</v>
      </c>
      <c r="AP100" s="47">
        <f t="shared" si="33"/>
        <v>0.7083674274820011</v>
      </c>
    </row>
    <row r="101" spans="1:42">
      <c r="A101" s="18" t="s">
        <v>127</v>
      </c>
      <c r="B101" s="18">
        <v>0.15</v>
      </c>
      <c r="C101" s="18" t="s">
        <v>121</v>
      </c>
      <c r="D101" s="18">
        <v>450</v>
      </c>
      <c r="E101" s="18">
        <v>75</v>
      </c>
      <c r="F101" s="47">
        <v>71.655792670118501</v>
      </c>
      <c r="G101" s="47">
        <v>0.5529984090079576</v>
      </c>
      <c r="H101" s="47">
        <v>15.772625667707988</v>
      </c>
      <c r="I101" s="47">
        <v>0.16802610035771953</v>
      </c>
      <c r="J101" s="47">
        <v>0.44194278517056662</v>
      </c>
      <c r="K101" s="47">
        <v>0.1744233202582797</v>
      </c>
      <c r="L101" s="47">
        <v>0.36769011068063784</v>
      </c>
      <c r="M101" s="47">
        <v>1.2657393742749312</v>
      </c>
      <c r="N101" s="47">
        <v>0.87780033965102411</v>
      </c>
      <c r="O101" s="47">
        <v>6.5362917755009322</v>
      </c>
      <c r="P101" s="47">
        <v>0.66124747394957184</v>
      </c>
      <c r="Q101" s="47">
        <v>1.5254219733218797</v>
      </c>
      <c r="R101" s="47">
        <f t="shared" si="17"/>
        <v>99.999999999999986</v>
      </c>
      <c r="S101" s="47"/>
      <c r="T101" s="47">
        <f t="shared" si="18"/>
        <v>72.765777834260916</v>
      </c>
      <c r="U101" s="47">
        <f t="shared" si="19"/>
        <v>0.56156463941195345</v>
      </c>
      <c r="V101" s="47">
        <f t="shared" si="20"/>
        <v>16.016951769455638</v>
      </c>
      <c r="W101" s="47">
        <f t="shared" si="21"/>
        <v>0.1706289112629647</v>
      </c>
      <c r="X101" s="47">
        <f t="shared" si="22"/>
        <v>0.44878870671660892</v>
      </c>
      <c r="Y101" s="47">
        <f t="shared" si="23"/>
        <v>0.17712522739729439</v>
      </c>
      <c r="Z101" s="47">
        <f t="shared" si="24"/>
        <v>0.37338582002456061</v>
      </c>
      <c r="AA101" s="47">
        <f t="shared" si="25"/>
        <v>1.285346329620245</v>
      </c>
      <c r="AB101" s="47">
        <f t="shared" si="26"/>
        <v>0.89139791938302693</v>
      </c>
      <c r="AC101" s="47">
        <f t="shared" si="27"/>
        <v>6.6375423042992496</v>
      </c>
      <c r="AD101" s="47">
        <f t="shared" si="28"/>
        <v>0.67149053816755722</v>
      </c>
      <c r="AE101" s="47">
        <f t="shared" si="29"/>
        <v>100.00000000000001</v>
      </c>
      <c r="AF101" s="47"/>
      <c r="AG101" s="47">
        <f>AC101*'E. Diagram lines'!$G$42</f>
        <v>5.5098647348936733</v>
      </c>
      <c r="AH101" s="47">
        <f>V101*'E. Diagram lines'!$G$43</f>
        <v>8.4772340651912899</v>
      </c>
      <c r="AI101" s="47">
        <f>AB101*'E. Diagram lines'!$G$41</f>
        <v>0.66128551683174541</v>
      </c>
      <c r="AJ101" s="47">
        <f>AA101*'E. Diagram lines'!$G$44</f>
        <v>0.91858256416762107</v>
      </c>
      <c r="AK101" s="47">
        <f>AD101*'E. Diagram lines'!$G$50</f>
        <v>0.29305774753530522</v>
      </c>
      <c r="AL101" s="47">
        <f>U101*'E. Diagram lines'!$G$47</f>
        <v>0.33655207956344024</v>
      </c>
      <c r="AM101" s="47">
        <f t="shared" si="30"/>
        <v>7.5289402236822767</v>
      </c>
      <c r="AN101" s="47">
        <f t="shared" si="31"/>
        <v>1.195705717737048</v>
      </c>
      <c r="AO101" s="47">
        <f t="shared" si="32"/>
        <v>1.3736878409047166</v>
      </c>
      <c r="AP101" s="47">
        <f t="shared" si="33"/>
        <v>0.72796742478363619</v>
      </c>
    </row>
    <row r="102" spans="1:42">
      <c r="A102" s="18" t="s">
        <v>127</v>
      </c>
      <c r="B102" s="18">
        <v>0.15</v>
      </c>
      <c r="C102" s="18" t="s">
        <v>121</v>
      </c>
      <c r="D102" s="18">
        <v>450</v>
      </c>
      <c r="E102" s="18">
        <v>75</v>
      </c>
      <c r="F102" s="47">
        <v>71.655792670118544</v>
      </c>
      <c r="G102" s="47">
        <v>0.55299840900795738</v>
      </c>
      <c r="H102" s="47">
        <v>15.772625667707965</v>
      </c>
      <c r="I102" s="47">
        <v>0.1680261003577187</v>
      </c>
      <c r="J102" s="47">
        <v>0.4419427851705745</v>
      </c>
      <c r="K102" s="47">
        <v>0.17442332025827942</v>
      </c>
      <c r="L102" s="47">
        <v>0.36769011068063728</v>
      </c>
      <c r="M102" s="47">
        <v>1.2657393742749279</v>
      </c>
      <c r="N102" s="47">
        <v>0.87780033965102255</v>
      </c>
      <c r="O102" s="47">
        <v>6.5362917755009189</v>
      </c>
      <c r="P102" s="47">
        <v>0.6612474739495714</v>
      </c>
      <c r="Q102" s="47">
        <v>1.5254219733218777</v>
      </c>
      <c r="R102" s="47">
        <f t="shared" si="17"/>
        <v>100</v>
      </c>
      <c r="S102" s="47"/>
      <c r="T102" s="47">
        <f t="shared" si="18"/>
        <v>72.765777834260945</v>
      </c>
      <c r="U102" s="47">
        <f t="shared" si="19"/>
        <v>0.56156463941195311</v>
      </c>
      <c r="V102" s="47">
        <f t="shared" si="20"/>
        <v>16.016951769455609</v>
      </c>
      <c r="W102" s="47">
        <f t="shared" si="21"/>
        <v>0.17062891126296384</v>
      </c>
      <c r="X102" s="47">
        <f t="shared" si="22"/>
        <v>0.44878870671661686</v>
      </c>
      <c r="Y102" s="47">
        <f t="shared" si="23"/>
        <v>0.17712522739729408</v>
      </c>
      <c r="Z102" s="47">
        <f t="shared" si="24"/>
        <v>0.37338582002456</v>
      </c>
      <c r="AA102" s="47">
        <f t="shared" si="25"/>
        <v>1.2853463296202414</v>
      </c>
      <c r="AB102" s="47">
        <f t="shared" si="26"/>
        <v>0.89139791938302537</v>
      </c>
      <c r="AC102" s="47">
        <f t="shared" si="27"/>
        <v>6.6375423042992345</v>
      </c>
      <c r="AD102" s="47">
        <f t="shared" si="28"/>
        <v>0.67149053816755666</v>
      </c>
      <c r="AE102" s="47">
        <f t="shared" si="29"/>
        <v>100</v>
      </c>
      <c r="AF102" s="47"/>
      <c r="AG102" s="47">
        <f>AC102*'E. Diagram lines'!$G$42</f>
        <v>5.5098647348936609</v>
      </c>
      <c r="AH102" s="47">
        <f>V102*'E. Diagram lines'!$G$43</f>
        <v>8.4772340651912756</v>
      </c>
      <c r="AI102" s="47">
        <f>AB102*'E. Diagram lines'!$G$41</f>
        <v>0.6612855168317443</v>
      </c>
      <c r="AJ102" s="47">
        <f>AA102*'E. Diagram lines'!$G$44</f>
        <v>0.91858256416761852</v>
      </c>
      <c r="AK102" s="47">
        <f>AD102*'E. Diagram lines'!$G$50</f>
        <v>0.293057747535305</v>
      </c>
      <c r="AL102" s="47">
        <f>U102*'E. Diagram lines'!$G$47</f>
        <v>0.33655207956344008</v>
      </c>
      <c r="AM102" s="47">
        <f t="shared" si="30"/>
        <v>7.5289402236822598</v>
      </c>
      <c r="AN102" s="47">
        <f t="shared" si="31"/>
        <v>1.1957057177370487</v>
      </c>
      <c r="AO102" s="47">
        <f t="shared" si="32"/>
        <v>1.3736878409047175</v>
      </c>
      <c r="AP102" s="47">
        <f t="shared" si="33"/>
        <v>0.72796742478363574</v>
      </c>
    </row>
    <row r="103" spans="1:42">
      <c r="A103" s="18" t="s">
        <v>127</v>
      </c>
      <c r="B103" s="18">
        <v>0.15</v>
      </c>
      <c r="C103" s="18" t="s">
        <v>121</v>
      </c>
      <c r="D103" s="18">
        <v>450</v>
      </c>
      <c r="E103" s="18">
        <v>75</v>
      </c>
      <c r="F103" s="47">
        <v>71.907776985987894</v>
      </c>
      <c r="G103" s="47">
        <v>0.60291793387658821</v>
      </c>
      <c r="H103" s="47">
        <v>15.554745154642005</v>
      </c>
      <c r="I103" s="47">
        <v>0.18090434219526103</v>
      </c>
      <c r="J103" s="47">
        <v>0.4925520100837133</v>
      </c>
      <c r="K103" s="47">
        <v>0.16958621717133884</v>
      </c>
      <c r="L103" s="47">
        <v>0.38312716164200478</v>
      </c>
      <c r="M103" s="47">
        <v>1.241682656778647</v>
      </c>
      <c r="N103" s="47">
        <v>0.96343455784535181</v>
      </c>
      <c r="O103" s="47">
        <v>6.5038212343755823</v>
      </c>
      <c r="P103" s="47">
        <v>0.60463295793547867</v>
      </c>
      <c r="Q103" s="47">
        <v>1.3948187874661289</v>
      </c>
      <c r="R103" s="47">
        <f t="shared" si="17"/>
        <v>100</v>
      </c>
      <c r="S103" s="47"/>
      <c r="T103" s="47">
        <f t="shared" si="18"/>
        <v>72.924947859481833</v>
      </c>
      <c r="U103" s="47">
        <f t="shared" si="19"/>
        <v>0.61144650459802652</v>
      </c>
      <c r="V103" s="47">
        <f t="shared" si="20"/>
        <v>15.774774675496278</v>
      </c>
      <c r="W103" s="47">
        <f t="shared" si="21"/>
        <v>0.18346332309388422</v>
      </c>
      <c r="X103" s="47">
        <f t="shared" si="22"/>
        <v>0.49951940052933469</v>
      </c>
      <c r="Y103" s="47">
        <f t="shared" si="23"/>
        <v>0.17198509762464942</v>
      </c>
      <c r="Z103" s="47">
        <f t="shared" si="24"/>
        <v>0.38854668378552193</v>
      </c>
      <c r="AA103" s="47">
        <f t="shared" si="25"/>
        <v>1.2592468686836251</v>
      </c>
      <c r="AB103" s="47">
        <f t="shared" si="26"/>
        <v>0.97706281353386737</v>
      </c>
      <c r="AC103" s="47">
        <f t="shared" si="27"/>
        <v>6.5958209846572151</v>
      </c>
      <c r="AD103" s="47">
        <f t="shared" si="28"/>
        <v>0.61318578851576899</v>
      </c>
      <c r="AE103" s="47">
        <f t="shared" si="29"/>
        <v>99.999999999999986</v>
      </c>
      <c r="AF103" s="47"/>
      <c r="AG103" s="47">
        <f>AC103*'E. Diagram lines'!$G$42</f>
        <v>5.4752316105759613</v>
      </c>
      <c r="AH103" s="47">
        <f>V103*'E. Diagram lines'!$G$43</f>
        <v>8.3490578716014223</v>
      </c>
      <c r="AI103" s="47">
        <f>AB103*'E. Diagram lines'!$G$41</f>
        <v>0.72483620791041015</v>
      </c>
      <c r="AJ103" s="47">
        <f>AA103*'E. Diagram lines'!$G$44</f>
        <v>0.89993038521937119</v>
      </c>
      <c r="AK103" s="47">
        <f>AD103*'E. Diagram lines'!$G$50</f>
        <v>0.26761188101544181</v>
      </c>
      <c r="AL103" s="47">
        <f>U103*'E. Diagram lines'!$G$47</f>
        <v>0.36644684907466801</v>
      </c>
      <c r="AM103" s="47">
        <f t="shared" si="30"/>
        <v>7.5728837981910821</v>
      </c>
      <c r="AN103" s="47">
        <f t="shared" si="31"/>
        <v>1.1759239413953302</v>
      </c>
      <c r="AO103" s="47">
        <f t="shared" si="32"/>
        <v>1.3466075075352459</v>
      </c>
      <c r="AP103" s="47">
        <f t="shared" si="33"/>
        <v>0.74260688018169707</v>
      </c>
    </row>
    <row r="104" spans="1:42">
      <c r="A104" s="18" t="s">
        <v>127</v>
      </c>
      <c r="B104" s="18">
        <v>0.15</v>
      </c>
      <c r="C104" s="18" t="s">
        <v>121</v>
      </c>
      <c r="D104" s="18">
        <v>450</v>
      </c>
      <c r="E104" s="18">
        <v>75</v>
      </c>
      <c r="F104" s="47">
        <v>71.907776985987937</v>
      </c>
      <c r="G104" s="47">
        <v>0.60291793387658776</v>
      </c>
      <c r="H104" s="47">
        <v>15.554745154641978</v>
      </c>
      <c r="I104" s="47">
        <v>0.18090434219526011</v>
      </c>
      <c r="J104" s="47">
        <v>0.49255201008372113</v>
      </c>
      <c r="K104" s="47">
        <v>0.16958621717133851</v>
      </c>
      <c r="L104" s="47">
        <v>0.383127161642004</v>
      </c>
      <c r="M104" s="47">
        <v>1.2416826567786439</v>
      </c>
      <c r="N104" s="47">
        <v>0.96343455784535026</v>
      </c>
      <c r="O104" s="47">
        <v>6.5038212343755699</v>
      </c>
      <c r="P104" s="47">
        <v>0.60463295793547811</v>
      </c>
      <c r="Q104" s="47">
        <v>1.394818787466126</v>
      </c>
      <c r="R104" s="47">
        <f t="shared" si="17"/>
        <v>100</v>
      </c>
      <c r="S104" s="47"/>
      <c r="T104" s="47">
        <f t="shared" si="18"/>
        <v>72.924947859481861</v>
      </c>
      <c r="U104" s="47">
        <f t="shared" si="19"/>
        <v>0.61144650459802596</v>
      </c>
      <c r="V104" s="47">
        <f t="shared" si="20"/>
        <v>15.774774675496248</v>
      </c>
      <c r="W104" s="47">
        <f t="shared" si="21"/>
        <v>0.18346332309388325</v>
      </c>
      <c r="X104" s="47">
        <f t="shared" si="22"/>
        <v>0.49951940052934252</v>
      </c>
      <c r="Y104" s="47">
        <f t="shared" si="23"/>
        <v>0.17198509762464909</v>
      </c>
      <c r="Z104" s="47">
        <f t="shared" si="24"/>
        <v>0.38854668378552104</v>
      </c>
      <c r="AA104" s="47">
        <f t="shared" si="25"/>
        <v>1.2592468686836218</v>
      </c>
      <c r="AB104" s="47">
        <f t="shared" si="26"/>
        <v>0.9770628135338657</v>
      </c>
      <c r="AC104" s="47">
        <f t="shared" si="27"/>
        <v>6.5958209846572009</v>
      </c>
      <c r="AD104" s="47">
        <f t="shared" si="28"/>
        <v>0.61318578851576833</v>
      </c>
      <c r="AE104" s="47">
        <f t="shared" si="29"/>
        <v>99.999999999999957</v>
      </c>
      <c r="AF104" s="47"/>
      <c r="AG104" s="47">
        <f>AC104*'E. Diagram lines'!$G$42</f>
        <v>5.4752316105759489</v>
      </c>
      <c r="AH104" s="47">
        <f>V104*'E. Diagram lines'!$G$43</f>
        <v>8.3490578716014063</v>
      </c>
      <c r="AI104" s="47">
        <f>AB104*'E. Diagram lines'!$G$41</f>
        <v>0.72483620791040893</v>
      </c>
      <c r="AJ104" s="47">
        <f>AA104*'E. Diagram lines'!$G$44</f>
        <v>0.89993038521936886</v>
      </c>
      <c r="AK104" s="47">
        <f>AD104*'E. Diagram lines'!$G$50</f>
        <v>0.26761188101544153</v>
      </c>
      <c r="AL104" s="47">
        <f>U104*'E. Diagram lines'!$G$47</f>
        <v>0.36644684907466768</v>
      </c>
      <c r="AM104" s="47">
        <f t="shared" si="30"/>
        <v>7.5728837981910662</v>
      </c>
      <c r="AN104" s="47">
        <f t="shared" si="31"/>
        <v>1.1759239413953306</v>
      </c>
      <c r="AO104" s="47">
        <f t="shared" si="32"/>
        <v>1.3466075075352464</v>
      </c>
      <c r="AP104" s="47">
        <f t="shared" si="33"/>
        <v>0.74260688018169674</v>
      </c>
    </row>
    <row r="105" spans="1:42">
      <c r="A105" s="18" t="s">
        <v>127</v>
      </c>
      <c r="B105" s="18">
        <v>0.15</v>
      </c>
      <c r="C105" s="18" t="s">
        <v>121</v>
      </c>
      <c r="D105" s="18">
        <v>450</v>
      </c>
      <c r="E105" s="18">
        <v>75</v>
      </c>
      <c r="F105" s="47">
        <v>72.156743710221221</v>
      </c>
      <c r="G105" s="47">
        <v>0.65087885633058118</v>
      </c>
      <c r="H105" s="47">
        <v>15.340206533544743</v>
      </c>
      <c r="I105" s="47">
        <v>0.1975181366142279</v>
      </c>
      <c r="J105" s="47">
        <v>0.55154655199571523</v>
      </c>
      <c r="K105" s="47">
        <v>0.16621090067233962</v>
      </c>
      <c r="L105" s="47">
        <v>0.40286245572539181</v>
      </c>
      <c r="M105" s="47">
        <v>1.2283653100447645</v>
      </c>
      <c r="N105" s="47">
        <v>1.0738106434703432</v>
      </c>
      <c r="O105" s="47">
        <v>6.3886928869095954</v>
      </c>
      <c r="P105" s="47">
        <v>0.55737164579884846</v>
      </c>
      <c r="Q105" s="47">
        <v>1.2857923686722197</v>
      </c>
      <c r="R105" s="47">
        <f t="shared" si="17"/>
        <v>99.999999999999986</v>
      </c>
      <c r="S105" s="47"/>
      <c r="T105" s="47">
        <f t="shared" si="18"/>
        <v>73.09661439993333</v>
      </c>
      <c r="U105" s="47">
        <f t="shared" si="19"/>
        <v>0.65935681595241757</v>
      </c>
      <c r="V105" s="47">
        <f t="shared" si="20"/>
        <v>15.5400189107899</v>
      </c>
      <c r="W105" s="47">
        <f t="shared" si="21"/>
        <v>0.2000908900083638</v>
      </c>
      <c r="X105" s="47">
        <f t="shared" si="22"/>
        <v>0.55873066829001961</v>
      </c>
      <c r="Y105" s="47">
        <f t="shared" si="23"/>
        <v>0.16837586469122526</v>
      </c>
      <c r="Z105" s="47">
        <f t="shared" si="24"/>
        <v>0.40810990169721029</v>
      </c>
      <c r="AA105" s="47">
        <f t="shared" si="25"/>
        <v>1.2443652636430955</v>
      </c>
      <c r="AB105" s="47">
        <f t="shared" si="26"/>
        <v>1.0877974602002078</v>
      </c>
      <c r="AC105" s="47">
        <f t="shared" si="27"/>
        <v>6.471908188504865</v>
      </c>
      <c r="AD105" s="47">
        <f t="shared" si="28"/>
        <v>0.5646316362893663</v>
      </c>
      <c r="AE105" s="47">
        <f t="shared" si="29"/>
        <v>100.00000000000001</v>
      </c>
      <c r="AF105" s="47"/>
      <c r="AG105" s="47">
        <f>AC105*'E. Diagram lines'!$G$42</f>
        <v>5.3723708355448663</v>
      </c>
      <c r="AH105" s="47">
        <f>V105*'E. Diagram lines'!$G$43</f>
        <v>8.2248095380724422</v>
      </c>
      <c r="AI105" s="47">
        <f>AB105*'E. Diagram lines'!$G$41</f>
        <v>0.80698495030664019</v>
      </c>
      <c r="AJ105" s="47">
        <f>AA105*'E. Diagram lines'!$G$44</f>
        <v>0.88929513260142634</v>
      </c>
      <c r="AK105" s="47">
        <f>AD105*'E. Diagram lines'!$G$50</f>
        <v>0.24642145512532257</v>
      </c>
      <c r="AL105" s="47">
        <f>U105*'E. Diagram lines'!$G$47</f>
        <v>0.39516004393632614</v>
      </c>
      <c r="AM105" s="47">
        <f t="shared" si="30"/>
        <v>7.5597056487050729</v>
      </c>
      <c r="AN105" s="47">
        <f t="shared" si="31"/>
        <v>1.1635614253635473</v>
      </c>
      <c r="AO105" s="47">
        <f t="shared" si="32"/>
        <v>1.3310140770506023</v>
      </c>
      <c r="AP105" s="47">
        <f t="shared" si="33"/>
        <v>0.75130685485754045</v>
      </c>
    </row>
    <row r="106" spans="1:42">
      <c r="A106" s="18" t="s">
        <v>127</v>
      </c>
      <c r="B106" s="18">
        <v>0.15</v>
      </c>
      <c r="C106" s="18" t="s">
        <v>121</v>
      </c>
      <c r="D106" s="18">
        <v>450</v>
      </c>
      <c r="E106" s="18">
        <v>75</v>
      </c>
      <c r="F106" s="47">
        <v>72.156743710221278</v>
      </c>
      <c r="G106" s="47">
        <v>0.65087885633058051</v>
      </c>
      <c r="H106" s="47">
        <v>15.340206533544718</v>
      </c>
      <c r="I106" s="47">
        <v>0.19751813661422704</v>
      </c>
      <c r="J106" s="47">
        <v>0.55154655199572311</v>
      </c>
      <c r="K106" s="47">
        <v>0.16621090067233937</v>
      </c>
      <c r="L106" s="47">
        <v>0.40286245572539103</v>
      </c>
      <c r="M106" s="47">
        <v>1.2283653100447605</v>
      </c>
      <c r="N106" s="47">
        <v>1.0738106434703418</v>
      </c>
      <c r="O106" s="47">
        <v>6.388692886909582</v>
      </c>
      <c r="P106" s="47">
        <v>0.5573716457988479</v>
      </c>
      <c r="Q106" s="47">
        <v>1.2857923686722177</v>
      </c>
      <c r="R106" s="47">
        <f t="shared" si="17"/>
        <v>100.00000000000001</v>
      </c>
      <c r="S106" s="47"/>
      <c r="T106" s="47">
        <f t="shared" si="18"/>
        <v>73.096614399933372</v>
      </c>
      <c r="U106" s="47">
        <f t="shared" si="19"/>
        <v>0.65935681595241669</v>
      </c>
      <c r="V106" s="47">
        <f t="shared" si="20"/>
        <v>15.54001891078987</v>
      </c>
      <c r="W106" s="47">
        <f t="shared" si="21"/>
        <v>0.20009089000836289</v>
      </c>
      <c r="X106" s="47">
        <f t="shared" si="22"/>
        <v>0.55873066829002749</v>
      </c>
      <c r="Y106" s="47">
        <f t="shared" si="23"/>
        <v>0.16837586469122498</v>
      </c>
      <c r="Z106" s="47">
        <f t="shared" si="24"/>
        <v>0.40810990169720934</v>
      </c>
      <c r="AA106" s="47">
        <f t="shared" si="25"/>
        <v>1.2443652636430911</v>
      </c>
      <c r="AB106" s="47">
        <f t="shared" si="26"/>
        <v>1.0877974602002061</v>
      </c>
      <c r="AC106" s="47">
        <f t="shared" si="27"/>
        <v>6.4719081885048491</v>
      </c>
      <c r="AD106" s="47">
        <f t="shared" si="28"/>
        <v>0.56463163628936552</v>
      </c>
      <c r="AE106" s="47">
        <f t="shared" si="29"/>
        <v>100.00000000000001</v>
      </c>
      <c r="AF106" s="47"/>
      <c r="AG106" s="47">
        <f>AC106*'E. Diagram lines'!$G$42</f>
        <v>5.372370835544853</v>
      </c>
      <c r="AH106" s="47">
        <f>V106*'E. Diagram lines'!$G$43</f>
        <v>8.2248095380724262</v>
      </c>
      <c r="AI106" s="47">
        <f>AB106*'E. Diagram lines'!$G$41</f>
        <v>0.80698495030663886</v>
      </c>
      <c r="AJ106" s="47">
        <f>AA106*'E. Diagram lines'!$G$44</f>
        <v>0.88929513260142323</v>
      </c>
      <c r="AK106" s="47">
        <f>AD106*'E. Diagram lines'!$G$50</f>
        <v>0.24642145512532224</v>
      </c>
      <c r="AL106" s="47">
        <f>U106*'E. Diagram lines'!$G$47</f>
        <v>0.39516004393632564</v>
      </c>
      <c r="AM106" s="47">
        <f t="shared" si="30"/>
        <v>7.5597056487050551</v>
      </c>
      <c r="AN106" s="47">
        <f t="shared" si="31"/>
        <v>1.163561425363548</v>
      </c>
      <c r="AO106" s="47">
        <f t="shared" si="32"/>
        <v>1.3310140770506029</v>
      </c>
      <c r="AP106" s="47">
        <f t="shared" si="33"/>
        <v>0.75130685485754012</v>
      </c>
    </row>
    <row r="107" spans="1:42">
      <c r="A107" s="18" t="s">
        <v>127</v>
      </c>
      <c r="B107" s="18">
        <v>0.15</v>
      </c>
      <c r="C107" s="18" t="s">
        <v>121</v>
      </c>
      <c r="D107" s="18">
        <v>450</v>
      </c>
      <c r="E107" s="18">
        <v>75</v>
      </c>
      <c r="F107" s="47">
        <v>72.394419204367907</v>
      </c>
      <c r="G107" s="47">
        <v>0.70101084099791311</v>
      </c>
      <c r="H107" s="47">
        <v>15.124329949448764</v>
      </c>
      <c r="I107" s="47">
        <v>0.21629309235788025</v>
      </c>
      <c r="J107" s="47">
        <v>0.61658764670102817</v>
      </c>
      <c r="K107" s="47">
        <v>0.16244582382993383</v>
      </c>
      <c r="L107" s="47">
        <v>0.42418834950958956</v>
      </c>
      <c r="M107" s="47">
        <v>1.2185242190841246</v>
      </c>
      <c r="N107" s="47">
        <v>1.1945396502339252</v>
      </c>
      <c r="O107" s="47">
        <v>6.2582882429057518</v>
      </c>
      <c r="P107" s="47">
        <v>0.51086533328116623</v>
      </c>
      <c r="Q107" s="47">
        <v>1.1785076472820293</v>
      </c>
      <c r="R107" s="47">
        <f t="shared" si="17"/>
        <v>100.00000000000001</v>
      </c>
      <c r="S107" s="47"/>
      <c r="T107" s="47">
        <f t="shared" si="18"/>
        <v>73.25776759773531</v>
      </c>
      <c r="U107" s="47">
        <f t="shared" si="19"/>
        <v>0.70937083048274008</v>
      </c>
      <c r="V107" s="47">
        <f t="shared" si="20"/>
        <v>15.304696973676887</v>
      </c>
      <c r="W107" s="47">
        <f t="shared" si="21"/>
        <v>0.21887252176467595</v>
      </c>
      <c r="X107" s="47">
        <f t="shared" si="22"/>
        <v>0.62394083718173032</v>
      </c>
      <c r="Y107" s="47">
        <f t="shared" si="23"/>
        <v>0.16438309112973634</v>
      </c>
      <c r="Z107" s="47">
        <f t="shared" si="24"/>
        <v>0.42924705892475085</v>
      </c>
      <c r="AA107" s="47">
        <f t="shared" si="25"/>
        <v>1.233055876888516</v>
      </c>
      <c r="AB107" s="47">
        <f t="shared" si="26"/>
        <v>1.2087852771645282</v>
      </c>
      <c r="AC107" s="47">
        <f t="shared" si="27"/>
        <v>6.3329222155119824</v>
      </c>
      <c r="AD107" s="47">
        <f t="shared" si="28"/>
        <v>0.51695771953914982</v>
      </c>
      <c r="AE107" s="47">
        <f t="shared" si="29"/>
        <v>100</v>
      </c>
      <c r="AF107" s="47"/>
      <c r="AG107" s="47">
        <f>AC107*'E. Diagram lines'!$G$42</f>
        <v>5.2569977236111987</v>
      </c>
      <c r="AH107" s="47">
        <f>V107*'E. Diagram lines'!$G$43</f>
        <v>8.1002615485239247</v>
      </c>
      <c r="AI107" s="47">
        <f>AB107*'E. Diagram lines'!$G$41</f>
        <v>0.89674002975193623</v>
      </c>
      <c r="AJ107" s="47">
        <f>AA107*'E. Diagram lines'!$G$44</f>
        <v>0.8812127930445427</v>
      </c>
      <c r="AK107" s="47">
        <f>AD107*'E. Diagram lines'!$G$50</f>
        <v>0.22561518926619312</v>
      </c>
      <c r="AL107" s="47">
        <f>U107*'E. Diagram lines'!$G$47</f>
        <v>0.4251340120535535</v>
      </c>
      <c r="AM107" s="47">
        <f t="shared" si="30"/>
        <v>7.5417074926765109</v>
      </c>
      <c r="AN107" s="47">
        <f t="shared" si="31"/>
        <v>1.1514311998483395</v>
      </c>
      <c r="AO107" s="47">
        <f t="shared" si="32"/>
        <v>1.3163156886393115</v>
      </c>
      <c r="AP107" s="47">
        <f t="shared" si="33"/>
        <v>0.75969617974675197</v>
      </c>
    </row>
    <row r="108" spans="1:42">
      <c r="A108" s="18" t="s">
        <v>127</v>
      </c>
      <c r="B108" s="18">
        <v>0.15</v>
      </c>
      <c r="C108" s="18" t="s">
        <v>121</v>
      </c>
      <c r="D108" s="18">
        <v>450</v>
      </c>
      <c r="E108" s="18">
        <v>75</v>
      </c>
      <c r="F108" s="47">
        <v>72.394419204367907</v>
      </c>
      <c r="G108" s="47">
        <v>0.70101084099791244</v>
      </c>
      <c r="H108" s="47">
        <v>15.124329949448745</v>
      </c>
      <c r="I108" s="47">
        <v>0.21629309235787916</v>
      </c>
      <c r="J108" s="47">
        <v>0.61658764670103761</v>
      </c>
      <c r="K108" s="47">
        <v>0.16244582382993356</v>
      </c>
      <c r="L108" s="47">
        <v>0.42418834950958861</v>
      </c>
      <c r="M108" s="47">
        <v>1.2185242190841212</v>
      </c>
      <c r="N108" s="47">
        <v>1.1945396502339227</v>
      </c>
      <c r="O108" s="47">
        <v>6.2582882429057394</v>
      </c>
      <c r="P108" s="47">
        <v>0.51086533328116579</v>
      </c>
      <c r="Q108" s="47">
        <v>1.1785076472820268</v>
      </c>
      <c r="R108" s="47">
        <f t="shared" si="17"/>
        <v>99.999999999999957</v>
      </c>
      <c r="S108" s="47"/>
      <c r="T108" s="47">
        <f t="shared" si="18"/>
        <v>73.257767597735352</v>
      </c>
      <c r="U108" s="47">
        <f t="shared" si="19"/>
        <v>0.70937083048273997</v>
      </c>
      <c r="V108" s="47">
        <f t="shared" si="20"/>
        <v>15.304696973676876</v>
      </c>
      <c r="W108" s="47">
        <f t="shared" si="21"/>
        <v>0.21887252176467498</v>
      </c>
      <c r="X108" s="47">
        <f t="shared" si="22"/>
        <v>0.6239408371817402</v>
      </c>
      <c r="Y108" s="47">
        <f t="shared" si="23"/>
        <v>0.16438309112973618</v>
      </c>
      <c r="Z108" s="47">
        <f t="shared" si="24"/>
        <v>0.42924705892475018</v>
      </c>
      <c r="AA108" s="47">
        <f t="shared" si="25"/>
        <v>1.2330558768885134</v>
      </c>
      <c r="AB108" s="47">
        <f t="shared" si="26"/>
        <v>1.2087852771645264</v>
      </c>
      <c r="AC108" s="47">
        <f t="shared" si="27"/>
        <v>6.3329222155119735</v>
      </c>
      <c r="AD108" s="47">
        <f t="shared" si="28"/>
        <v>0.51695771953914971</v>
      </c>
      <c r="AE108" s="47">
        <f t="shared" si="29"/>
        <v>100.00000000000003</v>
      </c>
      <c r="AF108" s="47"/>
      <c r="AG108" s="47">
        <f>AC108*'E. Diagram lines'!$G$42</f>
        <v>5.2569977236111916</v>
      </c>
      <c r="AH108" s="47">
        <f>V108*'E. Diagram lines'!$G$43</f>
        <v>8.1002615485239193</v>
      </c>
      <c r="AI108" s="47">
        <f>AB108*'E. Diagram lines'!$G$41</f>
        <v>0.89674002975193501</v>
      </c>
      <c r="AJ108" s="47">
        <f>AA108*'E. Diagram lines'!$G$44</f>
        <v>0.88121279304454081</v>
      </c>
      <c r="AK108" s="47">
        <f>AD108*'E. Diagram lines'!$G$50</f>
        <v>0.22561518926619309</v>
      </c>
      <c r="AL108" s="47">
        <f>U108*'E. Diagram lines'!$G$47</f>
        <v>0.42513401205355345</v>
      </c>
      <c r="AM108" s="47">
        <f t="shared" si="30"/>
        <v>7.5417074926765002</v>
      </c>
      <c r="AN108" s="47">
        <f t="shared" si="31"/>
        <v>1.1514311998483404</v>
      </c>
      <c r="AO108" s="47">
        <f t="shared" si="32"/>
        <v>1.3163156886393126</v>
      </c>
      <c r="AP108" s="47">
        <f t="shared" si="33"/>
        <v>0.75969617974675141</v>
      </c>
    </row>
    <row r="109" spans="1:42">
      <c r="A109" s="18" t="s">
        <v>127</v>
      </c>
      <c r="B109" s="18">
        <v>0.15</v>
      </c>
      <c r="C109" s="18" t="s">
        <v>121</v>
      </c>
      <c r="D109" s="18">
        <v>450</v>
      </c>
      <c r="E109" s="18">
        <v>75</v>
      </c>
      <c r="F109" s="47">
        <v>72.614584741376603</v>
      </c>
      <c r="G109" s="47">
        <v>0.7517630232939515</v>
      </c>
      <c r="H109" s="47">
        <v>14.912876389707144</v>
      </c>
      <c r="I109" s="47">
        <v>0.23696187270222405</v>
      </c>
      <c r="J109" s="47">
        <v>0.68618268046648923</v>
      </c>
      <c r="K109" s="47">
        <v>0.15829664605907573</v>
      </c>
      <c r="L109" s="47">
        <v>0.44659294841832514</v>
      </c>
      <c r="M109" s="47">
        <v>1.2122544362278682</v>
      </c>
      <c r="N109" s="47">
        <v>1.3225143984472842</v>
      </c>
      <c r="O109" s="47">
        <v>6.1157924385103781</v>
      </c>
      <c r="P109" s="47">
        <v>0.46635439642684445</v>
      </c>
      <c r="Q109" s="47">
        <v>1.075826028363809</v>
      </c>
      <c r="R109" s="47">
        <f t="shared" si="17"/>
        <v>99.999999999999986</v>
      </c>
      <c r="S109" s="47"/>
      <c r="T109" s="47">
        <f t="shared" si="18"/>
        <v>73.404287168672099</v>
      </c>
      <c r="U109" s="47">
        <f t="shared" si="19"/>
        <v>0.75993864099335229</v>
      </c>
      <c r="V109" s="47">
        <f t="shared" si="20"/>
        <v>15.075057785150682</v>
      </c>
      <c r="W109" s="47">
        <f t="shared" si="21"/>
        <v>0.23953889447706325</v>
      </c>
      <c r="X109" s="47">
        <f t="shared" si="22"/>
        <v>0.69364509494234794</v>
      </c>
      <c r="Y109" s="47">
        <f t="shared" si="23"/>
        <v>0.16001816310790018</v>
      </c>
      <c r="Z109" s="47">
        <f t="shared" si="24"/>
        <v>0.45144976246794188</v>
      </c>
      <c r="AA109" s="47">
        <f t="shared" si="25"/>
        <v>1.2254380173803112</v>
      </c>
      <c r="AB109" s="47">
        <f t="shared" si="26"/>
        <v>1.3368970852629807</v>
      </c>
      <c r="AC109" s="47">
        <f t="shared" si="27"/>
        <v>6.1823032662005506</v>
      </c>
      <c r="AD109" s="47">
        <f t="shared" si="28"/>
        <v>0.47142612134477757</v>
      </c>
      <c r="AE109" s="47">
        <f t="shared" si="29"/>
        <v>100.00000000000001</v>
      </c>
      <c r="AF109" s="47"/>
      <c r="AG109" s="47">
        <f>AC109*'E. Diagram lines'!$G$42</f>
        <v>5.1319680064099593</v>
      </c>
      <c r="AH109" s="47">
        <f>V109*'E. Diagram lines'!$G$43</f>
        <v>7.978721246742559</v>
      </c>
      <c r="AI109" s="47">
        <f>AB109*'E. Diagram lines'!$G$41</f>
        <v>0.99178005776689016</v>
      </c>
      <c r="AJ109" s="47">
        <f>AA109*'E. Diagram lines'!$G$44</f>
        <v>0.87576863160784812</v>
      </c>
      <c r="AK109" s="47">
        <f>AD109*'E. Diagram lines'!$G$50</f>
        <v>0.20574389272501131</v>
      </c>
      <c r="AL109" s="47">
        <f>U109*'E. Diagram lines'!$G$47</f>
        <v>0.45543987640451722</v>
      </c>
      <c r="AM109" s="47">
        <f t="shared" si="30"/>
        <v>7.5192003514635317</v>
      </c>
      <c r="AN109" s="47">
        <f t="shared" si="31"/>
        <v>1.1398960233279487</v>
      </c>
      <c r="AO109" s="47">
        <f t="shared" si="32"/>
        <v>1.3029146795599034</v>
      </c>
      <c r="AP109" s="47">
        <f t="shared" si="33"/>
        <v>0.76750996491787049</v>
      </c>
    </row>
    <row r="110" spans="1:42">
      <c r="A110" s="18" t="s">
        <v>127</v>
      </c>
      <c r="B110" s="18">
        <v>0.15</v>
      </c>
      <c r="C110" s="18" t="s">
        <v>121</v>
      </c>
      <c r="D110" s="18">
        <v>450</v>
      </c>
      <c r="E110" s="18">
        <v>75</v>
      </c>
      <c r="F110" s="47">
        <v>72.61458474137666</v>
      </c>
      <c r="G110" s="47">
        <v>0.75176302329395084</v>
      </c>
      <c r="H110" s="47">
        <v>14.912876389707124</v>
      </c>
      <c r="I110" s="47">
        <v>0.23696187270222302</v>
      </c>
      <c r="J110" s="47">
        <v>0.68618268046650066</v>
      </c>
      <c r="K110" s="47">
        <v>0.15829664605907554</v>
      </c>
      <c r="L110" s="47">
        <v>0.44659294841832453</v>
      </c>
      <c r="M110" s="47">
        <v>1.2122544362278653</v>
      </c>
      <c r="N110" s="47">
        <v>1.322514398447282</v>
      </c>
      <c r="O110" s="47">
        <v>6.1157924385103684</v>
      </c>
      <c r="P110" s="47">
        <v>0.46635439642684418</v>
      </c>
      <c r="Q110" s="47">
        <v>1.0758260283638073</v>
      </c>
      <c r="R110" s="47">
        <f t="shared" si="17"/>
        <v>100.00000000000001</v>
      </c>
      <c r="S110" s="47"/>
      <c r="T110" s="47">
        <f t="shared" si="18"/>
        <v>73.404287168672141</v>
      </c>
      <c r="U110" s="47">
        <f t="shared" si="19"/>
        <v>0.7599386409933514</v>
      </c>
      <c r="V110" s="47">
        <f t="shared" si="20"/>
        <v>15.075057785150657</v>
      </c>
      <c r="W110" s="47">
        <f t="shared" si="21"/>
        <v>0.23953889447706214</v>
      </c>
      <c r="X110" s="47">
        <f t="shared" si="22"/>
        <v>0.69364509494235937</v>
      </c>
      <c r="Y110" s="47">
        <f t="shared" si="23"/>
        <v>0.16001816310789993</v>
      </c>
      <c r="Z110" s="47">
        <f t="shared" si="24"/>
        <v>0.45144976246794116</v>
      </c>
      <c r="AA110" s="47">
        <f t="shared" si="25"/>
        <v>1.2254380173803079</v>
      </c>
      <c r="AB110" s="47">
        <f t="shared" si="26"/>
        <v>1.336897085262978</v>
      </c>
      <c r="AC110" s="47">
        <f t="shared" si="27"/>
        <v>6.182303266200539</v>
      </c>
      <c r="AD110" s="47">
        <f t="shared" si="28"/>
        <v>0.47142612134477718</v>
      </c>
      <c r="AE110" s="47">
        <f t="shared" si="29"/>
        <v>100.00000000000003</v>
      </c>
      <c r="AF110" s="47"/>
      <c r="AG110" s="47">
        <f>AC110*'E. Diagram lines'!$G$42</f>
        <v>5.1319680064099504</v>
      </c>
      <c r="AH110" s="47">
        <f>V110*'E. Diagram lines'!$G$43</f>
        <v>7.9787212467425457</v>
      </c>
      <c r="AI110" s="47">
        <f>AB110*'E. Diagram lines'!$G$41</f>
        <v>0.99178005776688827</v>
      </c>
      <c r="AJ110" s="47">
        <f>AA110*'E. Diagram lines'!$G$44</f>
        <v>0.87576863160784568</v>
      </c>
      <c r="AK110" s="47">
        <f>AD110*'E. Diagram lines'!$G$50</f>
        <v>0.20574389272501112</v>
      </c>
      <c r="AL110" s="47">
        <f>U110*'E. Diagram lines'!$G$47</f>
        <v>0.45543987640451672</v>
      </c>
      <c r="AM110" s="47">
        <f t="shared" si="30"/>
        <v>7.5192003514635175</v>
      </c>
      <c r="AN110" s="47">
        <f t="shared" si="31"/>
        <v>1.1398960233279487</v>
      </c>
      <c r="AO110" s="47">
        <f t="shared" si="32"/>
        <v>1.3029146795599036</v>
      </c>
      <c r="AP110" s="47">
        <f t="shared" si="33"/>
        <v>0.76750996491787049</v>
      </c>
    </row>
    <row r="111" spans="1:42">
      <c r="A111" s="18" t="s">
        <v>127</v>
      </c>
      <c r="B111" s="18">
        <v>0.15</v>
      </c>
      <c r="C111" s="18" t="s">
        <v>121</v>
      </c>
      <c r="D111" s="18">
        <v>450</v>
      </c>
      <c r="E111" s="18">
        <v>75</v>
      </c>
      <c r="F111" s="47">
        <v>72.819252455954569</v>
      </c>
      <c r="G111" s="47">
        <v>0.80318619771858057</v>
      </c>
      <c r="H111" s="47">
        <v>14.704383031084593</v>
      </c>
      <c r="I111" s="47">
        <v>0.25985731568420156</v>
      </c>
      <c r="J111" s="47">
        <v>0.76086517475589288</v>
      </c>
      <c r="K111" s="47">
        <v>0.15363883420542929</v>
      </c>
      <c r="L111" s="47">
        <v>0.47024804929801178</v>
      </c>
      <c r="M111" s="47">
        <v>1.2092532790460961</v>
      </c>
      <c r="N111" s="47">
        <v>1.4584051851934483</v>
      </c>
      <c r="O111" s="47">
        <v>5.9603196380838517</v>
      </c>
      <c r="P111" s="47">
        <v>0.42353779418512222</v>
      </c>
      <c r="Q111" s="47">
        <v>0.9770530447902076</v>
      </c>
      <c r="R111" s="47">
        <f t="shared" si="17"/>
        <v>99.999999999999972</v>
      </c>
      <c r="S111" s="47"/>
      <c r="T111" s="47">
        <f t="shared" si="18"/>
        <v>73.537755333511029</v>
      </c>
      <c r="U111" s="47">
        <f t="shared" si="19"/>
        <v>0.81111118424083983</v>
      </c>
      <c r="V111" s="47">
        <f t="shared" si="20"/>
        <v>14.849470232122767</v>
      </c>
      <c r="W111" s="47">
        <f t="shared" si="21"/>
        <v>0.26242131109442812</v>
      </c>
      <c r="X111" s="47">
        <f t="shared" si="22"/>
        <v>0.76837258246823215</v>
      </c>
      <c r="Y111" s="47">
        <f t="shared" si="23"/>
        <v>0.15515477869480443</v>
      </c>
      <c r="Z111" s="47">
        <f t="shared" si="24"/>
        <v>0.47488795653669569</v>
      </c>
      <c r="AA111" s="47">
        <f t="shared" si="25"/>
        <v>1.2211849033265672</v>
      </c>
      <c r="AB111" s="47">
        <f t="shared" si="26"/>
        <v>1.4727951752972135</v>
      </c>
      <c r="AC111" s="47">
        <f t="shared" si="27"/>
        <v>6.0191297283647138</v>
      </c>
      <c r="AD111" s="47">
        <f t="shared" si="28"/>
        <v>0.42771681434273778</v>
      </c>
      <c r="AE111" s="47">
        <f t="shared" si="29"/>
        <v>100.00000000000004</v>
      </c>
      <c r="AF111" s="47"/>
      <c r="AG111" s="47">
        <f>AC111*'E. Diagram lines'!$G$42</f>
        <v>4.9965166479745982</v>
      </c>
      <c r="AH111" s="47">
        <f>V111*'E. Diagram lines'!$G$43</f>
        <v>7.8593253394102875</v>
      </c>
      <c r="AI111" s="47">
        <f>AB111*'E. Diagram lines'!$G$41</f>
        <v>1.0925963562466261</v>
      </c>
      <c r="AJ111" s="47">
        <f>AA111*'E. Diagram lines'!$G$44</f>
        <v>0.87272911118976759</v>
      </c>
      <c r="AK111" s="47">
        <f>AD111*'E. Diagram lines'!$G$50</f>
        <v>0.18666789637321965</v>
      </c>
      <c r="AL111" s="47">
        <f>U111*'E. Diagram lines'!$G$47</f>
        <v>0.48610816396715012</v>
      </c>
      <c r="AM111" s="47">
        <f t="shared" si="30"/>
        <v>7.4919249036619275</v>
      </c>
      <c r="AN111" s="47">
        <f t="shared" si="31"/>
        <v>1.1289146190219674</v>
      </c>
      <c r="AO111" s="47">
        <f t="shared" si="32"/>
        <v>1.2907176027053331</v>
      </c>
      <c r="AP111" s="47">
        <f t="shared" si="33"/>
        <v>0.77476281248819145</v>
      </c>
    </row>
    <row r="112" spans="1:42">
      <c r="A112" s="18" t="s">
        <v>127</v>
      </c>
      <c r="B112" s="18">
        <v>0.15</v>
      </c>
      <c r="C112" s="18" t="s">
        <v>121</v>
      </c>
      <c r="D112" s="18">
        <v>450</v>
      </c>
      <c r="E112" s="18">
        <v>75</v>
      </c>
      <c r="F112" s="47">
        <v>72.819252455954611</v>
      </c>
      <c r="G112" s="47">
        <v>0.80318619771857991</v>
      </c>
      <c r="H112" s="47">
        <v>14.704383031084568</v>
      </c>
      <c r="I112" s="47">
        <v>0.25985731568420023</v>
      </c>
      <c r="J112" s="47">
        <v>0.76086517475590587</v>
      </c>
      <c r="K112" s="47">
        <v>0.15363883420542901</v>
      </c>
      <c r="L112" s="47">
        <v>0.47024804929801084</v>
      </c>
      <c r="M112" s="47">
        <v>1.2092532790460926</v>
      </c>
      <c r="N112" s="47">
        <v>1.4584051851934459</v>
      </c>
      <c r="O112" s="47">
        <v>5.9603196380838401</v>
      </c>
      <c r="P112" s="47">
        <v>0.42353779418512194</v>
      </c>
      <c r="Q112" s="47">
        <v>0.97705304479020572</v>
      </c>
      <c r="R112" s="47">
        <f t="shared" si="17"/>
        <v>100.00000000000001</v>
      </c>
      <c r="S112" s="47"/>
      <c r="T112" s="47">
        <f t="shared" si="18"/>
        <v>73.537755333511043</v>
      </c>
      <c r="U112" s="47">
        <f t="shared" si="19"/>
        <v>0.81111118424083894</v>
      </c>
      <c r="V112" s="47">
        <f t="shared" si="20"/>
        <v>14.849470232122735</v>
      </c>
      <c r="W112" s="47">
        <f t="shared" si="21"/>
        <v>0.26242131109442668</v>
      </c>
      <c r="X112" s="47">
        <f t="shared" si="22"/>
        <v>0.76837258246824491</v>
      </c>
      <c r="Y112" s="47">
        <f t="shared" si="23"/>
        <v>0.1551547786948041</v>
      </c>
      <c r="Z112" s="47">
        <f t="shared" si="24"/>
        <v>0.47488795653669458</v>
      </c>
      <c r="AA112" s="47">
        <f t="shared" si="25"/>
        <v>1.2211849033265629</v>
      </c>
      <c r="AB112" s="47">
        <f t="shared" si="26"/>
        <v>1.4727951752972104</v>
      </c>
      <c r="AC112" s="47">
        <f t="shared" si="27"/>
        <v>6.0191297283646996</v>
      </c>
      <c r="AD112" s="47">
        <f t="shared" si="28"/>
        <v>0.42771681434273734</v>
      </c>
      <c r="AE112" s="47">
        <f t="shared" si="29"/>
        <v>100</v>
      </c>
      <c r="AF112" s="47"/>
      <c r="AG112" s="47">
        <f>AC112*'E. Diagram lines'!$G$42</f>
        <v>4.9965166479745857</v>
      </c>
      <c r="AH112" s="47">
        <f>V112*'E. Diagram lines'!$G$43</f>
        <v>7.8593253394102707</v>
      </c>
      <c r="AI112" s="47">
        <f>AB112*'E. Diagram lines'!$G$41</f>
        <v>1.0925963562466237</v>
      </c>
      <c r="AJ112" s="47">
        <f>AA112*'E. Diagram lines'!$G$44</f>
        <v>0.87272911118976459</v>
      </c>
      <c r="AK112" s="47">
        <f>AD112*'E. Diagram lines'!$G$50</f>
        <v>0.18666789637321946</v>
      </c>
      <c r="AL112" s="47">
        <f>U112*'E. Diagram lines'!$G$47</f>
        <v>0.48610816396714956</v>
      </c>
      <c r="AM112" s="47">
        <f t="shared" si="30"/>
        <v>7.4919249036619098</v>
      </c>
      <c r="AN112" s="47">
        <f t="shared" si="31"/>
        <v>1.1289146190219679</v>
      </c>
      <c r="AO112" s="47">
        <f t="shared" si="32"/>
        <v>1.2907176027053335</v>
      </c>
      <c r="AP112" s="47">
        <f t="shared" si="33"/>
        <v>0.77476281248819123</v>
      </c>
    </row>
    <row r="113" spans="1:42">
      <c r="A113" s="18" t="s">
        <v>127</v>
      </c>
      <c r="B113" s="18">
        <v>0.15</v>
      </c>
      <c r="C113" s="18" t="s">
        <v>121</v>
      </c>
      <c r="D113" s="18">
        <v>450</v>
      </c>
      <c r="E113" s="18">
        <v>75</v>
      </c>
      <c r="F113" s="47">
        <v>73.009834928096694</v>
      </c>
      <c r="G113" s="47">
        <v>0.8552907853517967</v>
      </c>
      <c r="H113" s="47">
        <v>14.497674369729848</v>
      </c>
      <c r="I113" s="47">
        <v>0.28537520697825186</v>
      </c>
      <c r="J113" s="47">
        <v>0.84123135999396681</v>
      </c>
      <c r="K113" s="47">
        <v>0.14832964459934816</v>
      </c>
      <c r="L113" s="47">
        <v>0.49534485484859503</v>
      </c>
      <c r="M113" s="47">
        <v>1.2093043401504828</v>
      </c>
      <c r="N113" s="47">
        <v>1.6029395915316575</v>
      </c>
      <c r="O113" s="47">
        <v>5.7907528690475232</v>
      </c>
      <c r="P113" s="47">
        <v>0.38220923773254212</v>
      </c>
      <c r="Q113" s="47">
        <v>0.88171281193927986</v>
      </c>
      <c r="R113" s="47">
        <f t="shared" si="17"/>
        <v>99.999999999999986</v>
      </c>
      <c r="S113" s="47"/>
      <c r="T113" s="47">
        <f t="shared" si="18"/>
        <v>73.659298399267641</v>
      </c>
      <c r="U113" s="47">
        <f t="shared" si="19"/>
        <v>0.86289907706841473</v>
      </c>
      <c r="V113" s="47">
        <f t="shared" si="20"/>
        <v>14.626639322593304</v>
      </c>
      <c r="W113" s="47">
        <f t="shared" si="21"/>
        <v>0.28791377966086035</v>
      </c>
      <c r="X113" s="47">
        <f t="shared" si="22"/>
        <v>0.84871458522872589</v>
      </c>
      <c r="Y113" s="47">
        <f t="shared" si="23"/>
        <v>0.14964912006390604</v>
      </c>
      <c r="Z113" s="47">
        <f t="shared" si="24"/>
        <v>0.49975122543104417</v>
      </c>
      <c r="AA113" s="47">
        <f t="shared" si="25"/>
        <v>1.2200617811887993</v>
      </c>
      <c r="AB113" s="47">
        <f t="shared" si="26"/>
        <v>1.6171986391273514</v>
      </c>
      <c r="AC113" s="47">
        <f t="shared" si="27"/>
        <v>5.8422648668862882</v>
      </c>
      <c r="AD113" s="47">
        <f t="shared" si="28"/>
        <v>0.38560920348367478</v>
      </c>
      <c r="AE113" s="47">
        <f t="shared" si="29"/>
        <v>100</v>
      </c>
      <c r="AF113" s="47"/>
      <c r="AG113" s="47">
        <f>AC113*'E. Diagram lines'!$G$42</f>
        <v>4.849700037484503</v>
      </c>
      <c r="AH113" s="47">
        <f>V113*'E. Diagram lines'!$G$43</f>
        <v>7.7413884308005594</v>
      </c>
      <c r="AI113" s="47">
        <f>AB113*'E. Diagram lines'!$G$41</f>
        <v>1.1997223850770511</v>
      </c>
      <c r="AJ113" s="47">
        <f>AA113*'E. Diagram lines'!$G$44</f>
        <v>0.87192646338239488</v>
      </c>
      <c r="AK113" s="47">
        <f>AD113*'E. Diagram lines'!$G$50</f>
        <v>0.16829092619859157</v>
      </c>
      <c r="AL113" s="47">
        <f>U113*'E. Diagram lines'!$G$47</f>
        <v>0.51714523753641928</v>
      </c>
      <c r="AM113" s="47">
        <f t="shared" si="30"/>
        <v>7.4594635060136394</v>
      </c>
      <c r="AN113" s="47">
        <f t="shared" si="31"/>
        <v>1.1184797296552942</v>
      </c>
      <c r="AO113" s="47">
        <f t="shared" si="32"/>
        <v>1.2796905043246365</v>
      </c>
      <c r="AP113" s="47">
        <f t="shared" si="33"/>
        <v>0.78143894685516579</v>
      </c>
    </row>
    <row r="114" spans="1:42">
      <c r="A114" s="18" t="s">
        <v>127</v>
      </c>
      <c r="B114" s="18">
        <v>0.15</v>
      </c>
      <c r="C114" s="18" t="s">
        <v>121</v>
      </c>
      <c r="D114" s="18">
        <v>450</v>
      </c>
      <c r="E114" s="18">
        <v>75</v>
      </c>
      <c r="F114" s="47">
        <v>73.009834928096723</v>
      </c>
      <c r="G114" s="47">
        <v>0.85529078535179592</v>
      </c>
      <c r="H114" s="47">
        <v>14.497674369729827</v>
      </c>
      <c r="I114" s="47">
        <v>0.28537520697825031</v>
      </c>
      <c r="J114" s="47">
        <v>0.84123135999398246</v>
      </c>
      <c r="K114" s="47">
        <v>0.14832964459934797</v>
      </c>
      <c r="L114" s="47">
        <v>0.49534485484859414</v>
      </c>
      <c r="M114" s="47">
        <v>1.2093043401504795</v>
      </c>
      <c r="N114" s="47">
        <v>1.6029395915316547</v>
      </c>
      <c r="O114" s="47">
        <v>5.7907528690475125</v>
      </c>
      <c r="P114" s="47">
        <v>0.38220923773254184</v>
      </c>
      <c r="Q114" s="47">
        <v>0.88171281193927831</v>
      </c>
      <c r="R114" s="47">
        <f t="shared" si="17"/>
        <v>99.999999999999972</v>
      </c>
      <c r="S114" s="47"/>
      <c r="T114" s="47">
        <f t="shared" si="18"/>
        <v>73.659298399267669</v>
      </c>
      <c r="U114" s="47">
        <f t="shared" si="19"/>
        <v>0.86289907706841418</v>
      </c>
      <c r="V114" s="47">
        <f t="shared" si="20"/>
        <v>14.626639322593286</v>
      </c>
      <c r="W114" s="47">
        <f t="shared" si="21"/>
        <v>0.28791377966085879</v>
      </c>
      <c r="X114" s="47">
        <f t="shared" si="22"/>
        <v>0.84871458522874177</v>
      </c>
      <c r="Y114" s="47">
        <f t="shared" si="23"/>
        <v>0.14964912006390585</v>
      </c>
      <c r="Z114" s="47">
        <f t="shared" si="24"/>
        <v>0.49975122543104339</v>
      </c>
      <c r="AA114" s="47">
        <f t="shared" si="25"/>
        <v>1.2200617811887962</v>
      </c>
      <c r="AB114" s="47">
        <f t="shared" si="26"/>
        <v>1.6171986391273487</v>
      </c>
      <c r="AC114" s="47">
        <f t="shared" si="27"/>
        <v>5.8422648668862776</v>
      </c>
      <c r="AD114" s="47">
        <f t="shared" si="28"/>
        <v>0.38560920348367456</v>
      </c>
      <c r="AE114" s="47">
        <f t="shared" si="29"/>
        <v>100.00000000000003</v>
      </c>
      <c r="AF114" s="47"/>
      <c r="AG114" s="47">
        <f>AC114*'E. Diagram lines'!$G$42</f>
        <v>4.8497000374844941</v>
      </c>
      <c r="AH114" s="47">
        <f>V114*'E. Diagram lines'!$G$43</f>
        <v>7.7413884308005496</v>
      </c>
      <c r="AI114" s="47">
        <f>AB114*'E. Diagram lines'!$G$41</f>
        <v>1.1997223850770491</v>
      </c>
      <c r="AJ114" s="47">
        <f>AA114*'E. Diagram lines'!$G$44</f>
        <v>0.87192646338239266</v>
      </c>
      <c r="AK114" s="47">
        <f>AD114*'E. Diagram lines'!$G$50</f>
        <v>0.16829092619859148</v>
      </c>
      <c r="AL114" s="47">
        <f>U114*'E. Diagram lines'!$G$47</f>
        <v>0.51714523753641894</v>
      </c>
      <c r="AM114" s="47">
        <f t="shared" si="30"/>
        <v>7.4594635060136261</v>
      </c>
      <c r="AN114" s="47">
        <f t="shared" si="31"/>
        <v>1.1184797296552949</v>
      </c>
      <c r="AO114" s="47">
        <f t="shared" si="32"/>
        <v>1.2796905043246372</v>
      </c>
      <c r="AP114" s="47">
        <f t="shared" si="33"/>
        <v>0.78143894685516535</v>
      </c>
    </row>
    <row r="115" spans="1:42">
      <c r="A115" s="18" t="s">
        <v>127</v>
      </c>
      <c r="B115" s="18">
        <v>0.15</v>
      </c>
      <c r="C115" s="18" t="s">
        <v>121</v>
      </c>
      <c r="D115" s="18">
        <v>450</v>
      </c>
      <c r="E115" s="18">
        <v>75</v>
      </c>
      <c r="F115" s="47">
        <v>73.181498630833218</v>
      </c>
      <c r="G115" s="47">
        <v>0.90628967448222042</v>
      </c>
      <c r="H115" s="47">
        <v>14.298712973927453</v>
      </c>
      <c r="I115" s="47">
        <v>0.31297673131214199</v>
      </c>
      <c r="J115" s="47">
        <v>0.92494793533206587</v>
      </c>
      <c r="K115" s="47">
        <v>0.14242543970075769</v>
      </c>
      <c r="L115" s="47">
        <v>0.52117389240250078</v>
      </c>
      <c r="M115" s="47">
        <v>1.2120968479780696</v>
      </c>
      <c r="N115" s="47">
        <v>1.7515746373321885</v>
      </c>
      <c r="O115" s="47">
        <v>5.6122707275783927</v>
      </c>
      <c r="P115" s="47">
        <v>0.34353552061479559</v>
      </c>
      <c r="Q115" s="47">
        <v>0.79249698850621453</v>
      </c>
      <c r="R115" s="47">
        <f t="shared" si="17"/>
        <v>100.00000000000003</v>
      </c>
      <c r="S115" s="47"/>
      <c r="T115" s="47">
        <f t="shared" si="18"/>
        <v>73.766092693971629</v>
      </c>
      <c r="U115" s="47">
        <f t="shared" si="19"/>
        <v>0.91352936720645117</v>
      </c>
      <c r="V115" s="47">
        <f t="shared" si="20"/>
        <v>14.412935050155285</v>
      </c>
      <c r="W115" s="47">
        <f t="shared" si="21"/>
        <v>0.31547687605430574</v>
      </c>
      <c r="X115" s="47">
        <f t="shared" si="22"/>
        <v>0.93233667540740828</v>
      </c>
      <c r="Y115" s="47">
        <f t="shared" si="23"/>
        <v>0.14356317352756756</v>
      </c>
      <c r="Z115" s="47">
        <f t="shared" si="24"/>
        <v>0.52533717368344557</v>
      </c>
      <c r="AA115" s="47">
        <f t="shared" si="25"/>
        <v>1.221779413032541</v>
      </c>
      <c r="AB115" s="47">
        <f t="shared" si="26"/>
        <v>1.7655667002618316</v>
      </c>
      <c r="AC115" s="47">
        <f t="shared" si="27"/>
        <v>5.6571030992768527</v>
      </c>
      <c r="AD115" s="47">
        <f t="shared" si="28"/>
        <v>0.34627977742267624</v>
      </c>
      <c r="AE115" s="47">
        <f t="shared" si="29"/>
        <v>99.999999999999986</v>
      </c>
      <c r="AF115" s="47"/>
      <c r="AG115" s="47">
        <f>AC115*'E. Diagram lines'!$G$42</f>
        <v>4.6959961141300717</v>
      </c>
      <c r="AH115" s="47">
        <f>V115*'E. Diagram lines'!$G$43</f>
        <v>7.628281944356412</v>
      </c>
      <c r="AI115" s="47">
        <f>AB115*'E. Diagram lines'!$G$41</f>
        <v>1.3097895591810103</v>
      </c>
      <c r="AJ115" s="47">
        <f>AA115*'E. Diagram lines'!$G$44</f>
        <v>0.87315398208841277</v>
      </c>
      <c r="AK115" s="47">
        <f>AD115*'E. Diagram lines'!$G$50</f>
        <v>0.1511264356240177</v>
      </c>
      <c r="AL115" s="47">
        <f>U115*'E. Diagram lines'!$G$47</f>
        <v>0.54748854663917856</v>
      </c>
      <c r="AM115" s="47">
        <f t="shared" si="30"/>
        <v>7.4226697995386841</v>
      </c>
      <c r="AN115" s="47">
        <f t="shared" si="31"/>
        <v>1.1089328190818966</v>
      </c>
      <c r="AO115" s="47">
        <f t="shared" si="32"/>
        <v>1.27015553989139</v>
      </c>
      <c r="AP115" s="47">
        <f t="shared" si="33"/>
        <v>0.78730515168678417</v>
      </c>
    </row>
    <row r="116" spans="1:42">
      <c r="A116" s="18" t="s">
        <v>127</v>
      </c>
      <c r="B116" s="18">
        <v>0.15</v>
      </c>
      <c r="C116" s="18" t="s">
        <v>121</v>
      </c>
      <c r="D116" s="18">
        <v>450</v>
      </c>
      <c r="E116" s="18">
        <v>75</v>
      </c>
      <c r="F116" s="47">
        <v>73.181498630833246</v>
      </c>
      <c r="G116" s="47">
        <v>0.90628967448221931</v>
      </c>
      <c r="H116" s="47">
        <v>14.298712973927428</v>
      </c>
      <c r="I116" s="47">
        <v>0.3129767313121401</v>
      </c>
      <c r="J116" s="47">
        <v>0.92494793533208375</v>
      </c>
      <c r="K116" s="47">
        <v>0.14242543970075741</v>
      </c>
      <c r="L116" s="47">
        <v>0.52117389240249945</v>
      </c>
      <c r="M116" s="47">
        <v>1.2120968479780656</v>
      </c>
      <c r="N116" s="47">
        <v>1.7515746373321845</v>
      </c>
      <c r="O116" s="47">
        <v>5.6122707275783803</v>
      </c>
      <c r="P116" s="47">
        <v>0.3435355206147952</v>
      </c>
      <c r="Q116" s="47">
        <v>0.79249698850621286</v>
      </c>
      <c r="R116" s="47">
        <f t="shared" si="17"/>
        <v>100</v>
      </c>
      <c r="S116" s="47"/>
      <c r="T116" s="47">
        <f t="shared" si="18"/>
        <v>73.766092693971672</v>
      </c>
      <c r="U116" s="47">
        <f t="shared" si="19"/>
        <v>0.91352936720645028</v>
      </c>
      <c r="V116" s="47">
        <f t="shared" si="20"/>
        <v>14.412935050155264</v>
      </c>
      <c r="W116" s="47">
        <f t="shared" si="21"/>
        <v>0.31547687605430397</v>
      </c>
      <c r="X116" s="47">
        <f t="shared" si="22"/>
        <v>0.9323366754074266</v>
      </c>
      <c r="Y116" s="47">
        <f t="shared" si="23"/>
        <v>0.14356317352756734</v>
      </c>
      <c r="Z116" s="47">
        <f t="shared" si="24"/>
        <v>0.52533717368344435</v>
      </c>
      <c r="AA116" s="47">
        <f t="shared" si="25"/>
        <v>1.2217794130325375</v>
      </c>
      <c r="AB116" s="47">
        <f t="shared" si="26"/>
        <v>1.7655667002618283</v>
      </c>
      <c r="AC116" s="47">
        <f t="shared" si="27"/>
        <v>5.6571030992768412</v>
      </c>
      <c r="AD116" s="47">
        <f t="shared" si="28"/>
        <v>0.34627977742267591</v>
      </c>
      <c r="AE116" s="47">
        <f t="shared" si="29"/>
        <v>100.00000000000001</v>
      </c>
      <c r="AF116" s="47"/>
      <c r="AG116" s="47">
        <f>AC116*'E. Diagram lines'!$G$42</f>
        <v>4.6959961141300619</v>
      </c>
      <c r="AH116" s="47">
        <f>V116*'E. Diagram lines'!$G$43</f>
        <v>7.6282819443564005</v>
      </c>
      <c r="AI116" s="47">
        <f>AB116*'E. Diagram lines'!$G$41</f>
        <v>1.3097895591810078</v>
      </c>
      <c r="AJ116" s="47">
        <f>AA116*'E. Diagram lines'!$G$44</f>
        <v>0.87315398208841022</v>
      </c>
      <c r="AK116" s="47">
        <f>AD116*'E. Diagram lines'!$G$50</f>
        <v>0.15112643562401756</v>
      </c>
      <c r="AL116" s="47">
        <f>U116*'E. Diagram lines'!$G$47</f>
        <v>0.54748854663917812</v>
      </c>
      <c r="AM116" s="47">
        <f t="shared" si="30"/>
        <v>7.422669799538669</v>
      </c>
      <c r="AN116" s="47">
        <f t="shared" si="31"/>
        <v>1.1089328190818974</v>
      </c>
      <c r="AO116" s="47">
        <f t="shared" si="32"/>
        <v>1.2701555398913906</v>
      </c>
      <c r="AP116" s="47">
        <f t="shared" si="33"/>
        <v>0.78730515168678372</v>
      </c>
    </row>
    <row r="117" spans="1:42">
      <c r="A117" s="18" t="s">
        <v>127</v>
      </c>
      <c r="B117" s="18">
        <v>0.15</v>
      </c>
      <c r="C117" s="18" t="s">
        <v>121</v>
      </c>
      <c r="D117" s="18">
        <v>450</v>
      </c>
      <c r="E117" s="18">
        <v>75</v>
      </c>
      <c r="F117" s="47">
        <v>73.369562827527574</v>
      </c>
      <c r="G117" s="47">
        <v>0.92552953453521236</v>
      </c>
      <c r="H117" s="47">
        <v>14.094897309082747</v>
      </c>
      <c r="I117" s="47">
        <v>0.34750608146812617</v>
      </c>
      <c r="J117" s="47">
        <v>1.0242517738309862</v>
      </c>
      <c r="K117" s="47">
        <v>0.13016752591237452</v>
      </c>
      <c r="L117" s="47">
        <v>0.54691256740392002</v>
      </c>
      <c r="M117" s="47">
        <v>1.2177837327588497</v>
      </c>
      <c r="N117" s="47">
        <v>1.9164332265215929</v>
      </c>
      <c r="O117" s="47">
        <v>5.4141489735770012</v>
      </c>
      <c r="P117" s="47">
        <v>0.30627203657444285</v>
      </c>
      <c r="Q117" s="47">
        <v>0.70653441080717605</v>
      </c>
      <c r="R117" s="47">
        <f t="shared" ref="R117:R180" si="34">SUM(F117:Q117)</f>
        <v>100</v>
      </c>
      <c r="S117" s="47"/>
      <c r="T117" s="47">
        <f t="shared" ref="T117:T180" si="35">(F117*100)/(R117-Q117)</f>
        <v>73.891632638828113</v>
      </c>
      <c r="U117" s="47">
        <f t="shared" ref="U117:U180" si="36">(G117*100)/(R117-Q117)</f>
        <v>0.93211524952146274</v>
      </c>
      <c r="V117" s="47">
        <f t="shared" ref="V117:V180" si="37">(H117*100)/(R117-Q117)</f>
        <v>14.195191219730019</v>
      </c>
      <c r="W117" s="47">
        <f t="shared" ref="W117:W180" si="38">(I117*100)/(R117-Q117)</f>
        <v>0.349978802135746</v>
      </c>
      <c r="X117" s="47">
        <f t="shared" ref="X117:X180" si="39">(J117*100)/(R117-Q117)</f>
        <v>1.0315399585997194</v>
      </c>
      <c r="Y117" s="47">
        <f t="shared" ref="Y117:Y180" si="40">(K117*100)/(R117-Q117)</f>
        <v>0.13109374835491899</v>
      </c>
      <c r="Z117" s="47">
        <f t="shared" ref="Z117:Z180" si="41">(L117*100)/(R117-Q117)</f>
        <v>0.55080418853206625</v>
      </c>
      <c r="AA117" s="47">
        <f t="shared" ref="AA117:AA180" si="42">(M117*100)/(R117-Q117)</f>
        <v>1.2264490170956368</v>
      </c>
      <c r="AB117" s="47">
        <f t="shared" ref="AB117:AB180" si="43">(N117*100)/(R117-Q117)</f>
        <v>1.9300698340517779</v>
      </c>
      <c r="AC117" s="47">
        <f t="shared" ref="AC117:AC180" si="44">(O117*100)/(R117-Q117)</f>
        <v>5.4526739916370506</v>
      </c>
      <c r="AD117" s="47">
        <f t="shared" ref="AD117:AD180" si="45">(P117*100)/(R117-Q117)</f>
        <v>0.30845135151348541</v>
      </c>
      <c r="AE117" s="47">
        <f t="shared" ref="AE117:AE180" si="46">SUM(T117:AD117)</f>
        <v>100</v>
      </c>
      <c r="AF117" s="47"/>
      <c r="AG117" s="47">
        <f>AC117*'E. Diagram lines'!$G$42</f>
        <v>4.526298253185252</v>
      </c>
      <c r="AH117" s="47">
        <f>V117*'E. Diagram lines'!$G$43</f>
        <v>7.5130374556837056</v>
      </c>
      <c r="AI117" s="47">
        <f>AB117*'E. Diagram lines'!$G$41</f>
        <v>1.4318265725992376</v>
      </c>
      <c r="AJ117" s="47">
        <f>AA117*'E. Diagram lines'!$G$44</f>
        <v>0.87649115027030922</v>
      </c>
      <c r="AK117" s="47">
        <f>AD117*'E. Diagram lines'!$G$50</f>
        <v>0.13461702460535138</v>
      </c>
      <c r="AL117" s="47">
        <f>U117*'E. Diagram lines'!$G$47</f>
        <v>0.5586272774363823</v>
      </c>
      <c r="AM117" s="47">
        <f t="shared" ref="AM117:AM180" si="47">AB117+AC117</f>
        <v>7.3827438256888289</v>
      </c>
      <c r="AN117" s="47">
        <f t="shared" ref="AN117:AN180" si="48">AH117/(AJ117+AI117+AG117)</f>
        <v>1.0992625601797918</v>
      </c>
      <c r="AO117" s="47">
        <f t="shared" ref="AO117:AO180" si="49">AH117/(AI117+AG117)</f>
        <v>1.2609734900434022</v>
      </c>
      <c r="AP117" s="47">
        <f t="shared" ref="AP117:AP180" si="50">(AI117+AG117)/AH117</f>
        <v>0.79303808358856165</v>
      </c>
    </row>
    <row r="118" spans="1:42">
      <c r="A118" s="18" t="s">
        <v>127</v>
      </c>
      <c r="B118" s="18">
        <v>0.15</v>
      </c>
      <c r="C118" s="18" t="s">
        <v>121</v>
      </c>
      <c r="D118" s="18">
        <v>450</v>
      </c>
      <c r="E118" s="18">
        <v>75</v>
      </c>
      <c r="F118" s="47">
        <v>73.369562827527616</v>
      </c>
      <c r="G118" s="47">
        <v>0.9255295345352117</v>
      </c>
      <c r="H118" s="47">
        <v>14.094897309082727</v>
      </c>
      <c r="I118" s="47">
        <v>0.34750608146812406</v>
      </c>
      <c r="J118" s="47">
        <v>1.0242517738310075</v>
      </c>
      <c r="K118" s="47">
        <v>0.13016752591237429</v>
      </c>
      <c r="L118" s="47">
        <v>0.54691256740391891</v>
      </c>
      <c r="M118" s="47">
        <v>1.2177837327588452</v>
      </c>
      <c r="N118" s="47">
        <v>1.9164332265215891</v>
      </c>
      <c r="O118" s="47">
        <v>5.4141489735769914</v>
      </c>
      <c r="P118" s="47">
        <v>0.30627203657444269</v>
      </c>
      <c r="Q118" s="47">
        <v>0.70653441080717494</v>
      </c>
      <c r="R118" s="47">
        <f t="shared" si="34"/>
        <v>100.00000000000003</v>
      </c>
      <c r="S118" s="47"/>
      <c r="T118" s="47">
        <f t="shared" si="35"/>
        <v>73.891632638828142</v>
      </c>
      <c r="U118" s="47">
        <f t="shared" si="36"/>
        <v>0.93211524952146174</v>
      </c>
      <c r="V118" s="47">
        <f t="shared" si="37"/>
        <v>14.195191219729995</v>
      </c>
      <c r="W118" s="47">
        <f t="shared" si="38"/>
        <v>0.34997880213574373</v>
      </c>
      <c r="X118" s="47">
        <f t="shared" si="39"/>
        <v>1.0315399585997405</v>
      </c>
      <c r="Y118" s="47">
        <f t="shared" si="40"/>
        <v>0.13109374835491872</v>
      </c>
      <c r="Z118" s="47">
        <f t="shared" si="41"/>
        <v>0.55080418853206503</v>
      </c>
      <c r="AA118" s="47">
        <f t="shared" si="42"/>
        <v>1.2264490170956319</v>
      </c>
      <c r="AB118" s="47">
        <f t="shared" si="43"/>
        <v>1.9300698340517732</v>
      </c>
      <c r="AC118" s="47">
        <f t="shared" si="44"/>
        <v>5.452673991637039</v>
      </c>
      <c r="AD118" s="47">
        <f t="shared" si="45"/>
        <v>0.30845135151348518</v>
      </c>
      <c r="AE118" s="47">
        <f t="shared" si="46"/>
        <v>99.999999999999986</v>
      </c>
      <c r="AF118" s="47"/>
      <c r="AG118" s="47">
        <f>AC118*'E. Diagram lines'!$G$42</f>
        <v>4.5262982531852423</v>
      </c>
      <c r="AH118" s="47">
        <f>V118*'E. Diagram lines'!$G$43</f>
        <v>7.5130374556836941</v>
      </c>
      <c r="AI118" s="47">
        <f>AB118*'E. Diagram lines'!$G$41</f>
        <v>1.4318265725992343</v>
      </c>
      <c r="AJ118" s="47">
        <f>AA118*'E. Diagram lines'!$G$44</f>
        <v>0.87649115027030577</v>
      </c>
      <c r="AK118" s="47">
        <f>AD118*'E. Diagram lines'!$G$50</f>
        <v>0.1346170246053513</v>
      </c>
      <c r="AL118" s="47">
        <f>U118*'E. Diagram lines'!$G$47</f>
        <v>0.55862727743638174</v>
      </c>
      <c r="AM118" s="47">
        <f t="shared" si="47"/>
        <v>7.382743825688812</v>
      </c>
      <c r="AN118" s="47">
        <f t="shared" si="48"/>
        <v>1.099262560179793</v>
      </c>
      <c r="AO118" s="47">
        <f t="shared" si="49"/>
        <v>1.2609734900434029</v>
      </c>
      <c r="AP118" s="47">
        <f t="shared" si="50"/>
        <v>0.79303808358856132</v>
      </c>
    </row>
    <row r="119" spans="1:42">
      <c r="A119" s="18" t="s">
        <v>127</v>
      </c>
      <c r="B119" s="18">
        <v>0.15</v>
      </c>
      <c r="C119" s="18" t="s">
        <v>121</v>
      </c>
      <c r="D119" s="18">
        <v>450</v>
      </c>
      <c r="E119" s="18">
        <v>75</v>
      </c>
      <c r="F119" s="47">
        <v>73.564134481357868</v>
      </c>
      <c r="G119" s="47">
        <v>0.92438846386101259</v>
      </c>
      <c r="H119" s="47">
        <v>13.883717702642235</v>
      </c>
      <c r="I119" s="47">
        <v>0.39020687944337606</v>
      </c>
      <c r="J119" s="47">
        <v>1.1412560516975172</v>
      </c>
      <c r="K119" s="47">
        <v>0.11450123747797716</v>
      </c>
      <c r="L119" s="47">
        <v>0.57391825656746132</v>
      </c>
      <c r="M119" s="47">
        <v>1.2259300831370832</v>
      </c>
      <c r="N119" s="47">
        <v>2.1004202374774099</v>
      </c>
      <c r="O119" s="47">
        <v>5.1906162910499329</v>
      </c>
      <c r="P119" s="47">
        <v>0.26941072242766034</v>
      </c>
      <c r="Q119" s="47">
        <v>0.62149959286046852</v>
      </c>
      <c r="R119" s="47">
        <f t="shared" si="34"/>
        <v>100.00000000000001</v>
      </c>
      <c r="S119" s="47"/>
      <c r="T119" s="47">
        <f t="shared" si="35"/>
        <v>74.024194549098752</v>
      </c>
      <c r="U119" s="47">
        <f t="shared" si="36"/>
        <v>0.93016946328826144</v>
      </c>
      <c r="V119" s="47">
        <f t="shared" si="37"/>
        <v>13.970544580329371</v>
      </c>
      <c r="W119" s="47">
        <f t="shared" si="38"/>
        <v>0.39264718006888227</v>
      </c>
      <c r="X119" s="47">
        <f t="shared" si="39"/>
        <v>1.1483933114526321</v>
      </c>
      <c r="Y119" s="47">
        <f t="shared" si="40"/>
        <v>0.11521731260673278</v>
      </c>
      <c r="Z119" s="47">
        <f t="shared" si="41"/>
        <v>0.57750746309936263</v>
      </c>
      <c r="AA119" s="47">
        <f t="shared" si="42"/>
        <v>1.233596882740857</v>
      </c>
      <c r="AB119" s="47">
        <f t="shared" si="43"/>
        <v>2.113555979283535</v>
      </c>
      <c r="AC119" s="47">
        <f t="shared" si="44"/>
        <v>5.2230776976757731</v>
      </c>
      <c r="AD119" s="47">
        <f t="shared" si="45"/>
        <v>0.27109558035583453</v>
      </c>
      <c r="AE119" s="47">
        <f t="shared" si="46"/>
        <v>100</v>
      </c>
      <c r="AF119" s="47"/>
      <c r="AG119" s="47">
        <f>AC119*'E. Diagram lines'!$G$42</f>
        <v>4.3357089559177782</v>
      </c>
      <c r="AH119" s="47">
        <f>V119*'E. Diagram lines'!$G$43</f>
        <v>7.3941395422998637</v>
      </c>
      <c r="AI119" s="47">
        <f>AB119*'E. Diagram lines'!$G$41</f>
        <v>1.5679461750154395</v>
      </c>
      <c r="AJ119" s="47">
        <f>AA119*'E. Diagram lines'!$G$44</f>
        <v>0.88159942700585014</v>
      </c>
      <c r="AK119" s="47">
        <f>AD119*'E. Diagram lines'!$G$50</f>
        <v>0.11831389368889791</v>
      </c>
      <c r="AL119" s="47">
        <f>U119*'E. Diagram lines'!$G$47</f>
        <v>0.55746114560184312</v>
      </c>
      <c r="AM119" s="47">
        <f t="shared" si="47"/>
        <v>7.3366336769593081</v>
      </c>
      <c r="AN119" s="47">
        <f t="shared" si="48"/>
        <v>1.0897364983379101</v>
      </c>
      <c r="AO119" s="47">
        <f t="shared" si="49"/>
        <v>1.2524680690708025</v>
      </c>
      <c r="AP119" s="47">
        <f t="shared" si="50"/>
        <v>0.79842354842777996</v>
      </c>
    </row>
    <row r="120" spans="1:42">
      <c r="A120" s="18" t="s">
        <v>127</v>
      </c>
      <c r="B120" s="18">
        <v>0.15</v>
      </c>
      <c r="C120" s="18" t="s">
        <v>121</v>
      </c>
      <c r="D120" s="18">
        <v>450</v>
      </c>
      <c r="E120" s="18">
        <v>75</v>
      </c>
      <c r="F120" s="47">
        <v>73.564134481357897</v>
      </c>
      <c r="G120" s="47">
        <v>0.92438846386101137</v>
      </c>
      <c r="H120" s="47">
        <v>13.883717702642203</v>
      </c>
      <c r="I120" s="47">
        <v>0.3902068794433734</v>
      </c>
      <c r="J120" s="47">
        <v>1.1412560516975445</v>
      </c>
      <c r="K120" s="47">
        <v>0.1145012374779769</v>
      </c>
      <c r="L120" s="47">
        <v>0.57391825656745954</v>
      </c>
      <c r="M120" s="47">
        <v>1.2259300831370785</v>
      </c>
      <c r="N120" s="47">
        <v>2.100420237477405</v>
      </c>
      <c r="O120" s="47">
        <v>5.1906162910499187</v>
      </c>
      <c r="P120" s="47">
        <v>0.26941072242766012</v>
      </c>
      <c r="Q120" s="47">
        <v>0.62149959286046685</v>
      </c>
      <c r="R120" s="47">
        <f t="shared" si="34"/>
        <v>99.999999999999986</v>
      </c>
      <c r="S120" s="47"/>
      <c r="T120" s="47">
        <f t="shared" si="35"/>
        <v>74.024194549098794</v>
      </c>
      <c r="U120" s="47">
        <f t="shared" si="36"/>
        <v>0.93016946328826045</v>
      </c>
      <c r="V120" s="47">
        <f t="shared" si="37"/>
        <v>13.970544580329342</v>
      </c>
      <c r="W120" s="47">
        <f t="shared" si="38"/>
        <v>0.39264718006887966</v>
      </c>
      <c r="X120" s="47">
        <f t="shared" si="39"/>
        <v>1.1483933114526599</v>
      </c>
      <c r="Y120" s="47">
        <f t="shared" si="40"/>
        <v>0.11521731260673254</v>
      </c>
      <c r="Z120" s="47">
        <f t="shared" si="41"/>
        <v>0.57750746309936096</v>
      </c>
      <c r="AA120" s="47">
        <f t="shared" si="42"/>
        <v>1.2335968827408526</v>
      </c>
      <c r="AB120" s="47">
        <f t="shared" si="43"/>
        <v>2.1135559792835306</v>
      </c>
      <c r="AC120" s="47">
        <f t="shared" si="44"/>
        <v>5.2230776976757607</v>
      </c>
      <c r="AD120" s="47">
        <f t="shared" si="45"/>
        <v>0.27109558035583442</v>
      </c>
      <c r="AE120" s="47">
        <f t="shared" si="46"/>
        <v>100.00000000000003</v>
      </c>
      <c r="AF120" s="47"/>
      <c r="AG120" s="47">
        <f>AC120*'E. Diagram lines'!$G$42</f>
        <v>4.3357089559177675</v>
      </c>
      <c r="AH120" s="47">
        <f>V120*'E. Diagram lines'!$G$43</f>
        <v>7.3941395422998486</v>
      </c>
      <c r="AI120" s="47">
        <f>AB120*'E. Diagram lines'!$G$41</f>
        <v>1.5679461750154362</v>
      </c>
      <c r="AJ120" s="47">
        <f>AA120*'E. Diagram lines'!$G$44</f>
        <v>0.88159942700584693</v>
      </c>
      <c r="AK120" s="47">
        <f>AD120*'E. Diagram lines'!$G$50</f>
        <v>0.11831389368889786</v>
      </c>
      <c r="AL120" s="47">
        <f>U120*'E. Diagram lines'!$G$47</f>
        <v>0.55746114560184246</v>
      </c>
      <c r="AM120" s="47">
        <f t="shared" si="47"/>
        <v>7.3366336769592913</v>
      </c>
      <c r="AN120" s="47">
        <f t="shared" si="48"/>
        <v>1.0897364983379105</v>
      </c>
      <c r="AO120" s="47">
        <f t="shared" si="49"/>
        <v>1.252468069070803</v>
      </c>
      <c r="AP120" s="47">
        <f t="shared" si="50"/>
        <v>0.79842354842777963</v>
      </c>
    </row>
    <row r="121" spans="1:42">
      <c r="A121" s="18" t="s">
        <v>127</v>
      </c>
      <c r="B121" s="18">
        <v>0.15</v>
      </c>
      <c r="C121" s="18" t="s">
        <v>121</v>
      </c>
      <c r="D121" s="18">
        <v>450</v>
      </c>
      <c r="E121" s="18">
        <v>75</v>
      </c>
      <c r="F121" s="47">
        <v>73.741074844178712</v>
      </c>
      <c r="G121" s="47">
        <v>0.92049388256422604</v>
      </c>
      <c r="H121" s="47">
        <v>13.674405556414845</v>
      </c>
      <c r="I121" s="47">
        <v>0.4392817691965632</v>
      </c>
      <c r="J121" s="47">
        <v>1.2693688456048553</v>
      </c>
      <c r="K121" s="47">
        <v>9.9450174698356986E-2</v>
      </c>
      <c r="L121" s="47">
        <v>0.60268220434216246</v>
      </c>
      <c r="M121" s="47">
        <v>1.2359677438370122</v>
      </c>
      <c r="N121" s="47">
        <v>2.2952657490636712</v>
      </c>
      <c r="O121" s="47">
        <v>4.9482081040374037</v>
      </c>
      <c r="P121" s="47">
        <v>0.23399697681166687</v>
      </c>
      <c r="Q121" s="47">
        <v>0.53980414925052134</v>
      </c>
      <c r="R121" s="47">
        <f t="shared" si="34"/>
        <v>100</v>
      </c>
      <c r="S121" s="47"/>
      <c r="T121" s="47">
        <f t="shared" si="35"/>
        <v>74.141292618038847</v>
      </c>
      <c r="U121" s="47">
        <f t="shared" si="36"/>
        <v>0.92548971444367978</v>
      </c>
      <c r="V121" s="47">
        <f t="shared" si="37"/>
        <v>13.748621184030979</v>
      </c>
      <c r="W121" s="47">
        <f t="shared" si="38"/>
        <v>0.44166590005086243</v>
      </c>
      <c r="X121" s="47">
        <f t="shared" si="39"/>
        <v>1.2762581399997213</v>
      </c>
      <c r="Y121" s="47">
        <f t="shared" si="40"/>
        <v>9.9989924459421398E-2</v>
      </c>
      <c r="Z121" s="47">
        <f t="shared" si="41"/>
        <v>0.60595316466755267</v>
      </c>
      <c r="AA121" s="47">
        <f t="shared" si="42"/>
        <v>1.242675759146616</v>
      </c>
      <c r="AB121" s="47">
        <f t="shared" si="43"/>
        <v>2.3077229332103464</v>
      </c>
      <c r="AC121" s="47">
        <f t="shared" si="44"/>
        <v>4.9750637043412942</v>
      </c>
      <c r="AD121" s="47">
        <f t="shared" si="45"/>
        <v>0.23526695761066468</v>
      </c>
      <c r="AE121" s="47">
        <f t="shared" si="46"/>
        <v>100</v>
      </c>
      <c r="AF121" s="47"/>
      <c r="AG121" s="47">
        <f>AC121*'E. Diagram lines'!$G$42</f>
        <v>4.1298310130007625</v>
      </c>
      <c r="AH121" s="47">
        <f>V121*'E. Diagram lines'!$G$43</f>
        <v>7.2766829499318133</v>
      </c>
      <c r="AI121" s="47">
        <f>AB121*'E. Diagram lines'!$G$41</f>
        <v>1.711989358970825</v>
      </c>
      <c r="AJ121" s="47">
        <f>AA121*'E. Diagram lines'!$G$44</f>
        <v>0.88808771531879604</v>
      </c>
      <c r="AK121" s="47">
        <f>AD121*'E. Diagram lines'!$G$50</f>
        <v>0.10267725417995573</v>
      </c>
      <c r="AL121" s="47">
        <f>U121*'E. Diagram lines'!$G$47</f>
        <v>0.55465651885909129</v>
      </c>
      <c r="AM121" s="47">
        <f t="shared" si="47"/>
        <v>7.2827866375516406</v>
      </c>
      <c r="AN121" s="47">
        <f t="shared" si="48"/>
        <v>1.0812455171080313</v>
      </c>
      <c r="AO121" s="47">
        <f t="shared" si="49"/>
        <v>1.2456190855926585</v>
      </c>
      <c r="AP121" s="47">
        <f t="shared" si="50"/>
        <v>0.80281364629557339</v>
      </c>
    </row>
    <row r="122" spans="1:42"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</row>
    <row r="123" spans="1:42">
      <c r="A123" s="18" t="s">
        <v>127</v>
      </c>
      <c r="B123" s="18">
        <v>0.15</v>
      </c>
      <c r="C123" s="18" t="s">
        <v>122</v>
      </c>
      <c r="D123" s="18">
        <v>450</v>
      </c>
      <c r="E123" s="18">
        <v>85</v>
      </c>
      <c r="F123" s="47">
        <v>68.011201488990224</v>
      </c>
      <c r="G123" s="47">
        <v>0.21744470196610019</v>
      </c>
      <c r="H123" s="47">
        <v>18.301474586029851</v>
      </c>
      <c r="I123" s="47">
        <v>9.0481453613603754E-2</v>
      </c>
      <c r="J123" s="47">
        <v>0.18619132261873711</v>
      </c>
      <c r="K123" s="47">
        <v>0.27634293127321674</v>
      </c>
      <c r="L123" s="47">
        <v>0.24789620718740704</v>
      </c>
      <c r="M123" s="47">
        <v>2.0094071742610939</v>
      </c>
      <c r="N123" s="47">
        <v>0.36216722153022229</v>
      </c>
      <c r="O123" s="47">
        <v>5.9910079374878338</v>
      </c>
      <c r="P123" s="47">
        <v>1.5368911020073468</v>
      </c>
      <c r="Q123" s="47">
        <v>2.7694938730343543</v>
      </c>
      <c r="R123" s="47">
        <f t="shared" si="34"/>
        <v>100.00000000000001</v>
      </c>
      <c r="S123" s="47"/>
      <c r="T123" s="47">
        <f t="shared" si="35"/>
        <v>69.948418658008165</v>
      </c>
      <c r="U123" s="47">
        <f t="shared" si="36"/>
        <v>0.22363835243452942</v>
      </c>
      <c r="V123" s="47">
        <f t="shared" si="37"/>
        <v>18.822770049280003</v>
      </c>
      <c r="W123" s="47">
        <f t="shared" si="38"/>
        <v>9.3058708853629907E-2</v>
      </c>
      <c r="X123" s="47">
        <f t="shared" si="39"/>
        <v>0.19149475821467446</v>
      </c>
      <c r="Y123" s="47">
        <f t="shared" si="40"/>
        <v>0.28421422687274944</v>
      </c>
      <c r="Z123" s="47">
        <f t="shared" si="41"/>
        <v>0.25495723210953863</v>
      </c>
      <c r="AA123" s="47">
        <f t="shared" si="42"/>
        <v>2.0666427177054567</v>
      </c>
      <c r="AB123" s="47">
        <f t="shared" si="43"/>
        <v>0.37248311868015649</v>
      </c>
      <c r="AC123" s="47">
        <f t="shared" si="44"/>
        <v>6.1616545836598329</v>
      </c>
      <c r="AD123" s="47">
        <f t="shared" si="45"/>
        <v>1.5806675941812354</v>
      </c>
      <c r="AE123" s="47">
        <f t="shared" si="46"/>
        <v>99.999999999999972</v>
      </c>
      <c r="AF123" s="47"/>
      <c r="AG123" s="47">
        <f>AC123*'E. Diagram lines'!$G$42</f>
        <v>5.114827407896648</v>
      </c>
      <c r="AH123" s="47">
        <f>V123*'E. Diagram lines'!$G$43</f>
        <v>9.9622593462077873</v>
      </c>
      <c r="AI123" s="47">
        <f>AB123*'E. Diagram lines'!$G$41</f>
        <v>0.27632742492600187</v>
      </c>
      <c r="AJ123" s="47">
        <f>AA123*'E. Diagram lines'!$G$44</f>
        <v>1.4769419907310861</v>
      </c>
      <c r="AK123" s="47">
        <f>AD123*'E. Diagram lines'!$G$50</f>
        <v>0.68984871479635601</v>
      </c>
      <c r="AL123" s="47">
        <f>U123*'E. Diagram lines'!$G$47</f>
        <v>0.13402900984078653</v>
      </c>
      <c r="AM123" s="47">
        <f t="shared" si="47"/>
        <v>6.5341377023399891</v>
      </c>
      <c r="AN123" s="47">
        <f t="shared" si="48"/>
        <v>1.4505123620335116</v>
      </c>
      <c r="AO123" s="47">
        <f t="shared" si="49"/>
        <v>1.8478896739442821</v>
      </c>
      <c r="AP123" s="47">
        <f t="shared" si="50"/>
        <v>0.54115784838253944</v>
      </c>
    </row>
    <row r="124" spans="1:42">
      <c r="A124" s="18" t="s">
        <v>127</v>
      </c>
      <c r="B124" s="18">
        <v>0.15</v>
      </c>
      <c r="C124" s="18" t="s">
        <v>122</v>
      </c>
      <c r="D124" s="18">
        <v>450</v>
      </c>
      <c r="E124" s="18">
        <v>85</v>
      </c>
      <c r="F124" s="47">
        <v>68.558590019108024</v>
      </c>
      <c r="G124" s="47">
        <v>0.23694533998780226</v>
      </c>
      <c r="H124" s="47">
        <v>18.093711127461845</v>
      </c>
      <c r="I124" s="47">
        <v>9.8744506051218373E-2</v>
      </c>
      <c r="J124" s="47">
        <v>0.18241645226005462</v>
      </c>
      <c r="K124" s="47">
        <v>0.2453763128610334</v>
      </c>
      <c r="L124" s="47">
        <v>0.27054743933393932</v>
      </c>
      <c r="M124" s="47">
        <v>1.7929306802450875</v>
      </c>
      <c r="N124" s="47">
        <v>0.39357771982809198</v>
      </c>
      <c r="O124" s="47">
        <v>6.0681297459554875</v>
      </c>
      <c r="P124" s="47">
        <v>1.3411622459040347</v>
      </c>
      <c r="Q124" s="47">
        <v>2.7178684110033795</v>
      </c>
      <c r="R124" s="47">
        <f t="shared" si="34"/>
        <v>100</v>
      </c>
      <c r="S124" s="47"/>
      <c r="T124" s="47">
        <f t="shared" si="35"/>
        <v>70.47398006116731</v>
      </c>
      <c r="U124" s="47">
        <f t="shared" si="36"/>
        <v>0.24356511942898532</v>
      </c>
      <c r="V124" s="47">
        <f t="shared" si="37"/>
        <v>18.599213269611774</v>
      </c>
      <c r="W124" s="47">
        <f t="shared" si="38"/>
        <v>0.10150323028323441</v>
      </c>
      <c r="X124" s="47">
        <f t="shared" si="39"/>
        <v>0.18751280351333027</v>
      </c>
      <c r="Y124" s="47">
        <f t="shared" si="40"/>
        <v>0.25223163684129984</v>
      </c>
      <c r="Z124" s="47">
        <f t="shared" si="41"/>
        <v>0.2781059943021853</v>
      </c>
      <c r="AA124" s="47">
        <f t="shared" si="42"/>
        <v>1.84302158161991</v>
      </c>
      <c r="AB124" s="47">
        <f t="shared" si="43"/>
        <v>0.40457349504933005</v>
      </c>
      <c r="AC124" s="47">
        <f t="shared" si="44"/>
        <v>6.2376611684378851</v>
      </c>
      <c r="AD124" s="47">
        <f t="shared" si="45"/>
        <v>1.3786316397447553</v>
      </c>
      <c r="AE124" s="47">
        <f t="shared" si="46"/>
        <v>99.999999999999972</v>
      </c>
      <c r="AF124" s="47"/>
      <c r="AG124" s="47">
        <f>AC124*'E. Diagram lines'!$G$42</f>
        <v>5.1779209419020047</v>
      </c>
      <c r="AH124" s="47">
        <f>V124*'E. Diagram lines'!$G$43</f>
        <v>9.8439382589381097</v>
      </c>
      <c r="AI124" s="47">
        <f>AB124*'E. Diagram lines'!$G$41</f>
        <v>0.3001337415677347</v>
      </c>
      <c r="AJ124" s="47">
        <f>AA124*'E. Diagram lines'!$G$44</f>
        <v>1.3171294391612476</v>
      </c>
      <c r="AK124" s="47">
        <f>AD124*'E. Diagram lines'!$G$50</f>
        <v>0.60167442437392549</v>
      </c>
      <c r="AL124" s="47">
        <f>U124*'E. Diagram lines'!$G$47</f>
        <v>0.14597134808698184</v>
      </c>
      <c r="AM124" s="47">
        <f t="shared" si="47"/>
        <v>6.6422346634872156</v>
      </c>
      <c r="AN124" s="47">
        <f t="shared" si="48"/>
        <v>1.4486639480677814</v>
      </c>
      <c r="AO124" s="47">
        <f t="shared" si="49"/>
        <v>1.7969769978095704</v>
      </c>
      <c r="AP124" s="47">
        <f t="shared" si="50"/>
        <v>0.55649015052443773</v>
      </c>
    </row>
    <row r="125" spans="1:42">
      <c r="A125" s="18" t="s">
        <v>127</v>
      </c>
      <c r="B125" s="18">
        <v>0.15</v>
      </c>
      <c r="C125" s="18" t="s">
        <v>122</v>
      </c>
      <c r="D125" s="18">
        <v>450</v>
      </c>
      <c r="E125" s="18">
        <v>85</v>
      </c>
      <c r="F125" s="47">
        <v>68.558590019108038</v>
      </c>
      <c r="G125" s="47">
        <v>0.23694533998780218</v>
      </c>
      <c r="H125" s="47">
        <v>18.093711127461827</v>
      </c>
      <c r="I125" s="47">
        <v>9.8744506051217859E-2</v>
      </c>
      <c r="J125" s="47">
        <v>0.18241645226005826</v>
      </c>
      <c r="K125" s="47">
        <v>0.24537631286103309</v>
      </c>
      <c r="L125" s="47">
        <v>0.27054743933393893</v>
      </c>
      <c r="M125" s="47">
        <v>1.7929306802450835</v>
      </c>
      <c r="N125" s="47">
        <v>0.39357771982809142</v>
      </c>
      <c r="O125" s="47">
        <v>6.0681297459554813</v>
      </c>
      <c r="P125" s="47">
        <v>1.3411622459040347</v>
      </c>
      <c r="Q125" s="47">
        <v>2.7178684110033755</v>
      </c>
      <c r="R125" s="47">
        <f t="shared" si="34"/>
        <v>99.999999999999957</v>
      </c>
      <c r="S125" s="47"/>
      <c r="T125" s="47">
        <f t="shared" si="35"/>
        <v>70.473980061167353</v>
      </c>
      <c r="U125" s="47">
        <f t="shared" si="36"/>
        <v>0.24356511942898534</v>
      </c>
      <c r="V125" s="47">
        <f t="shared" si="37"/>
        <v>18.599213269611763</v>
      </c>
      <c r="W125" s="47">
        <f t="shared" si="38"/>
        <v>0.10150323028323392</v>
      </c>
      <c r="X125" s="47">
        <f t="shared" si="39"/>
        <v>0.18751280351333408</v>
      </c>
      <c r="Y125" s="47">
        <f t="shared" si="40"/>
        <v>0.25223163684129962</v>
      </c>
      <c r="Z125" s="47">
        <f t="shared" si="41"/>
        <v>0.27810599430218502</v>
      </c>
      <c r="AA125" s="47">
        <f t="shared" si="42"/>
        <v>1.8430215816199067</v>
      </c>
      <c r="AB125" s="47">
        <f t="shared" si="43"/>
        <v>0.40457349504932966</v>
      </c>
      <c r="AC125" s="47">
        <f t="shared" si="44"/>
        <v>6.2376611684378815</v>
      </c>
      <c r="AD125" s="47">
        <f t="shared" si="45"/>
        <v>1.378631639744756</v>
      </c>
      <c r="AE125" s="47">
        <f t="shared" si="46"/>
        <v>100.00000000000001</v>
      </c>
      <c r="AF125" s="47"/>
      <c r="AG125" s="47">
        <f>AC125*'E. Diagram lines'!$G$42</f>
        <v>5.1779209419020011</v>
      </c>
      <c r="AH125" s="47">
        <f>V125*'E. Diagram lines'!$G$43</f>
        <v>9.8439382589381044</v>
      </c>
      <c r="AI125" s="47">
        <f>AB125*'E. Diagram lines'!$G$41</f>
        <v>0.30013374156773442</v>
      </c>
      <c r="AJ125" s="47">
        <f>AA125*'E. Diagram lines'!$G$44</f>
        <v>1.3171294391612454</v>
      </c>
      <c r="AK125" s="47">
        <f>AD125*'E. Diagram lines'!$G$50</f>
        <v>0.60167442437392571</v>
      </c>
      <c r="AL125" s="47">
        <f>U125*'E. Diagram lines'!$G$47</f>
        <v>0.14597134808698187</v>
      </c>
      <c r="AM125" s="47">
        <f t="shared" si="47"/>
        <v>6.6422346634872111</v>
      </c>
      <c r="AN125" s="47">
        <f t="shared" si="48"/>
        <v>1.4486639480677821</v>
      </c>
      <c r="AO125" s="47">
        <f t="shared" si="49"/>
        <v>1.7969769978095709</v>
      </c>
      <c r="AP125" s="47">
        <f t="shared" si="50"/>
        <v>0.55649015052443751</v>
      </c>
    </row>
    <row r="126" spans="1:42">
      <c r="A126" s="18" t="s">
        <v>127</v>
      </c>
      <c r="B126" s="18">
        <v>0.15</v>
      </c>
      <c r="C126" s="18" t="s">
        <v>122</v>
      </c>
      <c r="D126" s="18">
        <v>450</v>
      </c>
      <c r="E126" s="18">
        <v>85</v>
      </c>
      <c r="F126" s="47">
        <v>69.26638709080504</v>
      </c>
      <c r="G126" s="47">
        <v>0.25786022083558369</v>
      </c>
      <c r="H126" s="47">
        <v>17.478011573080941</v>
      </c>
      <c r="I126" s="47">
        <v>0.10826950338773234</v>
      </c>
      <c r="J126" s="47">
        <v>0.18490767084790041</v>
      </c>
      <c r="K126" s="47">
        <v>0.2212935643274466</v>
      </c>
      <c r="L126" s="47">
        <v>0.29389255039483808</v>
      </c>
      <c r="M126" s="47">
        <v>1.6356926116985318</v>
      </c>
      <c r="N126" s="47">
        <v>0.45387730654384789</v>
      </c>
      <c r="O126" s="47">
        <v>6.1931947600339772</v>
      </c>
      <c r="P126" s="47">
        <v>1.1815764357737466</v>
      </c>
      <c r="Q126" s="47">
        <v>2.7250367122704042</v>
      </c>
      <c r="R126" s="47">
        <f t="shared" si="34"/>
        <v>100</v>
      </c>
      <c r="S126" s="47"/>
      <c r="T126" s="47">
        <f t="shared" si="35"/>
        <v>71.206798491326083</v>
      </c>
      <c r="U126" s="47">
        <f t="shared" si="36"/>
        <v>0.26508385315228439</v>
      </c>
      <c r="V126" s="47">
        <f t="shared" si="37"/>
        <v>17.967636257422924</v>
      </c>
      <c r="W126" s="47">
        <f t="shared" si="38"/>
        <v>0.11130253842140449</v>
      </c>
      <c r="X126" s="47">
        <f t="shared" si="39"/>
        <v>0.19008762851028999</v>
      </c>
      <c r="Y126" s="47">
        <f t="shared" si="40"/>
        <v>0.22749282739165105</v>
      </c>
      <c r="Z126" s="47">
        <f t="shared" si="41"/>
        <v>0.30212558346132024</v>
      </c>
      <c r="AA126" s="47">
        <f t="shared" si="42"/>
        <v>1.6815144991217494</v>
      </c>
      <c r="AB126" s="47">
        <f t="shared" si="43"/>
        <v>0.46659211291740538</v>
      </c>
      <c r="AC126" s="47">
        <f t="shared" si="44"/>
        <v>6.3666893830791054</v>
      </c>
      <c r="AD126" s="47">
        <f t="shared" si="45"/>
        <v>1.214676825195772</v>
      </c>
      <c r="AE126" s="47">
        <f t="shared" si="46"/>
        <v>99.999999999999986</v>
      </c>
      <c r="AF126" s="47"/>
      <c r="AG126" s="47">
        <f>AC126*'E. Diagram lines'!$G$42</f>
        <v>5.2850280573169179</v>
      </c>
      <c r="AH126" s="47">
        <f>V126*'E. Diagram lines'!$G$43</f>
        <v>9.5096657806548706</v>
      </c>
      <c r="AI126" s="47">
        <f>AB126*'E. Diagram lines'!$G$41</f>
        <v>0.34614239031852695</v>
      </c>
      <c r="AJ126" s="47">
        <f>AA126*'E. Diagram lines'!$G$44</f>
        <v>1.2017071700392561</v>
      </c>
      <c r="AK126" s="47">
        <f>AD126*'E. Diagram lines'!$G$50</f>
        <v>0.53011983660502937</v>
      </c>
      <c r="AL126" s="47">
        <f>U126*'E. Diagram lines'!$G$47</f>
        <v>0.15886777011193684</v>
      </c>
      <c r="AM126" s="47">
        <f t="shared" si="47"/>
        <v>6.8332814959965109</v>
      </c>
      <c r="AN126" s="47">
        <f t="shared" si="48"/>
        <v>1.3917512229483058</v>
      </c>
      <c r="AO126" s="47">
        <f t="shared" si="49"/>
        <v>1.6887547391942335</v>
      </c>
      <c r="AP126" s="47">
        <f t="shared" si="50"/>
        <v>0.59215229825328963</v>
      </c>
    </row>
    <row r="127" spans="1:42">
      <c r="A127" s="18" t="s">
        <v>127</v>
      </c>
      <c r="B127" s="18">
        <v>0.15</v>
      </c>
      <c r="C127" s="18" t="s">
        <v>122</v>
      </c>
      <c r="D127" s="18">
        <v>450</v>
      </c>
      <c r="E127" s="18">
        <v>85</v>
      </c>
      <c r="F127" s="47">
        <v>69.266387090805097</v>
      </c>
      <c r="G127" s="47">
        <v>0.25786022083558363</v>
      </c>
      <c r="H127" s="47">
        <v>17.478011573080916</v>
      </c>
      <c r="I127" s="47">
        <v>0.10826950338773166</v>
      </c>
      <c r="J127" s="47">
        <v>0.18490767084790483</v>
      </c>
      <c r="K127" s="47">
        <v>0.22129356432744629</v>
      </c>
      <c r="L127" s="47">
        <v>0.29389255039483753</v>
      </c>
      <c r="M127" s="47">
        <v>1.6356926116985269</v>
      </c>
      <c r="N127" s="47">
        <v>0.45387730654384689</v>
      </c>
      <c r="O127" s="47">
        <v>6.1931947600339674</v>
      </c>
      <c r="P127" s="47">
        <v>1.1815764357737459</v>
      </c>
      <c r="Q127" s="47">
        <v>2.7250367122703993</v>
      </c>
      <c r="R127" s="47">
        <f t="shared" si="34"/>
        <v>100</v>
      </c>
      <c r="S127" s="47"/>
      <c r="T127" s="47">
        <f t="shared" si="35"/>
        <v>71.206798491326126</v>
      </c>
      <c r="U127" s="47">
        <f t="shared" si="36"/>
        <v>0.26508385315228433</v>
      </c>
      <c r="V127" s="47">
        <f t="shared" si="37"/>
        <v>17.967636257422896</v>
      </c>
      <c r="W127" s="47">
        <f t="shared" si="38"/>
        <v>0.11130253842140378</v>
      </c>
      <c r="X127" s="47">
        <f t="shared" si="39"/>
        <v>0.19008762851029454</v>
      </c>
      <c r="Y127" s="47">
        <f t="shared" si="40"/>
        <v>0.22749282739165069</v>
      </c>
      <c r="Z127" s="47">
        <f t="shared" si="41"/>
        <v>0.30212558346131962</v>
      </c>
      <c r="AA127" s="47">
        <f t="shared" si="42"/>
        <v>1.6815144991217441</v>
      </c>
      <c r="AB127" s="47">
        <f t="shared" si="43"/>
        <v>0.46659211291740432</v>
      </c>
      <c r="AC127" s="47">
        <f t="shared" si="44"/>
        <v>6.3666893830790947</v>
      </c>
      <c r="AD127" s="47">
        <f t="shared" si="45"/>
        <v>1.2146768251957714</v>
      </c>
      <c r="AE127" s="47">
        <f t="shared" si="46"/>
        <v>100</v>
      </c>
      <c r="AF127" s="47"/>
      <c r="AG127" s="47">
        <f>AC127*'E. Diagram lines'!$G$42</f>
        <v>5.2850280573169091</v>
      </c>
      <c r="AH127" s="47">
        <f>V127*'E. Diagram lines'!$G$43</f>
        <v>9.5096657806548563</v>
      </c>
      <c r="AI127" s="47">
        <f>AB127*'E. Diagram lines'!$G$41</f>
        <v>0.34614239031852617</v>
      </c>
      <c r="AJ127" s="47">
        <f>AA127*'E. Diagram lines'!$G$44</f>
        <v>1.2017071700392523</v>
      </c>
      <c r="AK127" s="47">
        <f>AD127*'E. Diagram lines'!$G$50</f>
        <v>0.53011983660502904</v>
      </c>
      <c r="AL127" s="47">
        <f>U127*'E. Diagram lines'!$G$47</f>
        <v>0.15886777011193681</v>
      </c>
      <c r="AM127" s="47">
        <f t="shared" si="47"/>
        <v>6.8332814959964994</v>
      </c>
      <c r="AN127" s="47">
        <f t="shared" si="48"/>
        <v>1.3917512229483064</v>
      </c>
      <c r="AO127" s="47">
        <f t="shared" si="49"/>
        <v>1.6887547391942337</v>
      </c>
      <c r="AP127" s="47">
        <f t="shared" si="50"/>
        <v>0.59215229825328952</v>
      </c>
    </row>
    <row r="128" spans="1:42">
      <c r="A128" s="18" t="s">
        <v>127</v>
      </c>
      <c r="B128" s="18">
        <v>0.15</v>
      </c>
      <c r="C128" s="18" t="s">
        <v>122</v>
      </c>
      <c r="D128" s="18">
        <v>450</v>
      </c>
      <c r="E128" s="18">
        <v>85</v>
      </c>
      <c r="F128" s="47">
        <v>69.643118388479039</v>
      </c>
      <c r="G128" s="47">
        <v>0.28758011775718162</v>
      </c>
      <c r="H128" s="47">
        <v>17.244775911670931</v>
      </c>
      <c r="I128" s="47">
        <v>0.11413396768264565</v>
      </c>
      <c r="J128" s="47">
        <v>0.20965105723418126</v>
      </c>
      <c r="K128" s="47">
        <v>0.21441361386347163</v>
      </c>
      <c r="L128" s="47">
        <v>0.30117113397489692</v>
      </c>
      <c r="M128" s="47">
        <v>1.5710207864933501</v>
      </c>
      <c r="N128" s="47">
        <v>0.49831389499781836</v>
      </c>
      <c r="O128" s="47">
        <v>6.2575197708181696</v>
      </c>
      <c r="P128" s="47">
        <v>1.1064731814021229</v>
      </c>
      <c r="Q128" s="47">
        <v>2.5518281756261874</v>
      </c>
      <c r="R128" s="47">
        <f t="shared" si="34"/>
        <v>99.999999999999986</v>
      </c>
      <c r="S128" s="47"/>
      <c r="T128" s="47">
        <f t="shared" si="35"/>
        <v>71.466829068885474</v>
      </c>
      <c r="U128" s="47">
        <f t="shared" si="36"/>
        <v>0.29511083930386461</v>
      </c>
      <c r="V128" s="47">
        <f t="shared" si="37"/>
        <v>17.696356523496789</v>
      </c>
      <c r="W128" s="47">
        <f t="shared" si="38"/>
        <v>0.11712273872961297</v>
      </c>
      <c r="X128" s="47">
        <f t="shared" si="39"/>
        <v>0.21514108813865218</v>
      </c>
      <c r="Y128" s="47">
        <f t="shared" si="40"/>
        <v>0.22002835953649197</v>
      </c>
      <c r="Z128" s="47">
        <f t="shared" si="41"/>
        <v>0.30905775689428355</v>
      </c>
      <c r="AA128" s="47">
        <f t="shared" si="42"/>
        <v>1.6121603485027158</v>
      </c>
      <c r="AB128" s="47">
        <f t="shared" si="43"/>
        <v>0.51136300011446678</v>
      </c>
      <c r="AC128" s="47">
        <f t="shared" si="44"/>
        <v>6.4213824165894042</v>
      </c>
      <c r="AD128" s="47">
        <f t="shared" si="45"/>
        <v>1.1354478598082547</v>
      </c>
      <c r="AE128" s="47">
        <f t="shared" si="46"/>
        <v>100.00000000000001</v>
      </c>
      <c r="AF128" s="47"/>
      <c r="AG128" s="47">
        <f>AC128*'E. Diagram lines'!$G$42</f>
        <v>5.3304290811849784</v>
      </c>
      <c r="AH128" s="47">
        <f>V128*'E. Diagram lines'!$G$43</f>
        <v>9.3660865381912579</v>
      </c>
      <c r="AI128" s="47">
        <f>AB128*'E. Diagram lines'!$G$41</f>
        <v>0.37935577194680836</v>
      </c>
      <c r="AJ128" s="47">
        <f>AA128*'E. Diagram lines'!$G$44</f>
        <v>1.1521426969916522</v>
      </c>
      <c r="AK128" s="47">
        <f>AD128*'E. Diagram lines'!$G$50</f>
        <v>0.49554204166039717</v>
      </c>
      <c r="AL128" s="47">
        <f>U128*'E. Diagram lines'!$G$47</f>
        <v>0.17686328464953158</v>
      </c>
      <c r="AM128" s="47">
        <f t="shared" si="47"/>
        <v>6.9327454167038711</v>
      </c>
      <c r="AN128" s="47">
        <f t="shared" si="48"/>
        <v>1.364935212413132</v>
      </c>
      <c r="AO128" s="47">
        <f t="shared" si="49"/>
        <v>1.6403571726619453</v>
      </c>
      <c r="AP128" s="47">
        <f t="shared" si="50"/>
        <v>0.60962332878833703</v>
      </c>
    </row>
    <row r="129" spans="1:42">
      <c r="A129" s="18" t="s">
        <v>127</v>
      </c>
      <c r="B129" s="18">
        <v>0.15</v>
      </c>
      <c r="C129" s="18" t="s">
        <v>122</v>
      </c>
      <c r="D129" s="18">
        <v>450</v>
      </c>
      <c r="E129" s="18">
        <v>85</v>
      </c>
      <c r="F129" s="47">
        <v>69.643118388479081</v>
      </c>
      <c r="G129" s="47">
        <v>0.28758011775718145</v>
      </c>
      <c r="H129" s="47">
        <v>17.244775911670917</v>
      </c>
      <c r="I129" s="47">
        <v>0.11413396768264529</v>
      </c>
      <c r="J129" s="47">
        <v>0.2096510572341837</v>
      </c>
      <c r="K129" s="47">
        <v>0.21441361386347141</v>
      </c>
      <c r="L129" s="47">
        <v>0.30117113397489659</v>
      </c>
      <c r="M129" s="47">
        <v>1.5710207864933476</v>
      </c>
      <c r="N129" s="47">
        <v>0.49831389499781775</v>
      </c>
      <c r="O129" s="47">
        <v>6.2575197708181625</v>
      </c>
      <c r="P129" s="47">
        <v>1.1064731814021227</v>
      </c>
      <c r="Q129" s="47">
        <v>2.5518281756261847</v>
      </c>
      <c r="R129" s="47">
        <f t="shared" si="34"/>
        <v>100.00000000000001</v>
      </c>
      <c r="S129" s="47"/>
      <c r="T129" s="47">
        <f t="shared" si="35"/>
        <v>71.466829068885488</v>
      </c>
      <c r="U129" s="47">
        <f t="shared" si="36"/>
        <v>0.29511083930386434</v>
      </c>
      <c r="V129" s="47">
        <f t="shared" si="37"/>
        <v>17.696356523496767</v>
      </c>
      <c r="W129" s="47">
        <f t="shared" si="38"/>
        <v>0.11712273872961258</v>
      </c>
      <c r="X129" s="47">
        <f t="shared" si="39"/>
        <v>0.21514108813865465</v>
      </c>
      <c r="Y129" s="47">
        <f t="shared" si="40"/>
        <v>0.22002835953649164</v>
      </c>
      <c r="Z129" s="47">
        <f t="shared" si="41"/>
        <v>0.30905775689428316</v>
      </c>
      <c r="AA129" s="47">
        <f t="shared" si="42"/>
        <v>1.6121603485027129</v>
      </c>
      <c r="AB129" s="47">
        <f t="shared" si="43"/>
        <v>0.511363000114466</v>
      </c>
      <c r="AC129" s="47">
        <f t="shared" si="44"/>
        <v>6.4213824165893953</v>
      </c>
      <c r="AD129" s="47">
        <f t="shared" si="45"/>
        <v>1.135447859808254</v>
      </c>
      <c r="AE129" s="47">
        <f t="shared" si="46"/>
        <v>99.999999999999957</v>
      </c>
      <c r="AF129" s="47"/>
      <c r="AG129" s="47">
        <f>AC129*'E. Diagram lines'!$G$42</f>
        <v>5.3304290811849713</v>
      </c>
      <c r="AH129" s="47">
        <f>V129*'E. Diagram lines'!$G$43</f>
        <v>9.3660865381912473</v>
      </c>
      <c r="AI129" s="47">
        <f>AB129*'E. Diagram lines'!$G$41</f>
        <v>0.37935577194680781</v>
      </c>
      <c r="AJ129" s="47">
        <f>AA129*'E. Diagram lines'!$G$44</f>
        <v>1.1521426969916502</v>
      </c>
      <c r="AK129" s="47">
        <f>AD129*'E. Diagram lines'!$G$50</f>
        <v>0.49554204166039689</v>
      </c>
      <c r="AL129" s="47">
        <f>U129*'E. Diagram lines'!$G$47</f>
        <v>0.17686328464953141</v>
      </c>
      <c r="AM129" s="47">
        <f t="shared" si="47"/>
        <v>6.9327454167038614</v>
      </c>
      <c r="AN129" s="47">
        <f t="shared" si="48"/>
        <v>1.3649352124131322</v>
      </c>
      <c r="AO129" s="47">
        <f t="shared" si="49"/>
        <v>1.6403571726619455</v>
      </c>
      <c r="AP129" s="47">
        <f t="shared" si="50"/>
        <v>0.60962332878833692</v>
      </c>
    </row>
    <row r="130" spans="1:42">
      <c r="A130" s="18" t="s">
        <v>127</v>
      </c>
      <c r="B130" s="18">
        <v>0.15</v>
      </c>
      <c r="C130" s="18" t="s">
        <v>122</v>
      </c>
      <c r="D130" s="18">
        <v>450</v>
      </c>
      <c r="E130" s="18">
        <v>85</v>
      </c>
      <c r="F130" s="47">
        <v>69.980418847480436</v>
      </c>
      <c r="G130" s="47">
        <v>0.31800838459694108</v>
      </c>
      <c r="H130" s="47">
        <v>17.027664442460456</v>
      </c>
      <c r="I130" s="47">
        <v>0.12014825272088081</v>
      </c>
      <c r="J130" s="47">
        <v>0.23532123218491821</v>
      </c>
      <c r="K130" s="47">
        <v>0.20822938607147159</v>
      </c>
      <c r="L130" s="47">
        <v>0.30872000675054212</v>
      </c>
      <c r="M130" s="47">
        <v>1.5144208151769507</v>
      </c>
      <c r="N130" s="47">
        <v>0.54316786429429176</v>
      </c>
      <c r="O130" s="47">
        <v>6.3133611276230113</v>
      </c>
      <c r="P130" s="47">
        <v>1.0375854090895726</v>
      </c>
      <c r="Q130" s="47">
        <v>2.3929542315505352</v>
      </c>
      <c r="R130" s="47">
        <f t="shared" si="34"/>
        <v>99.999999999999986</v>
      </c>
      <c r="S130" s="47"/>
      <c r="T130" s="47">
        <f t="shared" si="35"/>
        <v>71.696073061665118</v>
      </c>
      <c r="U130" s="47">
        <f t="shared" si="36"/>
        <v>0.3258047429806899</v>
      </c>
      <c r="V130" s="47">
        <f t="shared" si="37"/>
        <v>17.445118135072669</v>
      </c>
      <c r="W130" s="47">
        <f t="shared" si="38"/>
        <v>0.12309383177717033</v>
      </c>
      <c r="X130" s="47">
        <f t="shared" si="39"/>
        <v>0.24109041548410798</v>
      </c>
      <c r="Y130" s="47">
        <f t="shared" si="40"/>
        <v>0.21333438014858938</v>
      </c>
      <c r="Z130" s="47">
        <f t="shared" si="41"/>
        <v>0.31628864936954471</v>
      </c>
      <c r="AA130" s="47">
        <f t="shared" si="42"/>
        <v>1.5515486646010885</v>
      </c>
      <c r="AB130" s="47">
        <f t="shared" si="43"/>
        <v>0.55648427838174119</v>
      </c>
      <c r="AC130" s="47">
        <f t="shared" si="44"/>
        <v>6.4681407760255611</v>
      </c>
      <c r="AD130" s="47">
        <f t="shared" si="45"/>
        <v>1.0630230644937337</v>
      </c>
      <c r="AE130" s="47">
        <f t="shared" si="46"/>
        <v>100.00000000000003</v>
      </c>
      <c r="AF130" s="47"/>
      <c r="AG130" s="47">
        <f>AC130*'E. Diagram lines'!$G$42</f>
        <v>5.3692434832494129</v>
      </c>
      <c r="AH130" s="47">
        <f>V130*'E. Diagram lines'!$G$43</f>
        <v>9.2331145060912263</v>
      </c>
      <c r="AI130" s="47">
        <f>AB130*'E. Diagram lines'!$G$41</f>
        <v>0.41282909196502843</v>
      </c>
      <c r="AJ130" s="47">
        <f>AA130*'E. Diagram lines'!$G$44</f>
        <v>1.1088260945057495</v>
      </c>
      <c r="AK130" s="47">
        <f>AD130*'E. Diagram lines'!$G$50</f>
        <v>0.46393378186495854</v>
      </c>
      <c r="AL130" s="47">
        <f>U130*'E. Diagram lines'!$G$47</f>
        <v>0.19525849045019009</v>
      </c>
      <c r="AM130" s="47">
        <f t="shared" si="47"/>
        <v>7.0246250544073021</v>
      </c>
      <c r="AN130" s="47">
        <f t="shared" si="48"/>
        <v>1.3398999098133804</v>
      </c>
      <c r="AO130" s="47">
        <f t="shared" si="49"/>
        <v>1.5968520605690935</v>
      </c>
      <c r="AP130" s="47">
        <f t="shared" si="50"/>
        <v>0.62623208792655183</v>
      </c>
    </row>
    <row r="131" spans="1:42">
      <c r="A131" s="18" t="s">
        <v>127</v>
      </c>
      <c r="B131" s="18">
        <v>0.15</v>
      </c>
      <c r="C131" s="18" t="s">
        <v>122</v>
      </c>
      <c r="D131" s="18">
        <v>450</v>
      </c>
      <c r="E131" s="18">
        <v>85</v>
      </c>
      <c r="F131" s="47">
        <v>69.98041884748045</v>
      </c>
      <c r="G131" s="47">
        <v>0.31800838459694092</v>
      </c>
      <c r="H131" s="47">
        <v>17.027664442460448</v>
      </c>
      <c r="I131" s="47">
        <v>0.12014825272088042</v>
      </c>
      <c r="J131" s="47">
        <v>0.2353212321849209</v>
      </c>
      <c r="K131" s="47">
        <v>0.20822938607147143</v>
      </c>
      <c r="L131" s="47">
        <v>0.30872000675054173</v>
      </c>
      <c r="M131" s="47">
        <v>1.5144208151769476</v>
      </c>
      <c r="N131" s="47">
        <v>0.54316786429429109</v>
      </c>
      <c r="O131" s="47">
        <v>6.3133611276230042</v>
      </c>
      <c r="P131" s="47">
        <v>1.0375854090895722</v>
      </c>
      <c r="Q131" s="47">
        <v>2.392954231550533</v>
      </c>
      <c r="R131" s="47">
        <f t="shared" si="34"/>
        <v>99.999999999999986</v>
      </c>
      <c r="S131" s="47"/>
      <c r="T131" s="47">
        <f t="shared" si="35"/>
        <v>71.696073061665132</v>
      </c>
      <c r="U131" s="47">
        <f t="shared" si="36"/>
        <v>0.32580474298068973</v>
      </c>
      <c r="V131" s="47">
        <f t="shared" si="37"/>
        <v>17.445118135072661</v>
      </c>
      <c r="W131" s="47">
        <f t="shared" si="38"/>
        <v>0.12309383177716993</v>
      </c>
      <c r="X131" s="47">
        <f t="shared" si="39"/>
        <v>0.2410904154841107</v>
      </c>
      <c r="Y131" s="47">
        <f t="shared" si="40"/>
        <v>0.21333438014858924</v>
      </c>
      <c r="Z131" s="47">
        <f t="shared" si="41"/>
        <v>0.31628864936954432</v>
      </c>
      <c r="AA131" s="47">
        <f t="shared" si="42"/>
        <v>1.5515486646010852</v>
      </c>
      <c r="AB131" s="47">
        <f t="shared" si="43"/>
        <v>0.55648427838174042</v>
      </c>
      <c r="AC131" s="47">
        <f t="shared" si="44"/>
        <v>6.468140776025554</v>
      </c>
      <c r="AD131" s="47">
        <f t="shared" si="45"/>
        <v>1.0630230644937333</v>
      </c>
      <c r="AE131" s="47">
        <f t="shared" si="46"/>
        <v>100.00000000000001</v>
      </c>
      <c r="AF131" s="47"/>
      <c r="AG131" s="47">
        <f>AC131*'E. Diagram lines'!$G$42</f>
        <v>5.3692434832494076</v>
      </c>
      <c r="AH131" s="47">
        <f>V131*'E. Diagram lines'!$G$43</f>
        <v>9.2331145060912228</v>
      </c>
      <c r="AI131" s="47">
        <f>AB131*'E. Diagram lines'!$G$41</f>
        <v>0.41282909196502782</v>
      </c>
      <c r="AJ131" s="47">
        <f>AA131*'E. Diagram lines'!$G$44</f>
        <v>1.1088260945057473</v>
      </c>
      <c r="AK131" s="47">
        <f>AD131*'E. Diagram lines'!$G$50</f>
        <v>0.46393378186495837</v>
      </c>
      <c r="AL131" s="47">
        <f>U131*'E. Diagram lines'!$G$47</f>
        <v>0.19525849045019</v>
      </c>
      <c r="AM131" s="47">
        <f t="shared" si="47"/>
        <v>7.0246250544072941</v>
      </c>
      <c r="AN131" s="47">
        <f t="shared" si="48"/>
        <v>1.3398999098133813</v>
      </c>
      <c r="AO131" s="47">
        <f t="shared" si="49"/>
        <v>1.5968520605690946</v>
      </c>
      <c r="AP131" s="47">
        <f t="shared" si="50"/>
        <v>0.62623208792655138</v>
      </c>
    </row>
    <row r="132" spans="1:42">
      <c r="A132" s="18" t="s">
        <v>127</v>
      </c>
      <c r="B132" s="18">
        <v>0.15</v>
      </c>
      <c r="C132" s="18" t="s">
        <v>122</v>
      </c>
      <c r="D132" s="18">
        <v>450</v>
      </c>
      <c r="E132" s="18">
        <v>85</v>
      </c>
      <c r="F132" s="47">
        <v>70.28208891201966</v>
      </c>
      <c r="G132" s="47">
        <v>0.3488460958690579</v>
      </c>
      <c r="H132" s="47">
        <v>16.825848323044319</v>
      </c>
      <c r="I132" s="47">
        <v>0.12626567938344629</v>
      </c>
      <c r="J132" s="47">
        <v>0.26164355639142228</v>
      </c>
      <c r="K132" s="47">
        <v>0.20264306401578752</v>
      </c>
      <c r="L132" s="47">
        <v>0.31642676346414061</v>
      </c>
      <c r="M132" s="47">
        <v>1.4650712460976203</v>
      </c>
      <c r="N132" s="47">
        <v>0.58807450332409716</v>
      </c>
      <c r="O132" s="47">
        <v>6.3613887711257311</v>
      </c>
      <c r="P132" s="47">
        <v>0.97442165485830035</v>
      </c>
      <c r="Q132" s="47">
        <v>2.2472814304064186</v>
      </c>
      <c r="R132" s="47">
        <f t="shared" si="34"/>
        <v>100</v>
      </c>
      <c r="S132" s="47"/>
      <c r="T132" s="47">
        <f t="shared" si="35"/>
        <v>71.897835620789806</v>
      </c>
      <c r="U132" s="47">
        <f t="shared" si="36"/>
        <v>0.35686587644179135</v>
      </c>
      <c r="V132" s="47">
        <f t="shared" si="37"/>
        <v>17.21266535525087</v>
      </c>
      <c r="W132" s="47">
        <f t="shared" si="38"/>
        <v>0.1291684581575635</v>
      </c>
      <c r="X132" s="47">
        <f t="shared" si="39"/>
        <v>0.26765859836946537</v>
      </c>
      <c r="Y132" s="47">
        <f t="shared" si="40"/>
        <v>0.20730171700699951</v>
      </c>
      <c r="Z132" s="47">
        <f t="shared" si="41"/>
        <v>0.32370124135101708</v>
      </c>
      <c r="AA132" s="47">
        <f t="shared" si="42"/>
        <v>1.4987524311710929</v>
      </c>
      <c r="AB132" s="47">
        <f t="shared" si="43"/>
        <v>0.60159401388456146</v>
      </c>
      <c r="AC132" s="47">
        <f t="shared" si="44"/>
        <v>6.5076336128665684</v>
      </c>
      <c r="AD132" s="47">
        <f t="shared" si="45"/>
        <v>0.99682307471027054</v>
      </c>
      <c r="AE132" s="47">
        <f t="shared" si="46"/>
        <v>100</v>
      </c>
      <c r="AF132" s="47"/>
      <c r="AG132" s="47">
        <f>AC132*'E. Diagram lines'!$G$42</f>
        <v>5.4020267302729739</v>
      </c>
      <c r="AH132" s="47">
        <f>V132*'E. Diagram lines'!$G$43</f>
        <v>9.1100850650329335</v>
      </c>
      <c r="AI132" s="47">
        <f>AB132*'E. Diagram lines'!$G$41</f>
        <v>0.44629384895792412</v>
      </c>
      <c r="AJ132" s="47">
        <f>AA132*'E. Diagram lines'!$G$44</f>
        <v>1.0710948633465598</v>
      </c>
      <c r="AK132" s="47">
        <f>AD132*'E. Diagram lines'!$G$50</f>
        <v>0.43504220590062093</v>
      </c>
      <c r="AL132" s="47">
        <f>U132*'E. Diagram lines'!$G$47</f>
        <v>0.21387378124000533</v>
      </c>
      <c r="AM132" s="47">
        <f t="shared" si="47"/>
        <v>7.1092276267511298</v>
      </c>
      <c r="AN132" s="47">
        <f t="shared" si="48"/>
        <v>1.3165974988256317</v>
      </c>
      <c r="AO132" s="47">
        <f t="shared" si="49"/>
        <v>1.5577266912120922</v>
      </c>
      <c r="AP132" s="47">
        <f t="shared" si="50"/>
        <v>0.64196113839577595</v>
      </c>
    </row>
    <row r="133" spans="1:42">
      <c r="A133" s="18" t="s">
        <v>127</v>
      </c>
      <c r="B133" s="18">
        <v>0.15</v>
      </c>
      <c r="C133" s="18" t="s">
        <v>122</v>
      </c>
      <c r="D133" s="18">
        <v>450</v>
      </c>
      <c r="E133" s="18">
        <v>85</v>
      </c>
      <c r="F133" s="47">
        <v>70.282088912019674</v>
      </c>
      <c r="G133" s="47">
        <v>0.34884609586905768</v>
      </c>
      <c r="H133" s="47">
        <v>16.825848323044294</v>
      </c>
      <c r="I133" s="47">
        <v>0.12626567938344588</v>
      </c>
      <c r="J133" s="47">
        <v>0.26164355639142517</v>
      </c>
      <c r="K133" s="47">
        <v>0.20264306401578733</v>
      </c>
      <c r="L133" s="47">
        <v>0.31642676346414028</v>
      </c>
      <c r="M133" s="47">
        <v>1.4650712460976179</v>
      </c>
      <c r="N133" s="47">
        <v>0.58807450332409661</v>
      </c>
      <c r="O133" s="47">
        <v>6.361388771125724</v>
      </c>
      <c r="P133" s="47">
        <v>0.97442165485830035</v>
      </c>
      <c r="Q133" s="47">
        <v>2.2472814304064164</v>
      </c>
      <c r="R133" s="47">
        <f t="shared" si="34"/>
        <v>99.999999999999986</v>
      </c>
      <c r="S133" s="47"/>
      <c r="T133" s="47">
        <f t="shared" si="35"/>
        <v>71.89783562078982</v>
      </c>
      <c r="U133" s="47">
        <f t="shared" si="36"/>
        <v>0.35686587644179119</v>
      </c>
      <c r="V133" s="47">
        <f t="shared" si="37"/>
        <v>17.212665355250849</v>
      </c>
      <c r="W133" s="47">
        <f t="shared" si="38"/>
        <v>0.12916845815756309</v>
      </c>
      <c r="X133" s="47">
        <f t="shared" si="39"/>
        <v>0.26765859836946837</v>
      </c>
      <c r="Y133" s="47">
        <f t="shared" si="40"/>
        <v>0.20730171700699931</v>
      </c>
      <c r="Z133" s="47">
        <f t="shared" si="41"/>
        <v>0.3237012413510168</v>
      </c>
      <c r="AA133" s="47">
        <f t="shared" si="42"/>
        <v>1.4987524311710907</v>
      </c>
      <c r="AB133" s="47">
        <f t="shared" si="43"/>
        <v>0.60159401388456102</v>
      </c>
      <c r="AC133" s="47">
        <f t="shared" si="44"/>
        <v>6.5076336128665604</v>
      </c>
      <c r="AD133" s="47">
        <f t="shared" si="45"/>
        <v>0.99682307471027065</v>
      </c>
      <c r="AE133" s="47">
        <f t="shared" si="46"/>
        <v>99.999999999999972</v>
      </c>
      <c r="AF133" s="47"/>
      <c r="AG133" s="47">
        <f>AC133*'E. Diagram lines'!$G$42</f>
        <v>5.4020267302729668</v>
      </c>
      <c r="AH133" s="47">
        <f>V133*'E. Diagram lines'!$G$43</f>
        <v>9.1100850650329228</v>
      </c>
      <c r="AI133" s="47">
        <f>AB133*'E. Diagram lines'!$G$41</f>
        <v>0.44629384895792379</v>
      </c>
      <c r="AJ133" s="47">
        <f>AA133*'E. Diagram lines'!$G$44</f>
        <v>1.0710948633465582</v>
      </c>
      <c r="AK133" s="47">
        <f>AD133*'E. Diagram lines'!$G$50</f>
        <v>0.43504220590062098</v>
      </c>
      <c r="AL133" s="47">
        <f>U133*'E. Diagram lines'!$G$47</f>
        <v>0.21387378124000522</v>
      </c>
      <c r="AM133" s="47">
        <f t="shared" si="47"/>
        <v>7.109227626751121</v>
      </c>
      <c r="AN133" s="47">
        <f t="shared" si="48"/>
        <v>1.3165974988256319</v>
      </c>
      <c r="AO133" s="47">
        <f t="shared" si="49"/>
        <v>1.5577266912120926</v>
      </c>
      <c r="AP133" s="47">
        <f t="shared" si="50"/>
        <v>0.64196113839577573</v>
      </c>
    </row>
    <row r="134" spans="1:42">
      <c r="A134" s="18" t="s">
        <v>127</v>
      </c>
      <c r="B134" s="18">
        <v>0.15</v>
      </c>
      <c r="C134" s="18" t="s">
        <v>122</v>
      </c>
      <c r="D134" s="18">
        <v>450</v>
      </c>
      <c r="E134" s="18">
        <v>85</v>
      </c>
      <c r="F134" s="47">
        <v>70.553865354236763</v>
      </c>
      <c r="G134" s="47">
        <v>0.38007104030536282</v>
      </c>
      <c r="H134" s="47">
        <v>16.636921968883428</v>
      </c>
      <c r="I134" s="47">
        <v>0.13249329926269651</v>
      </c>
      <c r="J134" s="47">
        <v>0.28857621742423151</v>
      </c>
      <c r="K134" s="47">
        <v>0.19752879301638682</v>
      </c>
      <c r="L134" s="47">
        <v>0.32425969817966355</v>
      </c>
      <c r="M134" s="47">
        <v>1.4218553603675461</v>
      </c>
      <c r="N134" s="47">
        <v>0.63306827521701925</v>
      </c>
      <c r="O134" s="47">
        <v>6.402635033952353</v>
      </c>
      <c r="P134" s="47">
        <v>0.91605436897904524</v>
      </c>
      <c r="Q134" s="47">
        <v>2.1126705901755036</v>
      </c>
      <c r="R134" s="47">
        <f t="shared" si="34"/>
        <v>99.999999999999986</v>
      </c>
      <c r="S134" s="47"/>
      <c r="T134" s="47">
        <f t="shared" si="35"/>
        <v>72.076606624795303</v>
      </c>
      <c r="U134" s="47">
        <f t="shared" si="36"/>
        <v>0.38827399071653179</v>
      </c>
      <c r="V134" s="47">
        <f t="shared" si="37"/>
        <v>16.995991278125175</v>
      </c>
      <c r="W134" s="47">
        <f t="shared" si="38"/>
        <v>0.13535285931439334</v>
      </c>
      <c r="X134" s="47">
        <f t="shared" si="39"/>
        <v>0.29480446464736065</v>
      </c>
      <c r="Y134" s="47">
        <f t="shared" si="40"/>
        <v>0.20179199310811088</v>
      </c>
      <c r="Z134" s="47">
        <f t="shared" si="41"/>
        <v>0.33125809043383619</v>
      </c>
      <c r="AA134" s="47">
        <f t="shared" si="42"/>
        <v>1.4525428050188904</v>
      </c>
      <c r="AB134" s="47">
        <f t="shared" si="43"/>
        <v>0.64673158317207213</v>
      </c>
      <c r="AC134" s="47">
        <f t="shared" si="44"/>
        <v>6.5408210363431882</v>
      </c>
      <c r="AD134" s="47">
        <f t="shared" si="45"/>
        <v>0.93582527432514184</v>
      </c>
      <c r="AE134" s="47">
        <f t="shared" si="46"/>
        <v>100</v>
      </c>
      <c r="AF134" s="47"/>
      <c r="AG134" s="47">
        <f>AC134*'E. Diagram lines'!$G$42</f>
        <v>5.4295758148396169</v>
      </c>
      <c r="AH134" s="47">
        <f>V134*'E. Diagram lines'!$G$43</f>
        <v>8.9954067608154844</v>
      </c>
      <c r="AI134" s="47">
        <f>AB134*'E. Diagram lines'!$G$41</f>
        <v>0.47977925450551595</v>
      </c>
      <c r="AJ134" s="47">
        <f>AA134*'E. Diagram lines'!$G$44</f>
        <v>1.0380708013471309</v>
      </c>
      <c r="AK134" s="47">
        <f>AD134*'E. Diagram lines'!$G$50</f>
        <v>0.40842101473051778</v>
      </c>
      <c r="AL134" s="47">
        <f>U134*'E. Diagram lines'!$G$47</f>
        <v>0.23269702158042102</v>
      </c>
      <c r="AM134" s="47">
        <f t="shared" si="47"/>
        <v>7.1875526195152606</v>
      </c>
      <c r="AN134" s="47">
        <f t="shared" si="48"/>
        <v>1.2947826904872255</v>
      </c>
      <c r="AO134" s="47">
        <f t="shared" si="49"/>
        <v>1.5222315557715071</v>
      </c>
      <c r="AP134" s="47">
        <f t="shared" si="50"/>
        <v>0.65693027858246811</v>
      </c>
    </row>
    <row r="135" spans="1:42">
      <c r="A135" s="18" t="s">
        <v>127</v>
      </c>
      <c r="B135" s="18">
        <v>0.15</v>
      </c>
      <c r="C135" s="18" t="s">
        <v>122</v>
      </c>
      <c r="D135" s="18">
        <v>450</v>
      </c>
      <c r="E135" s="18">
        <v>85</v>
      </c>
      <c r="F135" s="47">
        <v>70.553865354236777</v>
      </c>
      <c r="G135" s="47">
        <v>0.38007104030536265</v>
      </c>
      <c r="H135" s="47">
        <v>16.636921968883414</v>
      </c>
      <c r="I135" s="47">
        <v>0.13249329926269612</v>
      </c>
      <c r="J135" s="47">
        <v>0.28857621742423467</v>
      </c>
      <c r="K135" s="47">
        <v>0.19752879301638665</v>
      </c>
      <c r="L135" s="47">
        <v>0.32425969817966321</v>
      </c>
      <c r="M135" s="47">
        <v>1.4218553603675437</v>
      </c>
      <c r="N135" s="47">
        <v>0.63306827521701858</v>
      </c>
      <c r="O135" s="47">
        <v>6.4026350339523459</v>
      </c>
      <c r="P135" s="47">
        <v>0.91605436897904502</v>
      </c>
      <c r="Q135" s="47">
        <v>2.112670590175501</v>
      </c>
      <c r="R135" s="47">
        <f t="shared" si="34"/>
        <v>99.999999999999986</v>
      </c>
      <c r="S135" s="47"/>
      <c r="T135" s="47">
        <f t="shared" si="35"/>
        <v>72.076606624795318</v>
      </c>
      <c r="U135" s="47">
        <f t="shared" si="36"/>
        <v>0.38827399071653163</v>
      </c>
      <c r="V135" s="47">
        <f t="shared" si="37"/>
        <v>16.99599127812516</v>
      </c>
      <c r="W135" s="47">
        <f t="shared" si="38"/>
        <v>0.13535285931439292</v>
      </c>
      <c r="X135" s="47">
        <f t="shared" si="39"/>
        <v>0.29480446464736393</v>
      </c>
      <c r="Y135" s="47">
        <f t="shared" si="40"/>
        <v>0.20179199310811069</v>
      </c>
      <c r="Z135" s="47">
        <f t="shared" si="41"/>
        <v>0.33125809043383586</v>
      </c>
      <c r="AA135" s="47">
        <f t="shared" si="42"/>
        <v>1.4525428050188882</v>
      </c>
      <c r="AB135" s="47">
        <f t="shared" si="43"/>
        <v>0.64673158317207136</v>
      </c>
      <c r="AC135" s="47">
        <f t="shared" si="44"/>
        <v>6.5408210363431811</v>
      </c>
      <c r="AD135" s="47">
        <f t="shared" si="45"/>
        <v>0.93582527432514151</v>
      </c>
      <c r="AE135" s="47">
        <f t="shared" si="46"/>
        <v>100</v>
      </c>
      <c r="AF135" s="47"/>
      <c r="AG135" s="47">
        <f>AC135*'E. Diagram lines'!$G$42</f>
        <v>5.4295758148396107</v>
      </c>
      <c r="AH135" s="47">
        <f>V135*'E. Diagram lines'!$G$43</f>
        <v>8.9954067608154773</v>
      </c>
      <c r="AI135" s="47">
        <f>AB135*'E. Diagram lines'!$G$41</f>
        <v>0.4797792545055154</v>
      </c>
      <c r="AJ135" s="47">
        <f>AA135*'E. Diagram lines'!$G$44</f>
        <v>1.0380708013471294</v>
      </c>
      <c r="AK135" s="47">
        <f>AD135*'E. Diagram lines'!$G$50</f>
        <v>0.40842101473051762</v>
      </c>
      <c r="AL135" s="47">
        <f>U135*'E. Diagram lines'!$G$47</f>
        <v>0.23269702158042091</v>
      </c>
      <c r="AM135" s="47">
        <f t="shared" si="47"/>
        <v>7.1875526195152526</v>
      </c>
      <c r="AN135" s="47">
        <f t="shared" si="48"/>
        <v>1.2947826904872262</v>
      </c>
      <c r="AO135" s="47">
        <f t="shared" si="49"/>
        <v>1.5222315557715078</v>
      </c>
      <c r="AP135" s="47">
        <f t="shared" si="50"/>
        <v>0.65693027858246777</v>
      </c>
    </row>
    <row r="136" spans="1:42">
      <c r="A136" s="18" t="s">
        <v>127</v>
      </c>
      <c r="B136" s="18">
        <v>0.15</v>
      </c>
      <c r="C136" s="18" t="s">
        <v>122</v>
      </c>
      <c r="D136" s="18">
        <v>450</v>
      </c>
      <c r="E136" s="18">
        <v>85</v>
      </c>
      <c r="F136" s="47">
        <v>70.801186124337804</v>
      </c>
      <c r="G136" s="47">
        <v>0.41179410236354852</v>
      </c>
      <c r="H136" s="47">
        <v>16.458267597779972</v>
      </c>
      <c r="I136" s="47">
        <v>0.13886431122542545</v>
      </c>
      <c r="J136" s="47">
        <v>0.31619682963521734</v>
      </c>
      <c r="K136" s="47">
        <v>0.19276976068924298</v>
      </c>
      <c r="L136" s="47">
        <v>0.3322293592888656</v>
      </c>
      <c r="M136" s="47">
        <v>1.3837555852824315</v>
      </c>
      <c r="N136" s="47">
        <v>0.6783617447823953</v>
      </c>
      <c r="O136" s="47">
        <v>6.4380594304801333</v>
      </c>
      <c r="P136" s="47">
        <v>0.86154893139479793</v>
      </c>
      <c r="Q136" s="47">
        <v>1.9869662227401663</v>
      </c>
      <c r="R136" s="47">
        <f t="shared" si="34"/>
        <v>99.999999999999986</v>
      </c>
      <c r="S136" s="47"/>
      <c r="T136" s="47">
        <f t="shared" si="35"/>
        <v>72.236500999691032</v>
      </c>
      <c r="U136" s="47">
        <f t="shared" si="36"/>
        <v>0.42014218568050243</v>
      </c>
      <c r="V136" s="47">
        <f t="shared" si="37"/>
        <v>16.791917323141245</v>
      </c>
      <c r="W136" s="47">
        <f t="shared" si="38"/>
        <v>0.14167943371797109</v>
      </c>
      <c r="X136" s="47">
        <f t="shared" si="39"/>
        <v>0.32260692017124226</v>
      </c>
      <c r="Y136" s="47">
        <f t="shared" si="40"/>
        <v>0.19667767975361644</v>
      </c>
      <c r="Z136" s="47">
        <f t="shared" si="41"/>
        <v>0.33896446879083003</v>
      </c>
      <c r="AA136" s="47">
        <f t="shared" si="42"/>
        <v>1.4118077279671748</v>
      </c>
      <c r="AB136" s="47">
        <f t="shared" si="43"/>
        <v>0.69211381245887238</v>
      </c>
      <c r="AC136" s="47">
        <f t="shared" si="44"/>
        <v>6.5685747929310994</v>
      </c>
      <c r="AD136" s="47">
        <f t="shared" si="45"/>
        <v>0.87901465569642179</v>
      </c>
      <c r="AE136" s="47">
        <f t="shared" si="46"/>
        <v>100.00000000000001</v>
      </c>
      <c r="AF136" s="47"/>
      <c r="AG136" s="47">
        <f>AC136*'E. Diagram lines'!$G$42</f>
        <v>5.4526143790662438</v>
      </c>
      <c r="AH136" s="47">
        <f>V136*'E. Diagram lines'!$G$43</f>
        <v>8.8873972776186161</v>
      </c>
      <c r="AI136" s="47">
        <f>AB136*'E. Diagram lines'!$G$41</f>
        <v>0.51344616161437484</v>
      </c>
      <c r="AJ136" s="47">
        <f>AA136*'E. Diagram lines'!$G$44</f>
        <v>1.0089591676438738</v>
      </c>
      <c r="AK136" s="47">
        <f>AD136*'E. Diagram lines'!$G$50</f>
        <v>0.38362722988158582</v>
      </c>
      <c r="AL136" s="47">
        <f>U136*'E. Diagram lines'!$G$47</f>
        <v>0.25179599351406795</v>
      </c>
      <c r="AM136" s="47">
        <f t="shared" si="47"/>
        <v>7.260688605389972</v>
      </c>
      <c r="AN136" s="47">
        <f t="shared" si="48"/>
        <v>1.274175220897477</v>
      </c>
      <c r="AO136" s="47">
        <f t="shared" si="49"/>
        <v>1.4896592511957187</v>
      </c>
      <c r="AP136" s="47">
        <f t="shared" si="50"/>
        <v>0.67129445824427336</v>
      </c>
    </row>
    <row r="137" spans="1:42">
      <c r="A137" s="18" t="s">
        <v>127</v>
      </c>
      <c r="B137" s="18">
        <v>0.15</v>
      </c>
      <c r="C137" s="18" t="s">
        <v>122</v>
      </c>
      <c r="D137" s="18">
        <v>450</v>
      </c>
      <c r="E137" s="18">
        <v>85</v>
      </c>
      <c r="F137" s="47">
        <v>70.801186124337846</v>
      </c>
      <c r="G137" s="47">
        <v>0.41179410236354824</v>
      </c>
      <c r="H137" s="47">
        <v>16.458267597779958</v>
      </c>
      <c r="I137" s="47">
        <v>0.13886431122542497</v>
      </c>
      <c r="J137" s="47">
        <v>0.31619682963522089</v>
      </c>
      <c r="K137" s="47">
        <v>0.19276976068924279</v>
      </c>
      <c r="L137" s="47">
        <v>0.33222935928886521</v>
      </c>
      <c r="M137" s="47">
        <v>1.3837555852824286</v>
      </c>
      <c r="N137" s="47">
        <v>0.67836174478239464</v>
      </c>
      <c r="O137" s="47">
        <v>6.4380594304801271</v>
      </c>
      <c r="P137" s="47">
        <v>0.8615489313947976</v>
      </c>
      <c r="Q137" s="47">
        <v>1.9869662227401645</v>
      </c>
      <c r="R137" s="47">
        <f t="shared" si="34"/>
        <v>100</v>
      </c>
      <c r="S137" s="47"/>
      <c r="T137" s="47">
        <f t="shared" si="35"/>
        <v>72.236500999691074</v>
      </c>
      <c r="U137" s="47">
        <f t="shared" si="36"/>
        <v>0.4201421856805021</v>
      </c>
      <c r="V137" s="47">
        <f t="shared" si="37"/>
        <v>16.791917323141231</v>
      </c>
      <c r="W137" s="47">
        <f t="shared" si="38"/>
        <v>0.14167943371797059</v>
      </c>
      <c r="X137" s="47">
        <f t="shared" si="39"/>
        <v>0.32260692017124587</v>
      </c>
      <c r="Y137" s="47">
        <f t="shared" si="40"/>
        <v>0.19667767975361619</v>
      </c>
      <c r="Z137" s="47">
        <f t="shared" si="41"/>
        <v>0.33896446879082964</v>
      </c>
      <c r="AA137" s="47">
        <f t="shared" si="42"/>
        <v>1.4118077279671717</v>
      </c>
      <c r="AB137" s="47">
        <f t="shared" si="43"/>
        <v>0.6921138124588716</v>
      </c>
      <c r="AC137" s="47">
        <f t="shared" si="44"/>
        <v>6.5685747929310931</v>
      </c>
      <c r="AD137" s="47">
        <f t="shared" si="45"/>
        <v>0.87901465569642123</v>
      </c>
      <c r="AE137" s="47">
        <f t="shared" si="46"/>
        <v>100.00000000000003</v>
      </c>
      <c r="AF137" s="47"/>
      <c r="AG137" s="47">
        <f>AC137*'E. Diagram lines'!$G$42</f>
        <v>5.4526143790662385</v>
      </c>
      <c r="AH137" s="47">
        <f>V137*'E. Diagram lines'!$G$43</f>
        <v>8.887397277618609</v>
      </c>
      <c r="AI137" s="47">
        <f>AB137*'E. Diagram lines'!$G$41</f>
        <v>0.51344616161437429</v>
      </c>
      <c r="AJ137" s="47">
        <f>AA137*'E. Diagram lines'!$G$44</f>
        <v>1.0089591676438716</v>
      </c>
      <c r="AK137" s="47">
        <f>AD137*'E. Diagram lines'!$G$50</f>
        <v>0.38362722988158554</v>
      </c>
      <c r="AL137" s="47">
        <f>U137*'E. Diagram lines'!$G$47</f>
        <v>0.25179599351406778</v>
      </c>
      <c r="AM137" s="47">
        <f t="shared" si="47"/>
        <v>7.2606886053899649</v>
      </c>
      <c r="AN137" s="47">
        <f t="shared" si="48"/>
        <v>1.2741752208974775</v>
      </c>
      <c r="AO137" s="47">
        <f t="shared" si="49"/>
        <v>1.4896592511957192</v>
      </c>
      <c r="AP137" s="47">
        <f t="shared" si="50"/>
        <v>0.67129445824427325</v>
      </c>
    </row>
    <row r="138" spans="1:42">
      <c r="A138" s="18" t="s">
        <v>127</v>
      </c>
      <c r="B138" s="18">
        <v>0.15</v>
      </c>
      <c r="C138" s="18" t="s">
        <v>122</v>
      </c>
      <c r="D138" s="18">
        <v>450</v>
      </c>
      <c r="E138" s="18">
        <v>85</v>
      </c>
      <c r="F138" s="47">
        <v>71.021268656827601</v>
      </c>
      <c r="G138" s="47">
        <v>0.44309644494405787</v>
      </c>
      <c r="H138" s="47">
        <v>16.293150215410375</v>
      </c>
      <c r="I138" s="47">
        <v>0.14520256854234015</v>
      </c>
      <c r="J138" s="47">
        <v>0.34367991636876771</v>
      </c>
      <c r="K138" s="47">
        <v>0.18841606334334637</v>
      </c>
      <c r="L138" s="47">
        <v>0.34009309607854299</v>
      </c>
      <c r="M138" s="47">
        <v>1.3510067881003358</v>
      </c>
      <c r="N138" s="47">
        <v>0.72269200433486736</v>
      </c>
      <c r="O138" s="47">
        <v>6.4674920017891644</v>
      </c>
      <c r="P138" s="47">
        <v>0.81176085974272938</v>
      </c>
      <c r="Q138" s="47">
        <v>1.8721413845178374</v>
      </c>
      <c r="R138" s="47">
        <f t="shared" si="34"/>
        <v>99.999999999999986</v>
      </c>
      <c r="S138" s="47"/>
      <c r="T138" s="47">
        <f t="shared" si="35"/>
        <v>72.376254469311519</v>
      </c>
      <c r="U138" s="47">
        <f t="shared" si="36"/>
        <v>0.45155010126160872</v>
      </c>
      <c r="V138" s="47">
        <f t="shared" si="37"/>
        <v>16.604000581787602</v>
      </c>
      <c r="W138" s="47">
        <f t="shared" si="38"/>
        <v>0.14797282911402571</v>
      </c>
      <c r="X138" s="47">
        <f t="shared" si="39"/>
        <v>0.35023684529333399</v>
      </c>
      <c r="Y138" s="47">
        <f t="shared" si="40"/>
        <v>0.19201077655394691</v>
      </c>
      <c r="Z138" s="47">
        <f t="shared" si="41"/>
        <v>0.34658159352198958</v>
      </c>
      <c r="AA138" s="47">
        <f t="shared" si="42"/>
        <v>1.3767820954845336</v>
      </c>
      <c r="AB138" s="47">
        <f t="shared" si="43"/>
        <v>0.73647995027259705</v>
      </c>
      <c r="AC138" s="47">
        <f t="shared" si="44"/>
        <v>6.590882643360521</v>
      </c>
      <c r="AD138" s="47">
        <f t="shared" si="45"/>
        <v>0.82724811403828347</v>
      </c>
      <c r="AE138" s="47">
        <f t="shared" si="46"/>
        <v>99.999999999999943</v>
      </c>
      <c r="AF138" s="47"/>
      <c r="AG138" s="47">
        <f>AC138*'E. Diagram lines'!$G$42</f>
        <v>5.4711322630596522</v>
      </c>
      <c r="AH138" s="47">
        <f>V138*'E. Diagram lines'!$G$43</f>
        <v>8.7879392643741276</v>
      </c>
      <c r="AI138" s="47">
        <f>AB138*'E. Diagram lines'!$G$41</f>
        <v>0.54635927901797376</v>
      </c>
      <c r="AJ138" s="47">
        <f>AA138*'E. Diagram lines'!$G$44</f>
        <v>0.983927832076126</v>
      </c>
      <c r="AK138" s="47">
        <f>AD138*'E. Diagram lines'!$G$50</f>
        <v>0.36103482502443646</v>
      </c>
      <c r="AL138" s="47">
        <f>U138*'E. Diagram lines'!$G$47</f>
        <v>0.27061911477512735</v>
      </c>
      <c r="AM138" s="47">
        <f t="shared" si="47"/>
        <v>7.3273625936331177</v>
      </c>
      <c r="AN138" s="47">
        <f t="shared" si="48"/>
        <v>1.2551653878662723</v>
      </c>
      <c r="AO138" s="47">
        <f t="shared" si="49"/>
        <v>1.4603991053288568</v>
      </c>
      <c r="AP138" s="47">
        <f t="shared" si="50"/>
        <v>0.68474432526772688</v>
      </c>
    </row>
    <row r="139" spans="1:42">
      <c r="A139" s="18" t="s">
        <v>127</v>
      </c>
      <c r="B139" s="18">
        <v>0.15</v>
      </c>
      <c r="C139" s="18" t="s">
        <v>122</v>
      </c>
      <c r="D139" s="18">
        <v>450</v>
      </c>
      <c r="E139" s="18">
        <v>85</v>
      </c>
      <c r="F139" s="47">
        <v>71.021268656827672</v>
      </c>
      <c r="G139" s="47">
        <v>0.44309644494405792</v>
      </c>
      <c r="H139" s="47">
        <v>16.293150215410375</v>
      </c>
      <c r="I139" s="47">
        <v>0.14520256854233979</v>
      </c>
      <c r="J139" s="47">
        <v>0.34367991636877149</v>
      </c>
      <c r="K139" s="47">
        <v>0.18841606334334629</v>
      </c>
      <c r="L139" s="47">
        <v>0.34009309607854277</v>
      </c>
      <c r="M139" s="47">
        <v>1.3510067881003338</v>
      </c>
      <c r="N139" s="47">
        <v>0.72269200433486702</v>
      </c>
      <c r="O139" s="47">
        <v>6.4674920017891599</v>
      </c>
      <c r="P139" s="47">
        <v>0.81176085974272949</v>
      </c>
      <c r="Q139" s="47">
        <v>1.8721413845178361</v>
      </c>
      <c r="R139" s="47">
        <f t="shared" si="34"/>
        <v>100.00000000000004</v>
      </c>
      <c r="S139" s="47"/>
      <c r="T139" s="47">
        <f t="shared" si="35"/>
        <v>72.376254469311561</v>
      </c>
      <c r="U139" s="47">
        <f t="shared" si="36"/>
        <v>0.45155010126160849</v>
      </c>
      <c r="V139" s="47">
        <f t="shared" si="37"/>
        <v>16.604000581787595</v>
      </c>
      <c r="W139" s="47">
        <f t="shared" si="38"/>
        <v>0.14797282911402526</v>
      </c>
      <c r="X139" s="47">
        <f t="shared" si="39"/>
        <v>0.3502368452933376</v>
      </c>
      <c r="Y139" s="47">
        <f t="shared" si="40"/>
        <v>0.19201077655394669</v>
      </c>
      <c r="Z139" s="47">
        <f t="shared" si="41"/>
        <v>0.34658159352198914</v>
      </c>
      <c r="AA139" s="47">
        <f t="shared" si="42"/>
        <v>1.3767820954845309</v>
      </c>
      <c r="AB139" s="47">
        <f t="shared" si="43"/>
        <v>0.73647995027259638</v>
      </c>
      <c r="AC139" s="47">
        <f t="shared" si="44"/>
        <v>6.5908826433605121</v>
      </c>
      <c r="AD139" s="47">
        <f t="shared" si="45"/>
        <v>0.82724811403828313</v>
      </c>
      <c r="AE139" s="47">
        <f t="shared" si="46"/>
        <v>99.999999999999986</v>
      </c>
      <c r="AF139" s="47"/>
      <c r="AG139" s="47">
        <f>AC139*'E. Diagram lines'!$G$42</f>
        <v>5.4711322630596451</v>
      </c>
      <c r="AH139" s="47">
        <f>V139*'E. Diagram lines'!$G$43</f>
        <v>8.7879392643741241</v>
      </c>
      <c r="AI139" s="47">
        <f>AB139*'E. Diagram lines'!$G$41</f>
        <v>0.54635927901797332</v>
      </c>
      <c r="AJ139" s="47">
        <f>AA139*'E. Diagram lines'!$G$44</f>
        <v>0.98392783207612411</v>
      </c>
      <c r="AK139" s="47">
        <f>AD139*'E. Diagram lines'!$G$50</f>
        <v>0.36103482502443629</v>
      </c>
      <c r="AL139" s="47">
        <f>U139*'E. Diagram lines'!$G$47</f>
        <v>0.27061911477512723</v>
      </c>
      <c r="AM139" s="47">
        <f t="shared" si="47"/>
        <v>7.3273625936331088</v>
      </c>
      <c r="AN139" s="47">
        <f t="shared" si="48"/>
        <v>1.2551653878662734</v>
      </c>
      <c r="AO139" s="47">
        <f t="shared" si="49"/>
        <v>1.4603991053288581</v>
      </c>
      <c r="AP139" s="47">
        <f t="shared" si="50"/>
        <v>0.68474432526772622</v>
      </c>
    </row>
    <row r="140" spans="1:42">
      <c r="A140" s="18" t="s">
        <v>127</v>
      </c>
      <c r="B140" s="18">
        <v>0.15</v>
      </c>
      <c r="C140" s="18" t="s">
        <v>122</v>
      </c>
      <c r="D140" s="18">
        <v>450</v>
      </c>
      <c r="E140" s="18">
        <v>85</v>
      </c>
      <c r="F140" s="47">
        <v>71.232476853329018</v>
      </c>
      <c r="G140" s="47">
        <v>0.47626270832826179</v>
      </c>
      <c r="H140" s="47">
        <v>16.128396670916949</v>
      </c>
      <c r="I140" s="47">
        <v>0.15198338698484826</v>
      </c>
      <c r="J140" s="47">
        <v>0.37302727632029287</v>
      </c>
      <c r="K140" s="47">
        <v>0.18408730766017531</v>
      </c>
      <c r="L140" s="47">
        <v>0.3484181447632998</v>
      </c>
      <c r="M140" s="47">
        <v>1.3208055005543196</v>
      </c>
      <c r="N140" s="47">
        <v>0.76934610959272154</v>
      </c>
      <c r="O140" s="47">
        <v>6.4934743017132952</v>
      </c>
      <c r="P140" s="47">
        <v>0.76270848237464073</v>
      </c>
      <c r="Q140" s="47">
        <v>1.7590132574621786</v>
      </c>
      <c r="R140" s="47">
        <f t="shared" si="34"/>
        <v>99.999999999999986</v>
      </c>
      <c r="S140" s="47"/>
      <c r="T140" s="47">
        <f t="shared" si="35"/>
        <v>72.507900434682568</v>
      </c>
      <c r="U140" s="47">
        <f t="shared" si="36"/>
        <v>0.48479023279398986</v>
      </c>
      <c r="V140" s="47">
        <f t="shared" si="37"/>
        <v>16.417176990684116</v>
      </c>
      <c r="W140" s="47">
        <f t="shared" si="38"/>
        <v>0.15470466250828105</v>
      </c>
      <c r="X140" s="47">
        <f t="shared" si="39"/>
        <v>0.37970636155955273</v>
      </c>
      <c r="Y140" s="47">
        <f t="shared" si="40"/>
        <v>0.18738340662499323</v>
      </c>
      <c r="Z140" s="47">
        <f t="shared" si="41"/>
        <v>0.35465660140039762</v>
      </c>
      <c r="AA140" s="47">
        <f t="shared" si="42"/>
        <v>1.3444546358392977</v>
      </c>
      <c r="AB140" s="47">
        <f t="shared" si="43"/>
        <v>0.78312131738758162</v>
      </c>
      <c r="AC140" s="47">
        <f t="shared" si="44"/>
        <v>6.6097405136319303</v>
      </c>
      <c r="AD140" s="47">
        <f t="shared" si="45"/>
        <v>0.7763648428873039</v>
      </c>
      <c r="AE140" s="47">
        <f t="shared" si="46"/>
        <v>100</v>
      </c>
      <c r="AF140" s="47"/>
      <c r="AG140" s="47">
        <f>AC140*'E. Diagram lines'!$G$42</f>
        <v>5.4867862972819781</v>
      </c>
      <c r="AH140" s="47">
        <f>V140*'E. Diagram lines'!$G$43</f>
        <v>8.6890598188042123</v>
      </c>
      <c r="AI140" s="47">
        <f>AB140*'E. Diagram lines'!$G$41</f>
        <v>0.5809602803078574</v>
      </c>
      <c r="AJ140" s="47">
        <f>AA140*'E. Diagram lines'!$G$44</f>
        <v>0.96082476631896185</v>
      </c>
      <c r="AK140" s="47">
        <f>AD140*'E. Diagram lines'!$G$50</f>
        <v>0.3388279047729208</v>
      </c>
      <c r="AL140" s="47">
        <f>U140*'E. Diagram lines'!$G$47</f>
        <v>0.29054030390822477</v>
      </c>
      <c r="AM140" s="47">
        <f t="shared" si="47"/>
        <v>7.3928618310195118</v>
      </c>
      <c r="AN140" s="47">
        <f t="shared" si="48"/>
        <v>1.2362483630950765</v>
      </c>
      <c r="AO140" s="47">
        <f t="shared" si="49"/>
        <v>1.4320076996781212</v>
      </c>
      <c r="AP140" s="47">
        <f t="shared" si="50"/>
        <v>0.69832026756893451</v>
      </c>
    </row>
    <row r="141" spans="1:42">
      <c r="A141" s="18" t="s">
        <v>127</v>
      </c>
      <c r="B141" s="18">
        <v>0.15</v>
      </c>
      <c r="C141" s="18" t="s">
        <v>122</v>
      </c>
      <c r="D141" s="18">
        <v>450</v>
      </c>
      <c r="E141" s="18">
        <v>85</v>
      </c>
      <c r="F141" s="47">
        <v>71.232476853329047</v>
      </c>
      <c r="G141" s="47">
        <v>0.47626270832826162</v>
      </c>
      <c r="H141" s="47">
        <v>16.128396670916931</v>
      </c>
      <c r="I141" s="47">
        <v>0.15198338698484776</v>
      </c>
      <c r="J141" s="47">
        <v>0.37302727632029703</v>
      </c>
      <c r="K141" s="47">
        <v>0.18408730766017514</v>
      </c>
      <c r="L141" s="47">
        <v>0.34841814476329946</v>
      </c>
      <c r="M141" s="47">
        <v>1.3208055005543171</v>
      </c>
      <c r="N141" s="47">
        <v>0.76934610959272087</v>
      </c>
      <c r="O141" s="47">
        <v>6.4934743017132881</v>
      </c>
      <c r="P141" s="47">
        <v>0.76270848237464051</v>
      </c>
      <c r="Q141" s="47">
        <v>1.7590132574621771</v>
      </c>
      <c r="R141" s="47">
        <f t="shared" si="34"/>
        <v>100</v>
      </c>
      <c r="S141" s="47"/>
      <c r="T141" s="47">
        <f t="shared" si="35"/>
        <v>72.507900434682583</v>
      </c>
      <c r="U141" s="47">
        <f t="shared" si="36"/>
        <v>0.48479023279398964</v>
      </c>
      <c r="V141" s="47">
        <f t="shared" si="37"/>
        <v>16.417176990684094</v>
      </c>
      <c r="W141" s="47">
        <f t="shared" si="38"/>
        <v>0.15470466250828052</v>
      </c>
      <c r="X141" s="47">
        <f t="shared" si="39"/>
        <v>0.37970636155955684</v>
      </c>
      <c r="Y141" s="47">
        <f t="shared" si="40"/>
        <v>0.187383406624993</v>
      </c>
      <c r="Z141" s="47">
        <f t="shared" si="41"/>
        <v>0.35465660140039718</v>
      </c>
      <c r="AA141" s="47">
        <f t="shared" si="42"/>
        <v>1.344454635839295</v>
      </c>
      <c r="AB141" s="47">
        <f t="shared" si="43"/>
        <v>0.78312131738758084</v>
      </c>
      <c r="AC141" s="47">
        <f t="shared" si="44"/>
        <v>6.6097405136319223</v>
      </c>
      <c r="AD141" s="47">
        <f t="shared" si="45"/>
        <v>0.77636484288730356</v>
      </c>
      <c r="AE141" s="47">
        <f t="shared" si="46"/>
        <v>99.999999999999986</v>
      </c>
      <c r="AF141" s="47"/>
      <c r="AG141" s="47">
        <f>AC141*'E. Diagram lines'!$G$42</f>
        <v>5.4867862972819719</v>
      </c>
      <c r="AH141" s="47">
        <f>V141*'E. Diagram lines'!$G$43</f>
        <v>8.6890598188042016</v>
      </c>
      <c r="AI141" s="47">
        <f>AB141*'E. Diagram lines'!$G$41</f>
        <v>0.58096028030785685</v>
      </c>
      <c r="AJ141" s="47">
        <f>AA141*'E. Diagram lines'!$G$44</f>
        <v>0.96082476631895997</v>
      </c>
      <c r="AK141" s="47">
        <f>AD141*'E. Diagram lines'!$G$50</f>
        <v>0.33882790477292068</v>
      </c>
      <c r="AL141" s="47">
        <f>U141*'E. Diagram lines'!$G$47</f>
        <v>0.29054030390822461</v>
      </c>
      <c r="AM141" s="47">
        <f t="shared" si="47"/>
        <v>7.3928618310195029</v>
      </c>
      <c r="AN141" s="47">
        <f t="shared" si="48"/>
        <v>1.2362483630950765</v>
      </c>
      <c r="AO141" s="47">
        <f t="shared" si="49"/>
        <v>1.4320076996781208</v>
      </c>
      <c r="AP141" s="47">
        <f t="shared" si="50"/>
        <v>0.69832026756893462</v>
      </c>
    </row>
    <row r="142" spans="1:42">
      <c r="A142" s="18" t="s">
        <v>127</v>
      </c>
      <c r="B142" s="18">
        <v>0.15</v>
      </c>
      <c r="C142" s="18" t="s">
        <v>122</v>
      </c>
      <c r="D142" s="18">
        <v>450</v>
      </c>
      <c r="E142" s="18">
        <v>85</v>
      </c>
      <c r="F142" s="47">
        <v>71.423223886805886</v>
      </c>
      <c r="G142" s="47">
        <v>0.50924405328723799</v>
      </c>
      <c r="H142" s="47">
        <v>15.97362149384367</v>
      </c>
      <c r="I142" s="47">
        <v>0.15880028290887616</v>
      </c>
      <c r="J142" s="47">
        <v>0.40241986360431908</v>
      </c>
      <c r="K142" s="47">
        <v>0.18001368488373376</v>
      </c>
      <c r="L142" s="47">
        <v>0.35668437022220645</v>
      </c>
      <c r="M142" s="47">
        <v>1.2947150614492178</v>
      </c>
      <c r="N142" s="47">
        <v>0.81544937316925126</v>
      </c>
      <c r="O142" s="47">
        <v>6.5146487835295961</v>
      </c>
      <c r="P142" s="47">
        <v>0.71717605457406808</v>
      </c>
      <c r="Q142" s="47">
        <v>1.6540030917219399</v>
      </c>
      <c r="R142" s="47">
        <f t="shared" si="34"/>
        <v>100.00000000000001</v>
      </c>
      <c r="S142" s="47"/>
      <c r="T142" s="47">
        <f t="shared" si="35"/>
        <v>72.624434275060949</v>
      </c>
      <c r="U142" s="47">
        <f t="shared" si="36"/>
        <v>0.51780862393634797</v>
      </c>
      <c r="V142" s="47">
        <f t="shared" si="37"/>
        <v>16.242269127376272</v>
      </c>
      <c r="W142" s="47">
        <f t="shared" si="38"/>
        <v>0.1614710185478932</v>
      </c>
      <c r="X142" s="47">
        <f t="shared" si="39"/>
        <v>0.40918784318149126</v>
      </c>
      <c r="Y142" s="47">
        <f t="shared" si="40"/>
        <v>0.18304119185615933</v>
      </c>
      <c r="Z142" s="47">
        <f t="shared" si="41"/>
        <v>0.36268316091692726</v>
      </c>
      <c r="AA142" s="47">
        <f t="shared" si="42"/>
        <v>1.3164898441740622</v>
      </c>
      <c r="AB142" s="47">
        <f t="shared" si="43"/>
        <v>0.82916376751946119</v>
      </c>
      <c r="AC142" s="47">
        <f t="shared" si="44"/>
        <v>6.6242134792791347</v>
      </c>
      <c r="AD142" s="47">
        <f t="shared" si="45"/>
        <v>0.72923766815129132</v>
      </c>
      <c r="AE142" s="47">
        <f t="shared" si="46"/>
        <v>99.999999999999986</v>
      </c>
      <c r="AF142" s="47"/>
      <c r="AG142" s="47">
        <f>AC142*'E. Diagram lines'!$G$42</f>
        <v>5.4988003951774012</v>
      </c>
      <c r="AH142" s="47">
        <f>V142*'E. Diagram lines'!$G$43</f>
        <v>8.5964869673375155</v>
      </c>
      <c r="AI142" s="47">
        <f>AB142*'E. Diagram lines'!$G$41</f>
        <v>0.6151169737099843</v>
      </c>
      <c r="AJ142" s="47">
        <f>AA142*'E. Diagram lines'!$G$44</f>
        <v>0.94083951452938797</v>
      </c>
      <c r="AK142" s="47">
        <f>AD142*'E. Diagram lines'!$G$50</f>
        <v>0.31826025282427589</v>
      </c>
      <c r="AL142" s="47">
        <f>U142*'E. Diagram lines'!$G$47</f>
        <v>0.31032860150195524</v>
      </c>
      <c r="AM142" s="47">
        <f t="shared" si="47"/>
        <v>7.4533772467985955</v>
      </c>
      <c r="AN142" s="47">
        <f t="shared" si="48"/>
        <v>1.2185376632247671</v>
      </c>
      <c r="AO142" s="47">
        <f t="shared" si="49"/>
        <v>1.4060522000319264</v>
      </c>
      <c r="AP142" s="47">
        <f t="shared" si="50"/>
        <v>0.71121114847463951</v>
      </c>
    </row>
    <row r="143" spans="1:42">
      <c r="A143" s="18" t="s">
        <v>127</v>
      </c>
      <c r="B143" s="18">
        <v>0.15</v>
      </c>
      <c r="C143" s="18" t="s">
        <v>122</v>
      </c>
      <c r="D143" s="18">
        <v>450</v>
      </c>
      <c r="E143" s="18">
        <v>85</v>
      </c>
      <c r="F143" s="47">
        <v>71.423223886805914</v>
      </c>
      <c r="G143" s="47">
        <v>0.50924405328723787</v>
      </c>
      <c r="H143" s="47">
        <v>15.973621493843657</v>
      </c>
      <c r="I143" s="47">
        <v>0.15880028290887568</v>
      </c>
      <c r="J143" s="47">
        <v>0.40241986360432352</v>
      </c>
      <c r="K143" s="47">
        <v>0.18001368488373359</v>
      </c>
      <c r="L143" s="47">
        <v>0.35668437022220612</v>
      </c>
      <c r="M143" s="47">
        <v>1.2947150614492158</v>
      </c>
      <c r="N143" s="47">
        <v>0.81544937316925059</v>
      </c>
      <c r="O143" s="47">
        <v>6.514648783529589</v>
      </c>
      <c r="P143" s="47">
        <v>0.71717605457406797</v>
      </c>
      <c r="Q143" s="47">
        <v>1.6540030917219384</v>
      </c>
      <c r="R143" s="47">
        <f t="shared" si="34"/>
        <v>99.999999999999986</v>
      </c>
      <c r="S143" s="47"/>
      <c r="T143" s="47">
        <f t="shared" si="35"/>
        <v>72.624434275061006</v>
      </c>
      <c r="U143" s="47">
        <f t="shared" si="36"/>
        <v>0.51780862393634797</v>
      </c>
      <c r="V143" s="47">
        <f t="shared" si="37"/>
        <v>16.242269127376261</v>
      </c>
      <c r="W143" s="47">
        <f t="shared" si="38"/>
        <v>0.16147101854789275</v>
      </c>
      <c r="X143" s="47">
        <f t="shared" si="39"/>
        <v>0.40918784318149581</v>
      </c>
      <c r="Y143" s="47">
        <f t="shared" si="40"/>
        <v>0.18304119185615916</v>
      </c>
      <c r="Z143" s="47">
        <f t="shared" si="41"/>
        <v>0.36268316091692693</v>
      </c>
      <c r="AA143" s="47">
        <f t="shared" si="42"/>
        <v>1.3164898441740602</v>
      </c>
      <c r="AB143" s="47">
        <f t="shared" si="43"/>
        <v>0.82916376751946064</v>
      </c>
      <c r="AC143" s="47">
        <f t="shared" si="44"/>
        <v>6.6242134792791276</v>
      </c>
      <c r="AD143" s="47">
        <f t="shared" si="45"/>
        <v>0.72923766815129132</v>
      </c>
      <c r="AE143" s="47">
        <f t="shared" si="46"/>
        <v>100.00000000000003</v>
      </c>
      <c r="AF143" s="47"/>
      <c r="AG143" s="47">
        <f>AC143*'E. Diagram lines'!$G$42</f>
        <v>5.4988003951773949</v>
      </c>
      <c r="AH143" s="47">
        <f>V143*'E. Diagram lines'!$G$43</f>
        <v>8.5964869673375102</v>
      </c>
      <c r="AI143" s="47">
        <f>AB143*'E. Diagram lines'!$G$41</f>
        <v>0.61511697370998386</v>
      </c>
      <c r="AJ143" s="47">
        <f>AA143*'E. Diagram lines'!$G$44</f>
        <v>0.94083951452938652</v>
      </c>
      <c r="AK143" s="47">
        <f>AD143*'E. Diagram lines'!$G$50</f>
        <v>0.31826025282427589</v>
      </c>
      <c r="AL143" s="47">
        <f>U143*'E. Diagram lines'!$G$47</f>
        <v>0.31032860150195524</v>
      </c>
      <c r="AM143" s="47">
        <f t="shared" si="47"/>
        <v>7.4533772467985884</v>
      </c>
      <c r="AN143" s="47">
        <f t="shared" si="48"/>
        <v>1.2185376632247678</v>
      </c>
      <c r="AO143" s="47">
        <f t="shared" si="49"/>
        <v>1.4060522000319271</v>
      </c>
      <c r="AP143" s="47">
        <f t="shared" si="50"/>
        <v>0.71121114847463929</v>
      </c>
    </row>
    <row r="144" spans="1:42">
      <c r="A144" s="18" t="s">
        <v>127</v>
      </c>
      <c r="B144" s="18">
        <v>0.15</v>
      </c>
      <c r="C144" s="18" t="s">
        <v>122</v>
      </c>
      <c r="D144" s="18">
        <v>450</v>
      </c>
      <c r="E144" s="18">
        <v>85</v>
      </c>
      <c r="F144" s="47">
        <v>71.602420551796286</v>
      </c>
      <c r="G144" s="47">
        <v>0.5432189893165601</v>
      </c>
      <c r="H144" s="47">
        <v>15.82227611416968</v>
      </c>
      <c r="I144" s="47">
        <v>0.16590794042998522</v>
      </c>
      <c r="J144" s="47">
        <v>0.43289869072321663</v>
      </c>
      <c r="K144" s="47">
        <v>0.17599726616399028</v>
      </c>
      <c r="L144" s="47">
        <v>0.3651849363549769</v>
      </c>
      <c r="M144" s="47">
        <v>1.2714062241299393</v>
      </c>
      <c r="N144" s="47">
        <v>0.86270023407643059</v>
      </c>
      <c r="O144" s="47">
        <v>6.5321672540798907</v>
      </c>
      <c r="P144" s="47">
        <v>0.67321193268443558</v>
      </c>
      <c r="Q144" s="47">
        <v>1.5526098660746057</v>
      </c>
      <c r="R144" s="47">
        <f t="shared" si="34"/>
        <v>100</v>
      </c>
      <c r="S144" s="47"/>
      <c r="T144" s="47">
        <f t="shared" si="35"/>
        <v>72.731659472526516</v>
      </c>
      <c r="U144" s="47">
        <f t="shared" si="36"/>
        <v>0.55178607434648941</v>
      </c>
      <c r="V144" s="47">
        <f t="shared" si="37"/>
        <v>16.071808600152274</v>
      </c>
      <c r="W144" s="47">
        <f t="shared" si="38"/>
        <v>0.16852446794606557</v>
      </c>
      <c r="X144" s="47">
        <f t="shared" si="39"/>
        <v>0.43972591872096556</v>
      </c>
      <c r="Y144" s="47">
        <f t="shared" si="40"/>
        <v>0.17877291203410059</v>
      </c>
      <c r="Z144" s="47">
        <f t="shared" si="41"/>
        <v>0.37094425343138943</v>
      </c>
      <c r="AA144" s="47">
        <f t="shared" si="42"/>
        <v>1.2914575210174184</v>
      </c>
      <c r="AB144" s="47">
        <f t="shared" si="43"/>
        <v>0.87630584508419629</v>
      </c>
      <c r="AC144" s="47">
        <f t="shared" si="44"/>
        <v>6.6351858034973725</v>
      </c>
      <c r="AD144" s="47">
        <f t="shared" si="45"/>
        <v>0.68382913124320988</v>
      </c>
      <c r="AE144" s="47">
        <f t="shared" si="46"/>
        <v>100.00000000000001</v>
      </c>
      <c r="AF144" s="47"/>
      <c r="AG144" s="47">
        <f>AC144*'E. Diagram lines'!$G$42</f>
        <v>5.5079085890687951</v>
      </c>
      <c r="AH144" s="47">
        <f>V144*'E. Diagram lines'!$G$43</f>
        <v>8.5062679413359863</v>
      </c>
      <c r="AI144" s="47">
        <f>AB144*'E. Diagram lines'!$G$41</f>
        <v>0.65008942815378101</v>
      </c>
      <c r="AJ144" s="47">
        <f>AA144*'E. Diagram lines'!$G$44</f>
        <v>0.92294997373994481</v>
      </c>
      <c r="AK144" s="47">
        <f>AD144*'E. Diagram lines'!$G$50</f>
        <v>0.29844266376118839</v>
      </c>
      <c r="AL144" s="47">
        <f>U144*'E. Diagram lines'!$G$47</f>
        <v>0.33069167422991619</v>
      </c>
      <c r="AM144" s="47">
        <f t="shared" si="47"/>
        <v>7.5114916485815684</v>
      </c>
      <c r="AN144" s="47">
        <f t="shared" si="48"/>
        <v>1.2012894251154809</v>
      </c>
      <c r="AO144" s="47">
        <f t="shared" si="49"/>
        <v>1.3813365833418283</v>
      </c>
      <c r="AP144" s="47">
        <f t="shared" si="50"/>
        <v>0.72393652065648506</v>
      </c>
    </row>
    <row r="145" spans="1:42">
      <c r="A145" s="18" t="s">
        <v>127</v>
      </c>
      <c r="B145" s="18">
        <v>0.15</v>
      </c>
      <c r="C145" s="18" t="s">
        <v>122</v>
      </c>
      <c r="D145" s="18">
        <v>450</v>
      </c>
      <c r="E145" s="18">
        <v>85</v>
      </c>
      <c r="F145" s="47">
        <v>71.602420551796314</v>
      </c>
      <c r="G145" s="47">
        <v>0.54321898931655976</v>
      </c>
      <c r="H145" s="47">
        <v>15.822276114169664</v>
      </c>
      <c r="I145" s="47">
        <v>0.16590794042998472</v>
      </c>
      <c r="J145" s="47">
        <v>0.4328986907232214</v>
      </c>
      <c r="K145" s="47">
        <v>0.17599726616399006</v>
      </c>
      <c r="L145" s="47">
        <v>0.36518493635497651</v>
      </c>
      <c r="M145" s="47">
        <v>1.2714062241299371</v>
      </c>
      <c r="N145" s="47">
        <v>0.86270023407642971</v>
      </c>
      <c r="O145" s="47">
        <v>6.5321672540798819</v>
      </c>
      <c r="P145" s="47">
        <v>0.67321193268443513</v>
      </c>
      <c r="Q145" s="47">
        <v>1.5526098660746039</v>
      </c>
      <c r="R145" s="47">
        <f t="shared" si="34"/>
        <v>100</v>
      </c>
      <c r="S145" s="47"/>
      <c r="T145" s="47">
        <f t="shared" si="35"/>
        <v>72.731659472526545</v>
      </c>
      <c r="U145" s="47">
        <f t="shared" si="36"/>
        <v>0.55178607434648919</v>
      </c>
      <c r="V145" s="47">
        <f t="shared" si="37"/>
        <v>16.071808600152256</v>
      </c>
      <c r="W145" s="47">
        <f t="shared" si="38"/>
        <v>0.16852446794606504</v>
      </c>
      <c r="X145" s="47">
        <f t="shared" si="39"/>
        <v>0.43972591872097039</v>
      </c>
      <c r="Y145" s="47">
        <f t="shared" si="40"/>
        <v>0.1787729120341004</v>
      </c>
      <c r="Z145" s="47">
        <f t="shared" si="41"/>
        <v>0.37094425343138904</v>
      </c>
      <c r="AA145" s="47">
        <f t="shared" si="42"/>
        <v>1.291457521017416</v>
      </c>
      <c r="AB145" s="47">
        <f t="shared" si="43"/>
        <v>0.87630584508419529</v>
      </c>
      <c r="AC145" s="47">
        <f t="shared" si="44"/>
        <v>6.6351858034973636</v>
      </c>
      <c r="AD145" s="47">
        <f t="shared" si="45"/>
        <v>0.68382913124320943</v>
      </c>
      <c r="AE145" s="47">
        <f t="shared" si="46"/>
        <v>100.00000000000001</v>
      </c>
      <c r="AF145" s="47"/>
      <c r="AG145" s="47">
        <f>AC145*'E. Diagram lines'!$G$42</f>
        <v>5.507908589068788</v>
      </c>
      <c r="AH145" s="47">
        <f>V145*'E. Diagram lines'!$G$43</f>
        <v>8.5062679413359774</v>
      </c>
      <c r="AI145" s="47">
        <f>AB145*'E. Diagram lines'!$G$41</f>
        <v>0.65008942815378024</v>
      </c>
      <c r="AJ145" s="47">
        <f>AA145*'E. Diagram lines'!$G$44</f>
        <v>0.92294997373994303</v>
      </c>
      <c r="AK145" s="47">
        <f>AD145*'E. Diagram lines'!$G$50</f>
        <v>0.29844266376118816</v>
      </c>
      <c r="AL145" s="47">
        <f>U145*'E. Diagram lines'!$G$47</f>
        <v>0.33069167422991608</v>
      </c>
      <c r="AM145" s="47">
        <f t="shared" si="47"/>
        <v>7.5114916485815586</v>
      </c>
      <c r="AN145" s="47">
        <f t="shared" si="48"/>
        <v>1.2012894251154813</v>
      </c>
      <c r="AO145" s="47">
        <f t="shared" si="49"/>
        <v>1.3813365833418285</v>
      </c>
      <c r="AP145" s="47">
        <f t="shared" si="50"/>
        <v>0.72393652065648495</v>
      </c>
    </row>
    <row r="146" spans="1:42">
      <c r="A146" s="18" t="s">
        <v>127</v>
      </c>
      <c r="B146" s="18">
        <v>0.15</v>
      </c>
      <c r="C146" s="18" t="s">
        <v>122</v>
      </c>
      <c r="D146" s="18">
        <v>450</v>
      </c>
      <c r="E146" s="18">
        <v>85</v>
      </c>
      <c r="F146" s="47">
        <v>71.775767584827889</v>
      </c>
      <c r="G146" s="47">
        <v>0.57922526563672727</v>
      </c>
      <c r="H146" s="47">
        <v>15.669589729882262</v>
      </c>
      <c r="I146" s="47">
        <v>0.17354424660482903</v>
      </c>
      <c r="J146" s="47">
        <v>0.46540581924865804</v>
      </c>
      <c r="K146" s="47">
        <v>0.1718827358732691</v>
      </c>
      <c r="L146" s="47">
        <v>0.37417738971986558</v>
      </c>
      <c r="M146" s="47">
        <v>1.2501476957832645</v>
      </c>
      <c r="N146" s="47">
        <v>0.91257494667027705</v>
      </c>
      <c r="O146" s="47">
        <v>6.5465037769886267</v>
      </c>
      <c r="P146" s="47">
        <v>0.62946447703725572</v>
      </c>
      <c r="Q146" s="47">
        <v>1.4517163317270623</v>
      </c>
      <c r="R146" s="47">
        <f t="shared" si="34"/>
        <v>99.999999999999986</v>
      </c>
      <c r="S146" s="47"/>
      <c r="T146" s="47">
        <f t="shared" si="35"/>
        <v>72.833097556965058</v>
      </c>
      <c r="U146" s="47">
        <f t="shared" si="36"/>
        <v>0.58775784222328942</v>
      </c>
      <c r="V146" s="47">
        <f t="shared" si="37"/>
        <v>15.900418705036259</v>
      </c>
      <c r="W146" s="47">
        <f t="shared" si="38"/>
        <v>0.17610072965755832</v>
      </c>
      <c r="X146" s="47">
        <f t="shared" si="39"/>
        <v>0.47226171976295195</v>
      </c>
      <c r="Y146" s="47">
        <f t="shared" si="40"/>
        <v>0.17441474318502595</v>
      </c>
      <c r="Z146" s="47">
        <f t="shared" si="41"/>
        <v>0.37968940279000507</v>
      </c>
      <c r="AA146" s="47">
        <f t="shared" si="42"/>
        <v>1.2685636413429924</v>
      </c>
      <c r="AB146" s="47">
        <f t="shared" si="43"/>
        <v>0.9260181027019504</v>
      </c>
      <c r="AC146" s="47">
        <f t="shared" si="44"/>
        <v>6.6429404280901112</v>
      </c>
      <c r="AD146" s="47">
        <f t="shared" si="45"/>
        <v>0.63873712824478979</v>
      </c>
      <c r="AE146" s="47">
        <f t="shared" si="46"/>
        <v>99.999999999999986</v>
      </c>
      <c r="AF146" s="47"/>
      <c r="AG146" s="47">
        <f>AC146*'E. Diagram lines'!$G$42</f>
        <v>5.5143457506893236</v>
      </c>
      <c r="AH146" s="47">
        <f>V146*'E. Diagram lines'!$G$43</f>
        <v>8.4155570321555171</v>
      </c>
      <c r="AI146" s="47">
        <f>AB146*'E. Diagram lines'!$G$41</f>
        <v>0.68696857635101127</v>
      </c>
      <c r="AJ146" s="47">
        <f>AA146*'E. Diagram lines'!$G$44</f>
        <v>0.90658868790557168</v>
      </c>
      <c r="AK146" s="47">
        <f>AD146*'E. Diagram lines'!$G$50</f>
        <v>0.27876321918311037</v>
      </c>
      <c r="AL146" s="47">
        <f>U146*'E. Diagram lines'!$G$47</f>
        <v>0.352249964112961</v>
      </c>
      <c r="AM146" s="47">
        <f t="shared" si="47"/>
        <v>7.5689585307920613</v>
      </c>
      <c r="AN146" s="47">
        <f t="shared" si="48"/>
        <v>1.1839718429556487</v>
      </c>
      <c r="AO146" s="47">
        <f t="shared" si="49"/>
        <v>1.3570602276133874</v>
      </c>
      <c r="AP146" s="47">
        <f t="shared" si="50"/>
        <v>0.73688697056479491</v>
      </c>
    </row>
    <row r="147" spans="1:42">
      <c r="A147" s="18" t="s">
        <v>127</v>
      </c>
      <c r="B147" s="18">
        <v>0.15</v>
      </c>
      <c r="C147" s="18" t="s">
        <v>122</v>
      </c>
      <c r="D147" s="18">
        <v>450</v>
      </c>
      <c r="E147" s="18">
        <v>85</v>
      </c>
      <c r="F147" s="47">
        <v>71.775767584827946</v>
      </c>
      <c r="G147" s="47">
        <v>0.57922526563672738</v>
      </c>
      <c r="H147" s="47">
        <v>15.669589729882249</v>
      </c>
      <c r="I147" s="47">
        <v>0.17354424660482856</v>
      </c>
      <c r="J147" s="47">
        <v>0.46540581924866392</v>
      </c>
      <c r="K147" s="47">
        <v>0.17188273587326899</v>
      </c>
      <c r="L147" s="47">
        <v>0.37417738971986536</v>
      </c>
      <c r="M147" s="47">
        <v>1.2501476957832631</v>
      </c>
      <c r="N147" s="47">
        <v>0.91257494667027672</v>
      </c>
      <c r="O147" s="47">
        <v>6.5465037769886232</v>
      </c>
      <c r="P147" s="47">
        <v>0.62946447703725583</v>
      </c>
      <c r="Q147" s="47">
        <v>1.4517163317270616</v>
      </c>
      <c r="R147" s="47">
        <f t="shared" si="34"/>
        <v>100.00000000000003</v>
      </c>
      <c r="S147" s="47"/>
      <c r="T147" s="47">
        <f t="shared" si="35"/>
        <v>72.833097556965086</v>
      </c>
      <c r="U147" s="47">
        <f t="shared" si="36"/>
        <v>0.58775784222328931</v>
      </c>
      <c r="V147" s="47">
        <f t="shared" si="37"/>
        <v>15.900418705036241</v>
      </c>
      <c r="W147" s="47">
        <f t="shared" si="38"/>
        <v>0.1761007296575578</v>
      </c>
      <c r="X147" s="47">
        <f t="shared" si="39"/>
        <v>0.47226171976295772</v>
      </c>
      <c r="Y147" s="47">
        <f t="shared" si="40"/>
        <v>0.17441474318502578</v>
      </c>
      <c r="Z147" s="47">
        <f t="shared" si="41"/>
        <v>0.37968940279000468</v>
      </c>
      <c r="AA147" s="47">
        <f t="shared" si="42"/>
        <v>1.2685636413429904</v>
      </c>
      <c r="AB147" s="47">
        <f t="shared" si="43"/>
        <v>0.92601810270194973</v>
      </c>
      <c r="AC147" s="47">
        <f t="shared" si="44"/>
        <v>6.642940428090105</v>
      </c>
      <c r="AD147" s="47">
        <f t="shared" si="45"/>
        <v>0.63873712824478968</v>
      </c>
      <c r="AE147" s="47">
        <f t="shared" si="46"/>
        <v>99.999999999999986</v>
      </c>
      <c r="AF147" s="47"/>
      <c r="AG147" s="47">
        <f>AC147*'E. Diagram lines'!$G$42</f>
        <v>5.5143457506893183</v>
      </c>
      <c r="AH147" s="47">
        <f>V147*'E. Diagram lines'!$G$43</f>
        <v>8.4155570321555082</v>
      </c>
      <c r="AI147" s="47">
        <f>AB147*'E. Diagram lines'!$G$41</f>
        <v>0.68696857635101083</v>
      </c>
      <c r="AJ147" s="47">
        <f>AA147*'E. Diagram lines'!$G$44</f>
        <v>0.90658868790557023</v>
      </c>
      <c r="AK147" s="47">
        <f>AD147*'E. Diagram lines'!$G$50</f>
        <v>0.27876321918311031</v>
      </c>
      <c r="AL147" s="47">
        <f>U147*'E. Diagram lines'!$G$47</f>
        <v>0.35224996411296089</v>
      </c>
      <c r="AM147" s="47">
        <f t="shared" si="47"/>
        <v>7.5689585307920551</v>
      </c>
      <c r="AN147" s="47">
        <f t="shared" si="48"/>
        <v>1.1839718429556487</v>
      </c>
      <c r="AO147" s="47">
        <f t="shared" si="49"/>
        <v>1.3570602276133872</v>
      </c>
      <c r="AP147" s="47">
        <f t="shared" si="50"/>
        <v>0.73688697056479491</v>
      </c>
    </row>
    <row r="148" spans="1:42">
      <c r="A148" s="18" t="s">
        <v>127</v>
      </c>
      <c r="B148" s="18">
        <v>0.15</v>
      </c>
      <c r="C148" s="18" t="s">
        <v>122</v>
      </c>
      <c r="D148" s="18">
        <v>450</v>
      </c>
      <c r="E148" s="18">
        <v>85</v>
      </c>
      <c r="F148" s="47">
        <v>71.959894874225029</v>
      </c>
      <c r="G148" s="47">
        <v>0.61429458438586559</v>
      </c>
      <c r="H148" s="47">
        <v>15.512865889229186</v>
      </c>
      <c r="I148" s="47">
        <v>0.18423145274862962</v>
      </c>
      <c r="J148" s="47">
        <v>0.50494209706347792</v>
      </c>
      <c r="K148" s="47">
        <v>0.16915430725817127</v>
      </c>
      <c r="L148" s="47">
        <v>0.38710895769307868</v>
      </c>
      <c r="M148" s="47">
        <v>1.2370298633665138</v>
      </c>
      <c r="N148" s="47">
        <v>0.98419480112505364</v>
      </c>
      <c r="O148" s="47">
        <v>6.4872516892826999</v>
      </c>
      <c r="P148" s="47">
        <v>0.59251974799344809</v>
      </c>
      <c r="Q148" s="47">
        <v>1.366511735628857</v>
      </c>
      <c r="R148" s="47">
        <f t="shared" si="34"/>
        <v>100.00000000000001</v>
      </c>
      <c r="S148" s="47"/>
      <c r="T148" s="47">
        <f t="shared" si="35"/>
        <v>72.956858913220373</v>
      </c>
      <c r="U148" s="47">
        <f t="shared" si="36"/>
        <v>0.62280529178826982</v>
      </c>
      <c r="V148" s="47">
        <f t="shared" si="37"/>
        <v>15.72778795742218</v>
      </c>
      <c r="W148" s="47">
        <f t="shared" si="38"/>
        <v>0.1867838763390654</v>
      </c>
      <c r="X148" s="47">
        <f t="shared" si="39"/>
        <v>0.51193778700197856</v>
      </c>
      <c r="Y148" s="47">
        <f t="shared" si="40"/>
        <v>0.17149784544249358</v>
      </c>
      <c r="Z148" s="47">
        <f t="shared" si="41"/>
        <v>0.39247213548353432</v>
      </c>
      <c r="AA148" s="47">
        <f t="shared" si="42"/>
        <v>1.2541682192673291</v>
      </c>
      <c r="AB148" s="47">
        <f t="shared" si="43"/>
        <v>0.99783026885055337</v>
      </c>
      <c r="AC148" s="47">
        <f t="shared" si="44"/>
        <v>6.5771289279505849</v>
      </c>
      <c r="AD148" s="47">
        <f t="shared" si="45"/>
        <v>0.60072877723364548</v>
      </c>
      <c r="AE148" s="47">
        <f t="shared" si="46"/>
        <v>99.999999999999986</v>
      </c>
      <c r="AF148" s="47"/>
      <c r="AG148" s="47">
        <f>AC148*'E. Diagram lines'!$G$42</f>
        <v>5.4597152192146909</v>
      </c>
      <c r="AH148" s="47">
        <f>V148*'E. Diagram lines'!$G$43</f>
        <v>8.3241893814665602</v>
      </c>
      <c r="AI148" s="47">
        <f>AB148*'E. Diagram lines'!$G$41</f>
        <v>0.74024259054127861</v>
      </c>
      <c r="AJ148" s="47">
        <f>AA148*'E. Diagram lines'!$G$44</f>
        <v>0.89630088965399479</v>
      </c>
      <c r="AK148" s="47">
        <f>AD148*'E. Diagram lines'!$G$50</f>
        <v>0.26217528368478804</v>
      </c>
      <c r="AL148" s="47">
        <f>U148*'E. Diagram lines'!$G$47</f>
        <v>0.37325429951207101</v>
      </c>
      <c r="AM148" s="47">
        <f t="shared" si="47"/>
        <v>7.5749591968011387</v>
      </c>
      <c r="AN148" s="47">
        <f t="shared" si="48"/>
        <v>1.1730391652940577</v>
      </c>
      <c r="AO148" s="47">
        <f t="shared" si="49"/>
        <v>1.3426203269267409</v>
      </c>
      <c r="AP148" s="47">
        <f t="shared" si="50"/>
        <v>0.74481220039994545</v>
      </c>
    </row>
    <row r="149" spans="1:42">
      <c r="A149" s="18" t="s">
        <v>127</v>
      </c>
      <c r="B149" s="18">
        <v>0.15</v>
      </c>
      <c r="C149" s="18" t="s">
        <v>122</v>
      </c>
      <c r="D149" s="18">
        <v>450</v>
      </c>
      <c r="E149" s="18">
        <v>85</v>
      </c>
      <c r="F149" s="47">
        <v>71.959894874225043</v>
      </c>
      <c r="G149" s="47">
        <v>0.61429458438586537</v>
      </c>
      <c r="H149" s="47">
        <v>15.512865889229172</v>
      </c>
      <c r="I149" s="47">
        <v>0.18423145274862898</v>
      </c>
      <c r="J149" s="47">
        <v>0.50494209706348325</v>
      </c>
      <c r="K149" s="47">
        <v>0.1691543072581711</v>
      </c>
      <c r="L149" s="47">
        <v>0.38710895769307818</v>
      </c>
      <c r="M149" s="47">
        <v>1.2370298633665113</v>
      </c>
      <c r="N149" s="47">
        <v>0.98419480112505264</v>
      </c>
      <c r="O149" s="47">
        <v>6.4872516892826919</v>
      </c>
      <c r="P149" s="47">
        <v>0.59251974799344775</v>
      </c>
      <c r="Q149" s="47">
        <v>1.3665117356288554</v>
      </c>
      <c r="R149" s="47">
        <f t="shared" si="34"/>
        <v>100</v>
      </c>
      <c r="S149" s="47"/>
      <c r="T149" s="47">
        <f t="shared" si="35"/>
        <v>72.956858913220401</v>
      </c>
      <c r="U149" s="47">
        <f t="shared" si="36"/>
        <v>0.6228052917882696</v>
      </c>
      <c r="V149" s="47">
        <f t="shared" si="37"/>
        <v>15.727787957422169</v>
      </c>
      <c r="W149" s="47">
        <f t="shared" si="38"/>
        <v>0.18678387633906479</v>
      </c>
      <c r="X149" s="47">
        <f t="shared" si="39"/>
        <v>0.51193778700198411</v>
      </c>
      <c r="Y149" s="47">
        <f t="shared" si="40"/>
        <v>0.17149784544249341</v>
      </c>
      <c r="Z149" s="47">
        <f t="shared" si="41"/>
        <v>0.39247213548353388</v>
      </c>
      <c r="AA149" s="47">
        <f t="shared" si="42"/>
        <v>1.2541682192673269</v>
      </c>
      <c r="AB149" s="47">
        <f t="shared" si="43"/>
        <v>0.99783026885055248</v>
      </c>
      <c r="AC149" s="47">
        <f t="shared" si="44"/>
        <v>6.5771289279505778</v>
      </c>
      <c r="AD149" s="47">
        <f t="shared" si="45"/>
        <v>0.60072877723364526</v>
      </c>
      <c r="AE149" s="47">
        <f t="shared" si="46"/>
        <v>100</v>
      </c>
      <c r="AF149" s="47"/>
      <c r="AG149" s="47">
        <f>AC149*'E. Diagram lines'!$G$42</f>
        <v>5.4597152192146847</v>
      </c>
      <c r="AH149" s="47">
        <f>V149*'E. Diagram lines'!$G$43</f>
        <v>8.3241893814665548</v>
      </c>
      <c r="AI149" s="47">
        <f>AB149*'E. Diagram lines'!$G$41</f>
        <v>0.74024259054127794</v>
      </c>
      <c r="AJ149" s="47">
        <f>AA149*'E. Diagram lines'!$G$44</f>
        <v>0.89630088965399313</v>
      </c>
      <c r="AK149" s="47">
        <f>AD149*'E. Diagram lines'!$G$50</f>
        <v>0.26217528368478793</v>
      </c>
      <c r="AL149" s="47">
        <f>U149*'E. Diagram lines'!$G$47</f>
        <v>0.37325429951207084</v>
      </c>
      <c r="AM149" s="47">
        <f t="shared" si="47"/>
        <v>7.5749591968011298</v>
      </c>
      <c r="AN149" s="47">
        <f t="shared" si="48"/>
        <v>1.1730391652940584</v>
      </c>
      <c r="AO149" s="47">
        <f t="shared" si="49"/>
        <v>1.3426203269267414</v>
      </c>
      <c r="AP149" s="47">
        <f t="shared" si="50"/>
        <v>0.74481220039994511</v>
      </c>
    </row>
    <row r="150" spans="1:42">
      <c r="A150" s="18" t="s">
        <v>127</v>
      </c>
      <c r="B150" s="18">
        <v>0.15</v>
      </c>
      <c r="C150" s="18" t="s">
        <v>122</v>
      </c>
      <c r="D150" s="18">
        <v>450</v>
      </c>
      <c r="E150" s="18">
        <v>85</v>
      </c>
      <c r="F150" s="47">
        <v>72.139281642070102</v>
      </c>
      <c r="G150" s="47">
        <v>0.64927328385135796</v>
      </c>
      <c r="H150" s="47">
        <v>15.357389188560314</v>
      </c>
      <c r="I150" s="47">
        <v>0.19634710690678714</v>
      </c>
      <c r="J150" s="47">
        <v>0.54796922837344009</v>
      </c>
      <c r="K150" s="47">
        <v>0.16670804393704278</v>
      </c>
      <c r="L150" s="47">
        <v>0.40145882188580018</v>
      </c>
      <c r="M150" s="47">
        <v>1.227544319581698</v>
      </c>
      <c r="N150" s="47">
        <v>1.0644217120699548</v>
      </c>
      <c r="O150" s="47">
        <v>6.4038351421365602</v>
      </c>
      <c r="P150" s="47">
        <v>0.55826365194905059</v>
      </c>
      <c r="Q150" s="47">
        <v>1.2875078586778788</v>
      </c>
      <c r="R150" s="47">
        <f t="shared" si="34"/>
        <v>100</v>
      </c>
      <c r="S150" s="47"/>
      <c r="T150" s="47">
        <f t="shared" si="35"/>
        <v>73.080194894473564</v>
      </c>
      <c r="U150" s="47">
        <f t="shared" si="36"/>
        <v>0.65774176071030943</v>
      </c>
      <c r="V150" s="47">
        <f t="shared" si="37"/>
        <v>15.55769574389212</v>
      </c>
      <c r="W150" s="47">
        <f t="shared" si="38"/>
        <v>0.19890806386053556</v>
      </c>
      <c r="X150" s="47">
        <f t="shared" si="39"/>
        <v>0.55511639559148995</v>
      </c>
      <c r="Y150" s="47">
        <f t="shared" si="40"/>
        <v>0.16888241834516199</v>
      </c>
      <c r="Z150" s="47">
        <f t="shared" si="41"/>
        <v>0.40669505264951689</v>
      </c>
      <c r="AA150" s="47">
        <f t="shared" si="42"/>
        <v>1.2435551903849003</v>
      </c>
      <c r="AB150" s="47">
        <f t="shared" si="43"/>
        <v>1.0783049733422507</v>
      </c>
      <c r="AC150" s="47">
        <f t="shared" si="44"/>
        <v>6.4873604173304473</v>
      </c>
      <c r="AD150" s="47">
        <f t="shared" si="45"/>
        <v>0.56554508941969606</v>
      </c>
      <c r="AE150" s="47">
        <f t="shared" si="46"/>
        <v>99.999999999999986</v>
      </c>
      <c r="AF150" s="47"/>
      <c r="AG150" s="47">
        <f>AC150*'E. Diagram lines'!$G$42</f>
        <v>5.3851978258340933</v>
      </c>
      <c r="AH150" s="47">
        <f>V150*'E. Diagram lines'!$G$43</f>
        <v>8.2341652915201475</v>
      </c>
      <c r="AI150" s="47">
        <f>AB150*'E. Diagram lines'!$G$41</f>
        <v>0.79994292794896238</v>
      </c>
      <c r="AJ150" s="47">
        <f>AA150*'E. Diagram lines'!$G$44</f>
        <v>0.88871620756501502</v>
      </c>
      <c r="AK150" s="47">
        <f>AD150*'E. Diagram lines'!$G$50</f>
        <v>0.2468201122941697</v>
      </c>
      <c r="AL150" s="47">
        <f>U150*'E. Diagram lines'!$G$47</f>
        <v>0.39419212294879652</v>
      </c>
      <c r="AM150" s="47">
        <f t="shared" si="47"/>
        <v>7.5656653906726978</v>
      </c>
      <c r="AN150" s="47">
        <f t="shared" si="48"/>
        <v>1.1640276777593981</v>
      </c>
      <c r="AO150" s="47">
        <f t="shared" si="49"/>
        <v>1.3312817960502894</v>
      </c>
      <c r="AP150" s="47">
        <f t="shared" si="50"/>
        <v>0.75115576804764239</v>
      </c>
    </row>
    <row r="151" spans="1:42">
      <c r="A151" s="18" t="s">
        <v>127</v>
      </c>
      <c r="B151" s="18">
        <v>0.15</v>
      </c>
      <c r="C151" s="18" t="s">
        <v>122</v>
      </c>
      <c r="D151" s="18">
        <v>450</v>
      </c>
      <c r="E151" s="18">
        <v>85</v>
      </c>
      <c r="F151" s="47">
        <v>72.139281642070145</v>
      </c>
      <c r="G151" s="47">
        <v>0.64927328385135796</v>
      </c>
      <c r="H151" s="47">
        <v>15.357389188560312</v>
      </c>
      <c r="I151" s="47">
        <v>0.19634710690678656</v>
      </c>
      <c r="J151" s="47">
        <v>0.54796922837344597</v>
      </c>
      <c r="K151" s="47">
        <v>0.16670804393704267</v>
      </c>
      <c r="L151" s="47">
        <v>0.4014588218857999</v>
      </c>
      <c r="M151" s="47">
        <v>1.2275443195816964</v>
      </c>
      <c r="N151" s="47">
        <v>1.0644217120699544</v>
      </c>
      <c r="O151" s="47">
        <v>6.4038351421365558</v>
      </c>
      <c r="P151" s="47">
        <v>0.55826365194905048</v>
      </c>
      <c r="Q151" s="47">
        <v>1.2875078586778783</v>
      </c>
      <c r="R151" s="47">
        <f t="shared" si="34"/>
        <v>100.00000000000003</v>
      </c>
      <c r="S151" s="47"/>
      <c r="T151" s="47">
        <f t="shared" si="35"/>
        <v>73.080194894473593</v>
      </c>
      <c r="U151" s="47">
        <f t="shared" si="36"/>
        <v>0.65774176071030932</v>
      </c>
      <c r="V151" s="47">
        <f t="shared" si="37"/>
        <v>15.557695743892113</v>
      </c>
      <c r="W151" s="47">
        <f t="shared" si="38"/>
        <v>0.19890806386053492</v>
      </c>
      <c r="X151" s="47">
        <f t="shared" si="39"/>
        <v>0.55511639559149573</v>
      </c>
      <c r="Y151" s="47">
        <f t="shared" si="40"/>
        <v>0.16888241834516182</v>
      </c>
      <c r="Z151" s="47">
        <f t="shared" si="41"/>
        <v>0.40669505264951644</v>
      </c>
      <c r="AA151" s="47">
        <f t="shared" si="42"/>
        <v>1.2435551903848985</v>
      </c>
      <c r="AB151" s="47">
        <f t="shared" si="43"/>
        <v>1.0783049733422501</v>
      </c>
      <c r="AC151" s="47">
        <f t="shared" si="44"/>
        <v>6.4873604173304411</v>
      </c>
      <c r="AD151" s="47">
        <f t="shared" si="45"/>
        <v>0.56554508941969583</v>
      </c>
      <c r="AE151" s="47">
        <f t="shared" si="46"/>
        <v>100</v>
      </c>
      <c r="AF151" s="47"/>
      <c r="AG151" s="47">
        <f>AC151*'E. Diagram lines'!$G$42</f>
        <v>5.385197825834088</v>
      </c>
      <c r="AH151" s="47">
        <f>V151*'E. Diagram lines'!$G$43</f>
        <v>8.234165291520144</v>
      </c>
      <c r="AI151" s="47">
        <f>AB151*'E. Diagram lines'!$G$41</f>
        <v>0.79994292794896193</v>
      </c>
      <c r="AJ151" s="47">
        <f>AA151*'E. Diagram lines'!$G$44</f>
        <v>0.88871620756501368</v>
      </c>
      <c r="AK151" s="47">
        <f>AD151*'E. Diagram lines'!$G$50</f>
        <v>0.24682011229416959</v>
      </c>
      <c r="AL151" s="47">
        <f>U151*'E. Diagram lines'!$G$47</f>
        <v>0.39419212294879646</v>
      </c>
      <c r="AM151" s="47">
        <f t="shared" si="47"/>
        <v>7.5656653906726916</v>
      </c>
      <c r="AN151" s="47">
        <f t="shared" si="48"/>
        <v>1.1640276777593987</v>
      </c>
      <c r="AO151" s="47">
        <f t="shared" si="49"/>
        <v>1.3312817960502901</v>
      </c>
      <c r="AP151" s="47">
        <f t="shared" si="50"/>
        <v>0.75115576804764206</v>
      </c>
    </row>
    <row r="152" spans="1:42">
      <c r="A152" s="18" t="s">
        <v>127</v>
      </c>
      <c r="B152" s="18">
        <v>0.15</v>
      </c>
      <c r="C152" s="18" t="s">
        <v>122</v>
      </c>
      <c r="D152" s="18">
        <v>450</v>
      </c>
      <c r="E152" s="18">
        <v>85</v>
      </c>
      <c r="F152" s="47">
        <v>72.309935828773447</v>
      </c>
      <c r="G152" s="47">
        <v>0.68480065692739833</v>
      </c>
      <c r="H152" s="47">
        <v>15.203784642921079</v>
      </c>
      <c r="I152" s="47">
        <v>0.209352792000841</v>
      </c>
      <c r="J152" s="47">
        <v>0.59335693337073392</v>
      </c>
      <c r="K152" s="47">
        <v>0.16410885873869249</v>
      </c>
      <c r="L152" s="47">
        <v>0.41637798991907826</v>
      </c>
      <c r="M152" s="47">
        <v>1.2199956094508901</v>
      </c>
      <c r="N152" s="47">
        <v>1.1485789741672527</v>
      </c>
      <c r="O152" s="47">
        <v>6.3140649232900863</v>
      </c>
      <c r="P152" s="47">
        <v>0.52495462038053553</v>
      </c>
      <c r="Q152" s="47">
        <v>1.2106881700599876</v>
      </c>
      <c r="R152" s="47">
        <f t="shared" si="34"/>
        <v>100.00000000000001</v>
      </c>
      <c r="S152" s="47"/>
      <c r="T152" s="47">
        <f t="shared" si="35"/>
        <v>73.196112503800748</v>
      </c>
      <c r="U152" s="47">
        <f t="shared" si="36"/>
        <v>0.69319306334094333</v>
      </c>
      <c r="V152" s="47">
        <f t="shared" si="37"/>
        <v>15.390110894884556</v>
      </c>
      <c r="W152" s="47">
        <f t="shared" si="38"/>
        <v>0.21191846377190021</v>
      </c>
      <c r="X152" s="47">
        <f t="shared" si="39"/>
        <v>0.60062867366883055</v>
      </c>
      <c r="Y152" s="47">
        <f t="shared" si="40"/>
        <v>0.1661200545876827</v>
      </c>
      <c r="Z152" s="47">
        <f t="shared" si="41"/>
        <v>0.42148080820306594</v>
      </c>
      <c r="AA152" s="47">
        <f t="shared" si="42"/>
        <v>1.2349469662781341</v>
      </c>
      <c r="AB152" s="47">
        <f t="shared" si="43"/>
        <v>1.1626551019451008</v>
      </c>
      <c r="AC152" s="47">
        <f t="shared" si="44"/>
        <v>6.3914453966025961</v>
      </c>
      <c r="AD152" s="47">
        <f t="shared" si="45"/>
        <v>0.53138807291644452</v>
      </c>
      <c r="AE152" s="47">
        <f t="shared" si="46"/>
        <v>100</v>
      </c>
      <c r="AF152" s="47"/>
      <c r="AG152" s="47">
        <f>AC152*'E. Diagram lines'!$G$42</f>
        <v>5.3055781765683285</v>
      </c>
      <c r="AH152" s="47">
        <f>V152*'E. Diagram lines'!$G$43</f>
        <v>8.145468265315321</v>
      </c>
      <c r="AI152" s="47">
        <f>AB152*'E. Diagram lines'!$G$41</f>
        <v>0.86251825729970533</v>
      </c>
      <c r="AJ152" s="47">
        <f>AA152*'E. Diagram lines'!$G$44</f>
        <v>0.88256427450954111</v>
      </c>
      <c r="AK152" s="47">
        <f>AD152*'E. Diagram lines'!$G$50</f>
        <v>0.23191300973649917</v>
      </c>
      <c r="AL152" s="47">
        <f>U152*'E. Diagram lines'!$G$47</f>
        <v>0.41543849208640204</v>
      </c>
      <c r="AM152" s="47">
        <f t="shared" si="47"/>
        <v>7.5541004985476974</v>
      </c>
      <c r="AN152" s="47">
        <f t="shared" si="48"/>
        <v>1.155277299847502</v>
      </c>
      <c r="AO152" s="47">
        <f t="shared" si="49"/>
        <v>1.3205805636549153</v>
      </c>
      <c r="AP152" s="47">
        <f t="shared" si="50"/>
        <v>0.75724270636873692</v>
      </c>
    </row>
    <row r="153" spans="1:42">
      <c r="A153" s="18" t="s">
        <v>127</v>
      </c>
      <c r="B153" s="18">
        <v>0.15</v>
      </c>
      <c r="C153" s="18" t="s">
        <v>122</v>
      </c>
      <c r="D153" s="18">
        <v>450</v>
      </c>
      <c r="E153" s="18">
        <v>85</v>
      </c>
      <c r="F153" s="47">
        <v>72.309935828773447</v>
      </c>
      <c r="G153" s="47">
        <v>0.68480065692739811</v>
      </c>
      <c r="H153" s="47">
        <v>15.20378464292107</v>
      </c>
      <c r="I153" s="47">
        <v>0.20935279200084039</v>
      </c>
      <c r="J153" s="47">
        <v>0.59335693337074047</v>
      </c>
      <c r="K153" s="47">
        <v>0.16410885873869233</v>
      </c>
      <c r="L153" s="47">
        <v>0.41637798991907793</v>
      </c>
      <c r="M153" s="47">
        <v>1.2199956094508879</v>
      </c>
      <c r="N153" s="47">
        <v>1.1485789741672514</v>
      </c>
      <c r="O153" s="47">
        <v>6.3140649232900801</v>
      </c>
      <c r="P153" s="47">
        <v>0.52495462038053531</v>
      </c>
      <c r="Q153" s="47">
        <v>1.2106881700599867</v>
      </c>
      <c r="R153" s="47">
        <f t="shared" si="34"/>
        <v>100</v>
      </c>
      <c r="S153" s="47"/>
      <c r="T153" s="47">
        <f t="shared" si="35"/>
        <v>73.196112503800762</v>
      </c>
      <c r="U153" s="47">
        <f t="shared" si="36"/>
        <v>0.69319306334094333</v>
      </c>
      <c r="V153" s="47">
        <f t="shared" si="37"/>
        <v>15.39011089488455</v>
      </c>
      <c r="W153" s="47">
        <f t="shared" si="38"/>
        <v>0.21191846377189963</v>
      </c>
      <c r="X153" s="47">
        <f t="shared" si="39"/>
        <v>0.60062867366883721</v>
      </c>
      <c r="Y153" s="47">
        <f t="shared" si="40"/>
        <v>0.16612005458768259</v>
      </c>
      <c r="Z153" s="47">
        <f t="shared" si="41"/>
        <v>0.42148080820306566</v>
      </c>
      <c r="AA153" s="47">
        <f t="shared" si="42"/>
        <v>1.2349469662781318</v>
      </c>
      <c r="AB153" s="47">
        <f t="shared" si="43"/>
        <v>1.1626551019450995</v>
      </c>
      <c r="AC153" s="47">
        <f t="shared" si="44"/>
        <v>6.3914453966025908</v>
      </c>
      <c r="AD153" s="47">
        <f t="shared" si="45"/>
        <v>0.53138807291644441</v>
      </c>
      <c r="AE153" s="47">
        <f t="shared" si="46"/>
        <v>100.00000000000001</v>
      </c>
      <c r="AF153" s="47"/>
      <c r="AG153" s="47">
        <f>AC153*'E. Diagram lines'!$G$42</f>
        <v>5.3055781765683241</v>
      </c>
      <c r="AH153" s="47">
        <f>V153*'E. Diagram lines'!$G$43</f>
        <v>8.1454682653153174</v>
      </c>
      <c r="AI153" s="47">
        <f>AB153*'E. Diagram lines'!$G$41</f>
        <v>0.86251825729970433</v>
      </c>
      <c r="AJ153" s="47">
        <f>AA153*'E. Diagram lines'!$G$44</f>
        <v>0.88256427450953956</v>
      </c>
      <c r="AK153" s="47">
        <f>AD153*'E. Diagram lines'!$G$50</f>
        <v>0.23191300973649914</v>
      </c>
      <c r="AL153" s="47">
        <f>U153*'E. Diagram lines'!$G$47</f>
        <v>0.41543849208640204</v>
      </c>
      <c r="AM153" s="47">
        <f t="shared" si="47"/>
        <v>7.5541004985476903</v>
      </c>
      <c r="AN153" s="47">
        <f t="shared" si="48"/>
        <v>1.1552772998475027</v>
      </c>
      <c r="AO153" s="47">
        <f t="shared" si="49"/>
        <v>1.3205805636549159</v>
      </c>
      <c r="AP153" s="47">
        <f t="shared" si="50"/>
        <v>0.75724270636873647</v>
      </c>
    </row>
    <row r="154" spans="1:42">
      <c r="A154" s="18" t="s">
        <v>127</v>
      </c>
      <c r="B154" s="18">
        <v>0.15</v>
      </c>
      <c r="C154" s="18" t="s">
        <v>122</v>
      </c>
      <c r="D154" s="18">
        <v>450</v>
      </c>
      <c r="E154" s="18">
        <v>85</v>
      </c>
      <c r="F154" s="47">
        <v>72.478345987454048</v>
      </c>
      <c r="G154" s="47">
        <v>0.72220770436052528</v>
      </c>
      <c r="H154" s="47">
        <v>15.046012532156382</v>
      </c>
      <c r="I154" s="47">
        <v>0.22388496221313739</v>
      </c>
      <c r="J154" s="47">
        <v>0.64307837397382761</v>
      </c>
      <c r="K154" s="47">
        <v>0.16120637038293151</v>
      </c>
      <c r="L154" s="47">
        <v>0.43249969741872113</v>
      </c>
      <c r="M154" s="47">
        <v>1.2141085543373866</v>
      </c>
      <c r="N154" s="47">
        <v>1.2402066143364681</v>
      </c>
      <c r="O154" s="47">
        <v>6.2139857471229787</v>
      </c>
      <c r="P154" s="47">
        <v>0.49132782487920662</v>
      </c>
      <c r="Q154" s="47">
        <v>1.1331356313644068</v>
      </c>
      <c r="R154" s="47">
        <f t="shared" si="34"/>
        <v>100.00000000000001</v>
      </c>
      <c r="S154" s="47"/>
      <c r="T154" s="47">
        <f t="shared" si="35"/>
        <v>73.309036804495832</v>
      </c>
      <c r="U154" s="47">
        <f t="shared" si="36"/>
        <v>0.73048509121084004</v>
      </c>
      <c r="V154" s="47">
        <f t="shared" si="37"/>
        <v>15.218458305763322</v>
      </c>
      <c r="W154" s="47">
        <f t="shared" si="38"/>
        <v>0.22645095871389079</v>
      </c>
      <c r="X154" s="47">
        <f t="shared" si="39"/>
        <v>0.65044884156135618</v>
      </c>
      <c r="Y154" s="47">
        <f t="shared" si="40"/>
        <v>0.16305399327913994</v>
      </c>
      <c r="Z154" s="47">
        <f t="shared" si="41"/>
        <v>0.4374566748734946</v>
      </c>
      <c r="AA154" s="47">
        <f t="shared" si="42"/>
        <v>1.2280237287696856</v>
      </c>
      <c r="AB154" s="47">
        <f t="shared" si="43"/>
        <v>1.2544209045734738</v>
      </c>
      <c r="AC154" s="47">
        <f t="shared" si="44"/>
        <v>6.2852056518688331</v>
      </c>
      <c r="AD154" s="47">
        <f t="shared" si="45"/>
        <v>0.49695904489014509</v>
      </c>
      <c r="AE154" s="47">
        <f t="shared" si="46"/>
        <v>100.00000000000001</v>
      </c>
      <c r="AF154" s="47"/>
      <c r="AG154" s="47">
        <f>AC154*'E. Diagram lines'!$G$42</f>
        <v>5.2173879103347689</v>
      </c>
      <c r="AH154" s="47">
        <f>V154*'E. Diagram lines'!$G$43</f>
        <v>8.0546183210299311</v>
      </c>
      <c r="AI154" s="47">
        <f>AB154*'E. Diagram lines'!$G$41</f>
        <v>0.93059492081781747</v>
      </c>
      <c r="AJ154" s="47">
        <f>AA154*'E. Diagram lines'!$G$44</f>
        <v>0.8776165299862958</v>
      </c>
      <c r="AK154" s="47">
        <f>AD154*'E. Diagram lines'!$G$50</f>
        <v>0.21688719354145472</v>
      </c>
      <c r="AL154" s="47">
        <f>U154*'E. Diagram lines'!$G$47</f>
        <v>0.43778802880918088</v>
      </c>
      <c r="AM154" s="47">
        <f t="shared" si="47"/>
        <v>7.5396265564423066</v>
      </c>
      <c r="AN154" s="47">
        <f t="shared" si="48"/>
        <v>1.1464670709210838</v>
      </c>
      <c r="AO154" s="47">
        <f t="shared" si="49"/>
        <v>1.3101237498934102</v>
      </c>
      <c r="AP154" s="47">
        <f t="shared" si="50"/>
        <v>0.76328667431710828</v>
      </c>
    </row>
    <row r="155" spans="1:42">
      <c r="A155" s="18" t="s">
        <v>127</v>
      </c>
      <c r="B155" s="18">
        <v>0.15</v>
      </c>
      <c r="C155" s="18" t="s">
        <v>122</v>
      </c>
      <c r="D155" s="18">
        <v>450</v>
      </c>
      <c r="E155" s="18">
        <v>85</v>
      </c>
      <c r="F155" s="47">
        <v>72.478345987454048</v>
      </c>
      <c r="G155" s="47">
        <v>0.72220770436052473</v>
      </c>
      <c r="H155" s="47">
        <v>15.046012532156361</v>
      </c>
      <c r="I155" s="47">
        <v>0.22388496221313647</v>
      </c>
      <c r="J155" s="47">
        <v>0.64307837397383516</v>
      </c>
      <c r="K155" s="47">
        <v>0.16120637038293129</v>
      </c>
      <c r="L155" s="47">
        <v>0.43249969741872041</v>
      </c>
      <c r="M155" s="47">
        <v>1.2141085543373842</v>
      </c>
      <c r="N155" s="47">
        <v>1.2402066143364663</v>
      </c>
      <c r="O155" s="47">
        <v>6.213985747122968</v>
      </c>
      <c r="P155" s="47">
        <v>0.49132782487920634</v>
      </c>
      <c r="Q155" s="47">
        <v>1.133135631364405</v>
      </c>
      <c r="R155" s="47">
        <f t="shared" si="34"/>
        <v>100</v>
      </c>
      <c r="S155" s="47"/>
      <c r="T155" s="47">
        <f t="shared" si="35"/>
        <v>73.309036804495847</v>
      </c>
      <c r="U155" s="47">
        <f t="shared" si="36"/>
        <v>0.7304850912108396</v>
      </c>
      <c r="V155" s="47">
        <f t="shared" si="37"/>
        <v>15.218458305763301</v>
      </c>
      <c r="W155" s="47">
        <f t="shared" si="38"/>
        <v>0.22645095871388987</v>
      </c>
      <c r="X155" s="47">
        <f t="shared" si="39"/>
        <v>0.65044884156136407</v>
      </c>
      <c r="Y155" s="47">
        <f t="shared" si="40"/>
        <v>0.16305399327913975</v>
      </c>
      <c r="Z155" s="47">
        <f t="shared" si="41"/>
        <v>0.43745667487349393</v>
      </c>
      <c r="AA155" s="47">
        <f t="shared" si="42"/>
        <v>1.2280237287696834</v>
      </c>
      <c r="AB155" s="47">
        <f t="shared" si="43"/>
        <v>1.254420904573472</v>
      </c>
      <c r="AC155" s="47">
        <f t="shared" si="44"/>
        <v>6.2852056518688233</v>
      </c>
      <c r="AD155" s="47">
        <f t="shared" si="45"/>
        <v>0.49695904489014486</v>
      </c>
      <c r="AE155" s="47">
        <f t="shared" si="46"/>
        <v>100</v>
      </c>
      <c r="AF155" s="47"/>
      <c r="AG155" s="47">
        <f>AC155*'E. Diagram lines'!$G$42</f>
        <v>5.2173879103347609</v>
      </c>
      <c r="AH155" s="47">
        <f>V155*'E. Diagram lines'!$G$43</f>
        <v>8.0546183210299205</v>
      </c>
      <c r="AI155" s="47">
        <f>AB155*'E. Diagram lines'!$G$41</f>
        <v>0.93059492081781614</v>
      </c>
      <c r="AJ155" s="47">
        <f>AA155*'E. Diagram lines'!$G$44</f>
        <v>0.87761652998629425</v>
      </c>
      <c r="AK155" s="47">
        <f>AD155*'E. Diagram lines'!$G$50</f>
        <v>0.21688719354145461</v>
      </c>
      <c r="AL155" s="47">
        <f>U155*'E. Diagram lines'!$G$47</f>
        <v>0.43778802880918061</v>
      </c>
      <c r="AM155" s="47">
        <f t="shared" si="47"/>
        <v>7.5396265564422951</v>
      </c>
      <c r="AN155" s="47">
        <f t="shared" si="48"/>
        <v>1.146467070921084</v>
      </c>
      <c r="AO155" s="47">
        <f t="shared" si="49"/>
        <v>1.3101237498934106</v>
      </c>
      <c r="AP155" s="47">
        <f t="shared" si="50"/>
        <v>0.76328667431710806</v>
      </c>
    </row>
    <row r="156" spans="1:42">
      <c r="A156" s="18" t="s">
        <v>127</v>
      </c>
      <c r="B156" s="18">
        <v>0.15</v>
      </c>
      <c r="C156" s="18" t="s">
        <v>122</v>
      </c>
      <c r="D156" s="18">
        <v>450</v>
      </c>
      <c r="E156" s="18">
        <v>85</v>
      </c>
      <c r="F156" s="47">
        <v>72.639293729355316</v>
      </c>
      <c r="G156" s="47">
        <v>0.76035784379990912</v>
      </c>
      <c r="H156" s="47">
        <v>14.888691310605015</v>
      </c>
      <c r="I156" s="47">
        <v>0.23967909340000026</v>
      </c>
      <c r="J156" s="47">
        <v>0.69593712397345775</v>
      </c>
      <c r="K156" s="47">
        <v>0.15803341272381619</v>
      </c>
      <c r="L156" s="47">
        <v>0.44941816279123975</v>
      </c>
      <c r="M156" s="47">
        <v>1.2100774866821173</v>
      </c>
      <c r="N156" s="47">
        <v>1.336930373000752</v>
      </c>
      <c r="O156" s="47">
        <v>6.1059997396331571</v>
      </c>
      <c r="P156" s="47">
        <v>0.45839595162012564</v>
      </c>
      <c r="Q156" s="47">
        <v>1.0571857724151072</v>
      </c>
      <c r="R156" s="47">
        <f t="shared" si="34"/>
        <v>100.00000000000001</v>
      </c>
      <c r="S156" s="47"/>
      <c r="T156" s="47">
        <f t="shared" si="35"/>
        <v>73.415431223002088</v>
      </c>
      <c r="U156" s="47">
        <f t="shared" si="36"/>
        <v>0.76848212751555645</v>
      </c>
      <c r="V156" s="47">
        <f t="shared" si="37"/>
        <v>15.047774238924065</v>
      </c>
      <c r="W156" s="47">
        <f t="shared" si="38"/>
        <v>0.24224002043109322</v>
      </c>
      <c r="X156" s="47">
        <f t="shared" si="39"/>
        <v>0.70337308414604693</v>
      </c>
      <c r="Y156" s="47">
        <f t="shared" si="40"/>
        <v>0.15972197067319421</v>
      </c>
      <c r="Z156" s="47">
        <f t="shared" si="41"/>
        <v>0.45422011320347466</v>
      </c>
      <c r="AA156" s="47">
        <f t="shared" si="42"/>
        <v>1.223006942069323</v>
      </c>
      <c r="AB156" s="47">
        <f t="shared" si="43"/>
        <v>1.3512152281474328</v>
      </c>
      <c r="AC156" s="47">
        <f t="shared" si="44"/>
        <v>6.1712412238329346</v>
      </c>
      <c r="AD156" s="47">
        <f t="shared" si="45"/>
        <v>0.46329382805479824</v>
      </c>
      <c r="AE156" s="47">
        <f t="shared" si="46"/>
        <v>100.00000000000001</v>
      </c>
      <c r="AF156" s="47"/>
      <c r="AG156" s="47">
        <f>AC156*'E. Diagram lines'!$G$42</f>
        <v>5.1227853369303622</v>
      </c>
      <c r="AH156" s="47">
        <f>V156*'E. Diagram lines'!$G$43</f>
        <v>7.9642809830256782</v>
      </c>
      <c r="AI156" s="47">
        <f>AB156*'E. Diagram lines'!$G$41</f>
        <v>1.0024020037144072</v>
      </c>
      <c r="AJ156" s="47">
        <f>AA156*'E. Diagram lines'!$G$44</f>
        <v>0.87403124508299457</v>
      </c>
      <c r="AK156" s="47">
        <f>AD156*'E. Diagram lines'!$G$50</f>
        <v>0.20219472647709744</v>
      </c>
      <c r="AL156" s="47">
        <f>U156*'E. Diagram lines'!$G$47</f>
        <v>0.460560085110644</v>
      </c>
      <c r="AM156" s="47">
        <f t="shared" si="47"/>
        <v>7.5224564519803678</v>
      </c>
      <c r="AN156" s="47">
        <f t="shared" si="48"/>
        <v>1.1378814485470978</v>
      </c>
      <c r="AO156" s="47">
        <f t="shared" si="49"/>
        <v>1.3002510029656196</v>
      </c>
      <c r="AP156" s="47">
        <f t="shared" si="50"/>
        <v>0.76908227543696905</v>
      </c>
    </row>
    <row r="157" spans="1:42">
      <c r="A157" s="18" t="s">
        <v>127</v>
      </c>
      <c r="B157" s="18">
        <v>0.15</v>
      </c>
      <c r="C157" s="18" t="s">
        <v>122</v>
      </c>
      <c r="D157" s="18">
        <v>450</v>
      </c>
      <c r="E157" s="18">
        <v>85</v>
      </c>
      <c r="F157" s="47">
        <v>72.63929372935533</v>
      </c>
      <c r="G157" s="47">
        <v>0.76035784379990845</v>
      </c>
      <c r="H157" s="47">
        <v>14.888691310604992</v>
      </c>
      <c r="I157" s="47">
        <v>0.23967909339999938</v>
      </c>
      <c r="J157" s="47">
        <v>0.69593712397346597</v>
      </c>
      <c r="K157" s="47">
        <v>0.15803341272381599</v>
      </c>
      <c r="L157" s="47">
        <v>0.44941816279123914</v>
      </c>
      <c r="M157" s="47">
        <v>1.2100774866821149</v>
      </c>
      <c r="N157" s="47">
        <v>1.3369303730007505</v>
      </c>
      <c r="O157" s="47">
        <v>6.1059997396331473</v>
      </c>
      <c r="P157" s="47">
        <v>0.45839595162012531</v>
      </c>
      <c r="Q157" s="47">
        <v>1.0571857724151057</v>
      </c>
      <c r="R157" s="47">
        <f t="shared" si="34"/>
        <v>99.999999999999986</v>
      </c>
      <c r="S157" s="47"/>
      <c r="T157" s="47">
        <f t="shared" si="35"/>
        <v>73.415431223002116</v>
      </c>
      <c r="U157" s="47">
        <f t="shared" si="36"/>
        <v>0.768482127515556</v>
      </c>
      <c r="V157" s="47">
        <f t="shared" si="37"/>
        <v>15.047774238924045</v>
      </c>
      <c r="W157" s="47">
        <f t="shared" si="38"/>
        <v>0.24224002043109238</v>
      </c>
      <c r="X157" s="47">
        <f t="shared" si="39"/>
        <v>0.70337308414605548</v>
      </c>
      <c r="Y157" s="47">
        <f t="shared" si="40"/>
        <v>0.15972197067319405</v>
      </c>
      <c r="Z157" s="47">
        <f t="shared" si="41"/>
        <v>0.45422011320347411</v>
      </c>
      <c r="AA157" s="47">
        <f t="shared" si="42"/>
        <v>1.223006942069321</v>
      </c>
      <c r="AB157" s="47">
        <f t="shared" si="43"/>
        <v>1.3512152281474317</v>
      </c>
      <c r="AC157" s="47">
        <f t="shared" si="44"/>
        <v>6.1712412238329257</v>
      </c>
      <c r="AD157" s="47">
        <f t="shared" si="45"/>
        <v>0.46329382805479802</v>
      </c>
      <c r="AE157" s="47">
        <f t="shared" si="46"/>
        <v>100.00000000000001</v>
      </c>
      <c r="AF157" s="47"/>
      <c r="AG157" s="47">
        <f>AC157*'E. Diagram lines'!$G$42</f>
        <v>5.1227853369303542</v>
      </c>
      <c r="AH157" s="47">
        <f>V157*'E. Diagram lines'!$G$43</f>
        <v>7.9642809830256684</v>
      </c>
      <c r="AI157" s="47">
        <f>AB157*'E. Diagram lines'!$G$41</f>
        <v>1.0024020037144064</v>
      </c>
      <c r="AJ157" s="47">
        <f>AA157*'E. Diagram lines'!$G$44</f>
        <v>0.87403124508299312</v>
      </c>
      <c r="AK157" s="47">
        <f>AD157*'E. Diagram lines'!$G$50</f>
        <v>0.20219472647709733</v>
      </c>
      <c r="AL157" s="47">
        <f>U157*'E. Diagram lines'!$G$47</f>
        <v>0.46056008511064378</v>
      </c>
      <c r="AM157" s="47">
        <f t="shared" si="47"/>
        <v>7.5224564519803572</v>
      </c>
      <c r="AN157" s="47">
        <f t="shared" si="48"/>
        <v>1.1378814485470983</v>
      </c>
      <c r="AO157" s="47">
        <f t="shared" si="49"/>
        <v>1.30025100296562</v>
      </c>
      <c r="AP157" s="47">
        <f t="shared" si="50"/>
        <v>0.76908227543696894</v>
      </c>
    </row>
    <row r="158" spans="1:42">
      <c r="A158" s="18" t="s">
        <v>127</v>
      </c>
      <c r="B158" s="18">
        <v>0.15</v>
      </c>
      <c r="C158" s="18" t="s">
        <v>122</v>
      </c>
      <c r="D158" s="18">
        <v>450</v>
      </c>
      <c r="E158" s="18">
        <v>85</v>
      </c>
      <c r="F158" s="47">
        <v>72.788346630577067</v>
      </c>
      <c r="G158" s="47">
        <v>0.79800532526839185</v>
      </c>
      <c r="H158" s="47">
        <v>14.736459475433641</v>
      </c>
      <c r="I158" s="47">
        <v>0.25632818588663003</v>
      </c>
      <c r="J158" s="47">
        <v>0.75035304696041361</v>
      </c>
      <c r="K158" s="47">
        <v>0.15465136033068455</v>
      </c>
      <c r="L158" s="47">
        <v>0.46663048041434135</v>
      </c>
      <c r="M158" s="47">
        <v>1.207880374824192</v>
      </c>
      <c r="N158" s="47">
        <v>1.4357319078049178</v>
      </c>
      <c r="O158" s="47">
        <v>5.9934717229144905</v>
      </c>
      <c r="P158" s="47">
        <v>0.42710988901159047</v>
      </c>
      <c r="Q158" s="47">
        <v>0.9850316005736387</v>
      </c>
      <c r="R158" s="47">
        <f t="shared" si="34"/>
        <v>99.999999999999986</v>
      </c>
      <c r="S158" s="47"/>
      <c r="T158" s="47">
        <f t="shared" si="35"/>
        <v>73.512467667463071</v>
      </c>
      <c r="U158" s="47">
        <f t="shared" si="36"/>
        <v>0.80594412962819795</v>
      </c>
      <c r="V158" s="47">
        <f t="shared" si="37"/>
        <v>14.88306234264174</v>
      </c>
      <c r="W158" s="47">
        <f t="shared" si="38"/>
        <v>0.25887821814233403</v>
      </c>
      <c r="X158" s="47">
        <f t="shared" si="39"/>
        <v>0.75781779168326313</v>
      </c>
      <c r="Y158" s="47">
        <f t="shared" si="40"/>
        <v>0.15618988000563816</v>
      </c>
      <c r="Z158" s="47">
        <f t="shared" si="41"/>
        <v>0.47127266509034693</v>
      </c>
      <c r="AA158" s="47">
        <f t="shared" si="42"/>
        <v>1.2198967432394696</v>
      </c>
      <c r="AB158" s="47">
        <f t="shared" si="43"/>
        <v>1.4500150139049439</v>
      </c>
      <c r="AC158" s="47">
        <f t="shared" si="44"/>
        <v>6.0530966376081921</v>
      </c>
      <c r="AD158" s="47">
        <f t="shared" si="45"/>
        <v>0.43135891059282</v>
      </c>
      <c r="AE158" s="47">
        <f t="shared" si="46"/>
        <v>100.00000000000003</v>
      </c>
      <c r="AF158" s="47"/>
      <c r="AG158" s="47">
        <f>AC158*'E. Diagram lines'!$G$42</f>
        <v>5.024712788475691</v>
      </c>
      <c r="AH158" s="47">
        <f>V158*'E. Diagram lines'!$G$43</f>
        <v>7.8771045141066969</v>
      </c>
      <c r="AI158" s="47">
        <f>AB158*'E. Diagram lines'!$G$41</f>
        <v>1.0756968431647196</v>
      </c>
      <c r="AJ158" s="47">
        <f>AA158*'E. Diagram lines'!$G$44</f>
        <v>0.87180851775234436</v>
      </c>
      <c r="AK158" s="47">
        <f>AD158*'E. Diagram lines'!$G$50</f>
        <v>0.18825741173149793</v>
      </c>
      <c r="AL158" s="47">
        <f>U158*'E. Diagram lines'!$G$47</f>
        <v>0.48301148933157567</v>
      </c>
      <c r="AM158" s="47">
        <f t="shared" si="47"/>
        <v>7.5031116515131355</v>
      </c>
      <c r="AN158" s="47">
        <f t="shared" si="48"/>
        <v>1.1297845743384769</v>
      </c>
      <c r="AO158" s="47">
        <f t="shared" si="49"/>
        <v>1.2912418984540437</v>
      </c>
      <c r="AP158" s="47">
        <f t="shared" si="50"/>
        <v>0.77444822786285283</v>
      </c>
    </row>
    <row r="159" spans="1:42">
      <c r="A159" s="18" t="s">
        <v>127</v>
      </c>
      <c r="B159" s="18">
        <v>0.15</v>
      </c>
      <c r="C159" s="18" t="s">
        <v>122</v>
      </c>
      <c r="D159" s="18">
        <v>450</v>
      </c>
      <c r="E159" s="18">
        <v>85</v>
      </c>
      <c r="F159" s="47">
        <v>72.788346630577081</v>
      </c>
      <c r="G159" s="47">
        <v>0.79800532526839096</v>
      </c>
      <c r="H159" s="47">
        <v>14.736459475433625</v>
      </c>
      <c r="I159" s="47">
        <v>0.25632818588662892</v>
      </c>
      <c r="J159" s="47">
        <v>0.75035304696042304</v>
      </c>
      <c r="K159" s="47">
        <v>0.15465136033068427</v>
      </c>
      <c r="L159" s="47">
        <v>0.46663048041434058</v>
      </c>
      <c r="M159" s="47">
        <v>1.2078803748241898</v>
      </c>
      <c r="N159" s="47">
        <v>1.4357319078049156</v>
      </c>
      <c r="O159" s="47">
        <v>5.9934717229144807</v>
      </c>
      <c r="P159" s="47">
        <v>0.42710988901159014</v>
      </c>
      <c r="Q159" s="47">
        <v>0.98503160057363781</v>
      </c>
      <c r="R159" s="47">
        <f t="shared" si="34"/>
        <v>99.999999999999986</v>
      </c>
      <c r="S159" s="47"/>
      <c r="T159" s="47">
        <f t="shared" si="35"/>
        <v>73.512467667463071</v>
      </c>
      <c r="U159" s="47">
        <f t="shared" si="36"/>
        <v>0.80594412962819695</v>
      </c>
      <c r="V159" s="47">
        <f t="shared" si="37"/>
        <v>14.883062342641724</v>
      </c>
      <c r="W159" s="47">
        <f t="shared" si="38"/>
        <v>0.25887821814233292</v>
      </c>
      <c r="X159" s="47">
        <f t="shared" si="39"/>
        <v>0.75781779168327268</v>
      </c>
      <c r="Y159" s="47">
        <f t="shared" si="40"/>
        <v>0.15618988000563788</v>
      </c>
      <c r="Z159" s="47">
        <f t="shared" si="41"/>
        <v>0.4712726650903461</v>
      </c>
      <c r="AA159" s="47">
        <f t="shared" si="42"/>
        <v>1.2198967432394672</v>
      </c>
      <c r="AB159" s="47">
        <f t="shared" si="43"/>
        <v>1.4500150139049417</v>
      </c>
      <c r="AC159" s="47">
        <f t="shared" si="44"/>
        <v>6.0530966376081823</v>
      </c>
      <c r="AD159" s="47">
        <f t="shared" si="45"/>
        <v>0.43135891059281961</v>
      </c>
      <c r="AE159" s="47">
        <f t="shared" si="46"/>
        <v>99.999999999999986</v>
      </c>
      <c r="AF159" s="47"/>
      <c r="AG159" s="47">
        <f>AC159*'E. Diagram lines'!$G$42</f>
        <v>5.024712788475683</v>
      </c>
      <c r="AH159" s="47">
        <f>V159*'E. Diagram lines'!$G$43</f>
        <v>7.877104514106688</v>
      </c>
      <c r="AI159" s="47">
        <f>AB159*'E. Diagram lines'!$G$41</f>
        <v>1.075696843164718</v>
      </c>
      <c r="AJ159" s="47">
        <f>AA159*'E. Diagram lines'!$G$44</f>
        <v>0.87180851775234258</v>
      </c>
      <c r="AK159" s="47">
        <f>AD159*'E. Diagram lines'!$G$50</f>
        <v>0.18825741173149776</v>
      </c>
      <c r="AL159" s="47">
        <f>U159*'E. Diagram lines'!$G$47</f>
        <v>0.48301148933157506</v>
      </c>
      <c r="AM159" s="47">
        <f t="shared" si="47"/>
        <v>7.503111651513124</v>
      </c>
      <c r="AN159" s="47">
        <f t="shared" si="48"/>
        <v>1.1297845743384776</v>
      </c>
      <c r="AO159" s="47">
        <f t="shared" si="49"/>
        <v>1.2912418984540441</v>
      </c>
      <c r="AP159" s="47">
        <f t="shared" si="50"/>
        <v>0.77444822786285261</v>
      </c>
    </row>
    <row r="160" spans="1:42">
      <c r="A160" s="18" t="s">
        <v>127</v>
      </c>
      <c r="B160" s="18">
        <v>0.15</v>
      </c>
      <c r="C160" s="18" t="s">
        <v>122</v>
      </c>
      <c r="D160" s="18">
        <v>450</v>
      </c>
      <c r="E160" s="18">
        <v>85</v>
      </c>
      <c r="F160" s="47">
        <v>72.931344088574619</v>
      </c>
      <c r="G160" s="47">
        <v>0.83642738665248817</v>
      </c>
      <c r="H160" s="47">
        <v>14.583587623134065</v>
      </c>
      <c r="I160" s="47">
        <v>0.27453595286061189</v>
      </c>
      <c r="J160" s="47">
        <v>0.80837000047346108</v>
      </c>
      <c r="K160" s="47">
        <v>0.15088914974185069</v>
      </c>
      <c r="L160" s="47">
        <v>0.48478915567418374</v>
      </c>
      <c r="M160" s="47">
        <v>1.2073309974819939</v>
      </c>
      <c r="N160" s="47">
        <v>1.540214649736811</v>
      </c>
      <c r="O160" s="47">
        <v>5.8722014678266339</v>
      </c>
      <c r="P160" s="47">
        <v>0.39631025724791125</v>
      </c>
      <c r="Q160" s="47">
        <v>0.91399927059536368</v>
      </c>
      <c r="R160" s="47">
        <f t="shared" si="34"/>
        <v>99.999999999999986</v>
      </c>
      <c r="S160" s="47"/>
      <c r="T160" s="47">
        <f t="shared" si="35"/>
        <v>73.604084887575468</v>
      </c>
      <c r="U160" s="47">
        <f t="shared" si="36"/>
        <v>0.84414284610870483</v>
      </c>
      <c r="V160" s="47">
        <f t="shared" si="37"/>
        <v>14.718111050783646</v>
      </c>
      <c r="W160" s="47">
        <f t="shared" si="38"/>
        <v>0.27706835560993731</v>
      </c>
      <c r="X160" s="47">
        <f t="shared" si="39"/>
        <v>0.8158266501047412</v>
      </c>
      <c r="Y160" s="47">
        <f t="shared" si="40"/>
        <v>0.1522809969431666</v>
      </c>
      <c r="Z160" s="47">
        <f t="shared" si="41"/>
        <v>0.48926099762377273</v>
      </c>
      <c r="AA160" s="47">
        <f t="shared" si="42"/>
        <v>1.2184677841414868</v>
      </c>
      <c r="AB160" s="47">
        <f t="shared" si="43"/>
        <v>1.5544220559905384</v>
      </c>
      <c r="AC160" s="47">
        <f t="shared" si="44"/>
        <v>5.9263684320685357</v>
      </c>
      <c r="AD160" s="47">
        <f t="shared" si="45"/>
        <v>0.39996594305001831</v>
      </c>
      <c r="AE160" s="47">
        <f t="shared" si="46"/>
        <v>100.00000000000001</v>
      </c>
      <c r="AF160" s="47"/>
      <c r="AG160" s="47">
        <f>AC160*'E. Diagram lines'!$G$42</f>
        <v>4.9195149247774008</v>
      </c>
      <c r="AH160" s="47">
        <f>V160*'E. Diagram lines'!$G$43</f>
        <v>7.7898013411581859</v>
      </c>
      <c r="AI160" s="47">
        <f>AB160*'E. Diagram lines'!$G$41</f>
        <v>1.1531514381162464</v>
      </c>
      <c r="AJ160" s="47">
        <f>AA160*'E. Diagram lines'!$G$44</f>
        <v>0.87078730122722037</v>
      </c>
      <c r="AK160" s="47">
        <f>AD160*'E. Diagram lines'!$G$50</f>
        <v>0.17455661948854492</v>
      </c>
      <c r="AL160" s="47">
        <f>U160*'E. Diagram lines'!$G$47</f>
        <v>0.50590441485771098</v>
      </c>
      <c r="AM160" s="47">
        <f t="shared" si="47"/>
        <v>7.4807904880590739</v>
      </c>
      <c r="AN160" s="47">
        <f t="shared" si="48"/>
        <v>1.1218914560358741</v>
      </c>
      <c r="AO160" s="47">
        <f t="shared" si="49"/>
        <v>1.2827645840642425</v>
      </c>
      <c r="AP160" s="47">
        <f t="shared" si="50"/>
        <v>0.77956626837299614</v>
      </c>
    </row>
    <row r="161" spans="1:42">
      <c r="A161" s="18" t="s">
        <v>127</v>
      </c>
      <c r="B161" s="18">
        <v>0.15</v>
      </c>
      <c r="C161" s="18" t="s">
        <v>122</v>
      </c>
      <c r="D161" s="18">
        <v>450</v>
      </c>
      <c r="E161" s="18">
        <v>85</v>
      </c>
      <c r="F161" s="47">
        <v>72.931344088574633</v>
      </c>
      <c r="G161" s="47">
        <v>0.83642738665248761</v>
      </c>
      <c r="H161" s="47">
        <v>14.583587623134051</v>
      </c>
      <c r="I161" s="47">
        <v>0.27453595286061083</v>
      </c>
      <c r="J161" s="47">
        <v>0.80837000047347185</v>
      </c>
      <c r="K161" s="47">
        <v>0.15088914974185041</v>
      </c>
      <c r="L161" s="47">
        <v>0.48478915567418296</v>
      </c>
      <c r="M161" s="47">
        <v>1.2073309974819915</v>
      </c>
      <c r="N161" s="47">
        <v>1.5402146497368094</v>
      </c>
      <c r="O161" s="47">
        <v>5.872201467826625</v>
      </c>
      <c r="P161" s="47">
        <v>0.39631025724791097</v>
      </c>
      <c r="Q161" s="47">
        <v>0.91399927059536235</v>
      </c>
      <c r="R161" s="47">
        <f t="shared" si="34"/>
        <v>100</v>
      </c>
      <c r="S161" s="47"/>
      <c r="T161" s="47">
        <f t="shared" si="35"/>
        <v>73.604084887575468</v>
      </c>
      <c r="U161" s="47">
        <f t="shared" si="36"/>
        <v>0.84414284610870416</v>
      </c>
      <c r="V161" s="47">
        <f t="shared" si="37"/>
        <v>14.71811105078363</v>
      </c>
      <c r="W161" s="47">
        <f t="shared" si="38"/>
        <v>0.27706835560993626</v>
      </c>
      <c r="X161" s="47">
        <f t="shared" si="39"/>
        <v>0.81582665010475197</v>
      </c>
      <c r="Y161" s="47">
        <f t="shared" si="40"/>
        <v>0.1522809969431663</v>
      </c>
      <c r="Z161" s="47">
        <f t="shared" si="41"/>
        <v>0.4892609976237719</v>
      </c>
      <c r="AA161" s="47">
        <f t="shared" si="42"/>
        <v>1.2184677841414842</v>
      </c>
      <c r="AB161" s="47">
        <f t="shared" si="43"/>
        <v>1.5544220559905364</v>
      </c>
      <c r="AC161" s="47">
        <f t="shared" si="44"/>
        <v>5.926368432068525</v>
      </c>
      <c r="AD161" s="47">
        <f t="shared" si="45"/>
        <v>0.39996594305001798</v>
      </c>
      <c r="AE161" s="47">
        <f t="shared" si="46"/>
        <v>100.00000000000001</v>
      </c>
      <c r="AF161" s="47"/>
      <c r="AG161" s="47">
        <f>AC161*'E. Diagram lines'!$G$42</f>
        <v>4.9195149247773919</v>
      </c>
      <c r="AH161" s="47">
        <f>V161*'E. Diagram lines'!$G$43</f>
        <v>7.789801341158177</v>
      </c>
      <c r="AI161" s="47">
        <f>AB161*'E. Diagram lines'!$G$41</f>
        <v>1.1531514381162451</v>
      </c>
      <c r="AJ161" s="47">
        <f>AA161*'E. Diagram lines'!$G$44</f>
        <v>0.87078730122721848</v>
      </c>
      <c r="AK161" s="47">
        <f>AD161*'E. Diagram lines'!$G$50</f>
        <v>0.17455661948854478</v>
      </c>
      <c r="AL161" s="47">
        <f>U161*'E. Diagram lines'!$G$47</f>
        <v>0.50590441485771054</v>
      </c>
      <c r="AM161" s="47">
        <f t="shared" si="47"/>
        <v>7.4807904880590614</v>
      </c>
      <c r="AN161" s="47">
        <f t="shared" si="48"/>
        <v>1.1218914560358748</v>
      </c>
      <c r="AO161" s="47">
        <f t="shared" si="49"/>
        <v>1.2827645840642432</v>
      </c>
      <c r="AP161" s="47">
        <f t="shared" si="50"/>
        <v>0.7795662683729957</v>
      </c>
    </row>
    <row r="162" spans="1:42">
      <c r="A162" s="18" t="s">
        <v>127</v>
      </c>
      <c r="B162" s="18">
        <v>0.15</v>
      </c>
      <c r="C162" s="18" t="s">
        <v>122</v>
      </c>
      <c r="D162" s="18">
        <v>450</v>
      </c>
      <c r="E162" s="18">
        <v>85</v>
      </c>
      <c r="F162" s="47">
        <v>73.068375821015536</v>
      </c>
      <c r="G162" s="47">
        <v>0.87559863917030889</v>
      </c>
      <c r="H162" s="47">
        <v>14.429810080588807</v>
      </c>
      <c r="I162" s="47">
        <v>0.29451511322719337</v>
      </c>
      <c r="J162" s="47">
        <v>0.87030338948886277</v>
      </c>
      <c r="K162" s="47">
        <v>0.14667267318154179</v>
      </c>
      <c r="L162" s="47">
        <v>0.50398951928128699</v>
      </c>
      <c r="M162" s="47">
        <v>1.2084129365551661</v>
      </c>
      <c r="N162" s="47">
        <v>1.6507655929959766</v>
      </c>
      <c r="O162" s="47">
        <v>5.7415113317236912</v>
      </c>
      <c r="P162" s="47">
        <v>0.36598467500139081</v>
      </c>
      <c r="Q162" s="47">
        <v>0.84406022777023426</v>
      </c>
      <c r="R162" s="47">
        <f t="shared" si="34"/>
        <v>99.999999999999986</v>
      </c>
      <c r="S162" s="47"/>
      <c r="T162" s="47">
        <f t="shared" si="35"/>
        <v>73.690366899713993</v>
      </c>
      <c r="U162" s="47">
        <f t="shared" si="36"/>
        <v>0.88305213099854529</v>
      </c>
      <c r="V162" s="47">
        <f t="shared" si="37"/>
        <v>14.552643153537144</v>
      </c>
      <c r="W162" s="47">
        <f t="shared" si="38"/>
        <v>0.29702215914015989</v>
      </c>
      <c r="X162" s="47">
        <f t="shared" si="39"/>
        <v>0.87771180575569063</v>
      </c>
      <c r="Y162" s="47">
        <f t="shared" si="40"/>
        <v>0.1479212173455895</v>
      </c>
      <c r="Z162" s="47">
        <f t="shared" si="41"/>
        <v>0.50827970612652851</v>
      </c>
      <c r="AA162" s="47">
        <f t="shared" si="42"/>
        <v>1.2186994942824412</v>
      </c>
      <c r="AB162" s="47">
        <f t="shared" si="43"/>
        <v>1.6648176567010868</v>
      </c>
      <c r="AC162" s="47">
        <f t="shared" si="44"/>
        <v>5.7903856742344093</v>
      </c>
      <c r="AD162" s="47">
        <f t="shared" si="45"/>
        <v>0.36910010216442002</v>
      </c>
      <c r="AE162" s="47">
        <f t="shared" si="46"/>
        <v>100.00000000000003</v>
      </c>
      <c r="AF162" s="47"/>
      <c r="AG162" s="47">
        <f>AC162*'E. Diagram lines'!$G$42</f>
        <v>4.8066348002381512</v>
      </c>
      <c r="AH162" s="47">
        <f>V162*'E. Diagram lines'!$G$43</f>
        <v>7.7022247463463946</v>
      </c>
      <c r="AI162" s="47">
        <f>AB162*'E. Diagram lines'!$G$41</f>
        <v>1.2350486585207483</v>
      </c>
      <c r="AJ162" s="47">
        <f>AA162*'E. Diagram lines'!$G$44</f>
        <v>0.87095289464785464</v>
      </c>
      <c r="AK162" s="47">
        <f>AD162*'E. Diagram lines'!$G$50</f>
        <v>0.16108588045117753</v>
      </c>
      <c r="AL162" s="47">
        <f>U162*'E. Diagram lines'!$G$47</f>
        <v>0.52922319211853464</v>
      </c>
      <c r="AM162" s="47">
        <f t="shared" si="47"/>
        <v>7.4552033309354959</v>
      </c>
      <c r="AN162" s="47">
        <f t="shared" si="48"/>
        <v>1.1142239158220015</v>
      </c>
      <c r="AO162" s="47">
        <f t="shared" si="49"/>
        <v>1.2748474492122115</v>
      </c>
      <c r="AP162" s="47">
        <f t="shared" si="50"/>
        <v>0.78440757803449124</v>
      </c>
    </row>
    <row r="163" spans="1:42">
      <c r="A163" s="18" t="s">
        <v>127</v>
      </c>
      <c r="B163" s="18">
        <v>0.15</v>
      </c>
      <c r="C163" s="18" t="s">
        <v>122</v>
      </c>
      <c r="D163" s="18">
        <v>450</v>
      </c>
      <c r="E163" s="18">
        <v>85</v>
      </c>
      <c r="F163" s="47">
        <v>73.068375821015564</v>
      </c>
      <c r="G163" s="47">
        <v>0.87559863917030867</v>
      </c>
      <c r="H163" s="47">
        <v>14.429810080588791</v>
      </c>
      <c r="I163" s="47">
        <v>0.29451511322719215</v>
      </c>
      <c r="J163" s="47">
        <v>0.87030338948887542</v>
      </c>
      <c r="K163" s="47">
        <v>0.14667267318154167</v>
      </c>
      <c r="L163" s="47">
        <v>0.50398951928128632</v>
      </c>
      <c r="M163" s="47">
        <v>1.2084129365551632</v>
      </c>
      <c r="N163" s="47">
        <v>1.6507655929959737</v>
      </c>
      <c r="O163" s="47">
        <v>5.7415113317236832</v>
      </c>
      <c r="P163" s="47">
        <v>0.36598467500139065</v>
      </c>
      <c r="Q163" s="47">
        <v>0.84406022777023304</v>
      </c>
      <c r="R163" s="47">
        <f t="shared" si="34"/>
        <v>100</v>
      </c>
      <c r="S163" s="47"/>
      <c r="T163" s="47">
        <f t="shared" si="35"/>
        <v>73.690366899714007</v>
      </c>
      <c r="U163" s="47">
        <f t="shared" si="36"/>
        <v>0.88305213099854485</v>
      </c>
      <c r="V163" s="47">
        <f t="shared" si="37"/>
        <v>14.552643153537124</v>
      </c>
      <c r="W163" s="47">
        <f t="shared" si="38"/>
        <v>0.29702215914015861</v>
      </c>
      <c r="X163" s="47">
        <f t="shared" si="39"/>
        <v>0.87771180575570329</v>
      </c>
      <c r="Y163" s="47">
        <f t="shared" si="40"/>
        <v>0.14792121734558936</v>
      </c>
      <c r="Z163" s="47">
        <f t="shared" si="41"/>
        <v>0.50827970612652773</v>
      </c>
      <c r="AA163" s="47">
        <f t="shared" si="42"/>
        <v>1.2186994942824383</v>
      </c>
      <c r="AB163" s="47">
        <f t="shared" si="43"/>
        <v>1.6648176567010837</v>
      </c>
      <c r="AC163" s="47">
        <f t="shared" si="44"/>
        <v>5.7903856742344004</v>
      </c>
      <c r="AD163" s="47">
        <f t="shared" si="45"/>
        <v>0.3691001021644198</v>
      </c>
      <c r="AE163" s="47">
        <f t="shared" si="46"/>
        <v>100</v>
      </c>
      <c r="AF163" s="47"/>
      <c r="AG163" s="47">
        <f>AC163*'E. Diagram lines'!$G$42</f>
        <v>4.8066348002381432</v>
      </c>
      <c r="AH163" s="47">
        <f>V163*'E. Diagram lines'!$G$43</f>
        <v>7.702224746346384</v>
      </c>
      <c r="AI163" s="47">
        <f>AB163*'E. Diagram lines'!$G$41</f>
        <v>1.2350486585207459</v>
      </c>
      <c r="AJ163" s="47">
        <f>AA163*'E. Diagram lines'!$G$44</f>
        <v>0.87095289464785253</v>
      </c>
      <c r="AK163" s="47">
        <f>AD163*'E. Diagram lines'!$G$50</f>
        <v>0.16108588045117742</v>
      </c>
      <c r="AL163" s="47">
        <f>U163*'E. Diagram lines'!$G$47</f>
        <v>0.52922319211853441</v>
      </c>
      <c r="AM163" s="47">
        <f t="shared" si="47"/>
        <v>7.4552033309354844</v>
      </c>
      <c r="AN163" s="47">
        <f t="shared" si="48"/>
        <v>1.114223915822002</v>
      </c>
      <c r="AO163" s="47">
        <f t="shared" si="49"/>
        <v>1.2748474492122119</v>
      </c>
      <c r="AP163" s="47">
        <f t="shared" si="50"/>
        <v>0.78440757803449113</v>
      </c>
    </row>
    <row r="164" spans="1:42">
      <c r="A164" s="18" t="s">
        <v>127</v>
      </c>
      <c r="B164" s="18">
        <v>0.15</v>
      </c>
      <c r="C164" s="18" t="s">
        <v>122</v>
      </c>
      <c r="D164" s="18">
        <v>450</v>
      </c>
      <c r="E164" s="18">
        <v>85</v>
      </c>
      <c r="F164" s="47">
        <v>73.203906849209417</v>
      </c>
      <c r="G164" s="47">
        <v>0.91686413890654306</v>
      </c>
      <c r="H164" s="47">
        <v>14.2694766667995</v>
      </c>
      <c r="I164" s="47">
        <v>0.31731966623541258</v>
      </c>
      <c r="J164" s="47">
        <v>0.93888257539295505</v>
      </c>
      <c r="K164" s="47">
        <v>0.14173549909053912</v>
      </c>
      <c r="L164" s="47">
        <v>0.52507021758034733</v>
      </c>
      <c r="M164" s="47">
        <v>1.2112518366238783</v>
      </c>
      <c r="N164" s="47">
        <v>1.7720108478009089</v>
      </c>
      <c r="O164" s="47">
        <v>5.595477996569052</v>
      </c>
      <c r="P164" s="47">
        <v>0.33512175889968587</v>
      </c>
      <c r="Q164" s="47">
        <v>0.77288194689177947</v>
      </c>
      <c r="R164" s="47">
        <f t="shared" si="34"/>
        <v>100.00000000000003</v>
      </c>
      <c r="S164" s="47"/>
      <c r="T164" s="47">
        <f t="shared" si="35"/>
        <v>73.774093499348936</v>
      </c>
      <c r="U164" s="47">
        <f t="shared" si="36"/>
        <v>0.92400561146582927</v>
      </c>
      <c r="V164" s="47">
        <f t="shared" si="37"/>
        <v>14.380621897294454</v>
      </c>
      <c r="W164" s="47">
        <f t="shared" si="38"/>
        <v>0.31979127526970708</v>
      </c>
      <c r="X164" s="47">
        <f t="shared" si="39"/>
        <v>0.94619554998105182</v>
      </c>
      <c r="Y164" s="47">
        <f t="shared" si="40"/>
        <v>0.14283947964172414</v>
      </c>
      <c r="Z164" s="47">
        <f t="shared" si="41"/>
        <v>0.52915999968810923</v>
      </c>
      <c r="AA164" s="47">
        <f t="shared" si="42"/>
        <v>1.2206863006699371</v>
      </c>
      <c r="AB164" s="47">
        <f t="shared" si="43"/>
        <v>1.7858130746601901</v>
      </c>
      <c r="AC164" s="47">
        <f t="shared" si="44"/>
        <v>5.6390612832010758</v>
      </c>
      <c r="AD164" s="47">
        <f t="shared" si="45"/>
        <v>0.33773202877899</v>
      </c>
      <c r="AE164" s="47">
        <f t="shared" si="46"/>
        <v>100</v>
      </c>
      <c r="AF164" s="47"/>
      <c r="AG164" s="47">
        <f>AC164*'E. Diagram lines'!$G$42</f>
        <v>4.6810194915200771</v>
      </c>
      <c r="AH164" s="47">
        <f>V164*'E. Diagram lines'!$G$43</f>
        <v>7.6111796789485862</v>
      </c>
      <c r="AI164" s="47">
        <f>AB164*'E. Diagram lines'!$G$41</f>
        <v>1.3248093767808251</v>
      </c>
      <c r="AJ164" s="47">
        <f>AA164*'E. Diagram lines'!$G$44</f>
        <v>0.87237278099589421</v>
      </c>
      <c r="AK164" s="47">
        <f>AD164*'E. Diagram lines'!$G$50</f>
        <v>0.14739595273314549</v>
      </c>
      <c r="AL164" s="47">
        <f>U164*'E. Diagram lines'!$G$47</f>
        <v>0.55376707905389821</v>
      </c>
      <c r="AM164" s="47">
        <f t="shared" si="47"/>
        <v>7.4248743578612659</v>
      </c>
      <c r="AN164" s="47">
        <f t="shared" si="48"/>
        <v>1.1065653592355389</v>
      </c>
      <c r="AO164" s="47">
        <f t="shared" si="49"/>
        <v>1.267298793530534</v>
      </c>
      <c r="AP164" s="47">
        <f t="shared" si="50"/>
        <v>0.78907989584218463</v>
      </c>
    </row>
    <row r="165" spans="1:42"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</row>
    <row r="166" spans="1:42">
      <c r="A166" s="18" t="s">
        <v>127</v>
      </c>
      <c r="B166" s="18">
        <v>0.03</v>
      </c>
      <c r="C166" s="18" t="s">
        <v>123</v>
      </c>
      <c r="D166" s="18">
        <v>350</v>
      </c>
      <c r="E166" s="18">
        <v>100</v>
      </c>
      <c r="F166" s="47">
        <v>65.043386910586221</v>
      </c>
      <c r="G166" s="47">
        <v>0.13424252350988891</v>
      </c>
      <c r="H166" s="47">
        <v>16.465881142272217</v>
      </c>
      <c r="I166" s="47">
        <v>7.1101742800580917E-2</v>
      </c>
      <c r="J166" s="47">
        <v>0.19960917922949617</v>
      </c>
      <c r="K166" s="47">
        <v>1.1064992754286131</v>
      </c>
      <c r="L166" s="47">
        <v>0.16908403839637551</v>
      </c>
      <c r="M166" s="47">
        <v>3.9212010864279909</v>
      </c>
      <c r="N166" s="47">
        <v>0.33419994429653288</v>
      </c>
      <c r="O166" s="47">
        <v>5.7325795909224793</v>
      </c>
      <c r="P166" s="47">
        <v>3.1507618130454604</v>
      </c>
      <c r="Q166" s="47">
        <v>3.6714527530841639</v>
      </c>
      <c r="R166" s="47">
        <f t="shared" si="34"/>
        <v>100.00000000000003</v>
      </c>
      <c r="S166" s="47"/>
      <c r="T166" s="47">
        <f t="shared" si="35"/>
        <v>67.522441446005203</v>
      </c>
      <c r="U166" s="47">
        <f t="shared" si="36"/>
        <v>0.13935902424209656</v>
      </c>
      <c r="V166" s="47">
        <f t="shared" si="37"/>
        <v>17.093459429078436</v>
      </c>
      <c r="W166" s="47">
        <f t="shared" si="38"/>
        <v>7.3811704663549124E-2</v>
      </c>
      <c r="X166" s="47">
        <f t="shared" si="39"/>
        <v>0.20721705551921632</v>
      </c>
      <c r="Y166" s="47">
        <f t="shared" si="40"/>
        <v>1.1486722337796285</v>
      </c>
      <c r="Z166" s="47">
        <f t="shared" si="41"/>
        <v>0.17552848374528876</v>
      </c>
      <c r="AA166" s="47">
        <f t="shared" si="42"/>
        <v>4.0706531952328762</v>
      </c>
      <c r="AB166" s="47">
        <f t="shared" si="43"/>
        <v>0.34693759414837733</v>
      </c>
      <c r="AC166" s="47">
        <f t="shared" si="44"/>
        <v>5.9510703262536939</v>
      </c>
      <c r="AD166" s="47">
        <f t="shared" si="45"/>
        <v>3.2708495073316262</v>
      </c>
      <c r="AE166" s="47">
        <f t="shared" si="46"/>
        <v>100.00000000000001</v>
      </c>
      <c r="AF166" s="47"/>
      <c r="AG166" s="47">
        <f>AC166*'E. Diagram lines'!$G$42</f>
        <v>4.9400201192328428</v>
      </c>
      <c r="AH166" s="47">
        <f>V166*'E. Diagram lines'!$G$43</f>
        <v>9.046993376135628</v>
      </c>
      <c r="AI166" s="47">
        <f>AB166*'E. Diagram lines'!$G$41</f>
        <v>0.25737642108651809</v>
      </c>
      <c r="AJ166" s="47">
        <f>AA166*'E. Diagram lines'!$G$44</f>
        <v>2.9091233730125401</v>
      </c>
      <c r="AK166" s="47">
        <f>AD166*'E. Diagram lines'!$G$50</f>
        <v>1.4274926222510413</v>
      </c>
      <c r="AL166" s="47">
        <f>U166*'E. Diagram lines'!$G$47</f>
        <v>8.3519449272523305E-2</v>
      </c>
      <c r="AM166" s="47">
        <f t="shared" si="47"/>
        <v>6.2980079204020711</v>
      </c>
      <c r="AN166" s="47">
        <f t="shared" si="48"/>
        <v>1.1160144516831487</v>
      </c>
      <c r="AO166" s="47">
        <f t="shared" si="49"/>
        <v>1.7406779155588008</v>
      </c>
      <c r="AP166" s="47">
        <f t="shared" si="50"/>
        <v>0.57448881901794868</v>
      </c>
    </row>
    <row r="167" spans="1:42">
      <c r="A167" s="18" t="s">
        <v>127</v>
      </c>
      <c r="B167" s="18">
        <v>0.03</v>
      </c>
      <c r="C167" s="18" t="s">
        <v>123</v>
      </c>
      <c r="D167" s="18">
        <v>350</v>
      </c>
      <c r="E167" s="18">
        <v>100</v>
      </c>
      <c r="F167" s="47">
        <v>64.735488382479616</v>
      </c>
      <c r="G167" s="47">
        <v>0.1317384778192493</v>
      </c>
      <c r="H167" s="47">
        <v>16.375280858213422</v>
      </c>
      <c r="I167" s="47">
        <v>7.1575197867192672E-2</v>
      </c>
      <c r="J167" s="47">
        <v>0.20016982434825467</v>
      </c>
      <c r="K167" s="47">
        <v>1.2847237487977952</v>
      </c>
      <c r="L167" s="47">
        <v>0.16946892506555108</v>
      </c>
      <c r="M167" s="47">
        <v>4.0554898749135031</v>
      </c>
      <c r="N167" s="47">
        <v>0.33012538296552851</v>
      </c>
      <c r="O167" s="47">
        <v>5.6810509414500903</v>
      </c>
      <c r="P167" s="47">
        <v>3.2631715720310215</v>
      </c>
      <c r="Q167" s="47">
        <v>3.7017168140487686</v>
      </c>
      <c r="R167" s="47">
        <f t="shared" si="34"/>
        <v>100</v>
      </c>
      <c r="S167" s="47"/>
      <c r="T167" s="47">
        <f t="shared" si="35"/>
        <v>67.223927821720238</v>
      </c>
      <c r="U167" s="47">
        <f t="shared" si="36"/>
        <v>0.13680251969275853</v>
      </c>
      <c r="V167" s="47">
        <f t="shared" si="37"/>
        <v>17.004748492341118</v>
      </c>
      <c r="W167" s="47">
        <f t="shared" si="38"/>
        <v>7.4326556506704819E-2</v>
      </c>
      <c r="X167" s="47">
        <f t="shared" si="39"/>
        <v>0.20786437486297477</v>
      </c>
      <c r="Y167" s="47">
        <f t="shared" si="40"/>
        <v>1.3341086738971282</v>
      </c>
      <c r="Z167" s="47">
        <f t="shared" si="41"/>
        <v>0.17598332956601928</v>
      </c>
      <c r="AA167" s="47">
        <f t="shared" si="42"/>
        <v>4.2113833608875284</v>
      </c>
      <c r="AB167" s="47">
        <f t="shared" si="43"/>
        <v>0.34281543973952161</v>
      </c>
      <c r="AC167" s="47">
        <f t="shared" si="44"/>
        <v>5.8994311772724188</v>
      </c>
      <c r="AD167" s="47">
        <f t="shared" si="45"/>
        <v>3.3886082535135782</v>
      </c>
      <c r="AE167" s="47">
        <f t="shared" si="46"/>
        <v>100.00000000000001</v>
      </c>
      <c r="AF167" s="47"/>
      <c r="AG167" s="47">
        <f>AC167*'E. Diagram lines'!$G$42</f>
        <v>4.8971541437154356</v>
      </c>
      <c r="AH167" s="47">
        <f>V167*'E. Diagram lines'!$G$43</f>
        <v>9.0000416598734407</v>
      </c>
      <c r="AI167" s="47">
        <f>AB167*'E. Diagram lines'!$G$41</f>
        <v>0.25431839172673776</v>
      </c>
      <c r="AJ167" s="47">
        <f>AA167*'E. Diagram lines'!$G$44</f>
        <v>3.0096972599438372</v>
      </c>
      <c r="AK167" s="47">
        <f>AD167*'E. Diagram lines'!$G$50</f>
        <v>1.4788859196202639</v>
      </c>
      <c r="AL167" s="47">
        <f>U167*'E. Diagram lines'!$G$47</f>
        <v>8.1987307000541784E-2</v>
      </c>
      <c r="AM167" s="47">
        <f t="shared" si="47"/>
        <v>6.2422466170119408</v>
      </c>
      <c r="AN167" s="47">
        <f t="shared" si="48"/>
        <v>1.1027881891345643</v>
      </c>
      <c r="AO167" s="47">
        <f t="shared" si="49"/>
        <v>1.7470813632321789</v>
      </c>
      <c r="AP167" s="47">
        <f t="shared" si="50"/>
        <v>0.57238318778122343</v>
      </c>
    </row>
    <row r="168" spans="1:42">
      <c r="A168" s="18" t="s">
        <v>127</v>
      </c>
      <c r="B168" s="18">
        <v>0.03</v>
      </c>
      <c r="C168" s="18" t="s">
        <v>123</v>
      </c>
      <c r="D168" s="18">
        <v>350</v>
      </c>
      <c r="E168" s="18">
        <v>100</v>
      </c>
      <c r="F168" s="47">
        <v>65.588880534098266</v>
      </c>
      <c r="G168" s="47">
        <v>0.13960893631256507</v>
      </c>
      <c r="H168" s="47">
        <v>16.627777002778917</v>
      </c>
      <c r="I168" s="47">
        <v>7.021501255011868E-2</v>
      </c>
      <c r="J168" s="47">
        <v>0.1986268801402464</v>
      </c>
      <c r="K168" s="47">
        <v>0.77319494579326575</v>
      </c>
      <c r="L168" s="47">
        <v>0.16865091749938568</v>
      </c>
      <c r="M168" s="47">
        <v>3.6899668112836106</v>
      </c>
      <c r="N168" s="47">
        <v>0.34190344912257509</v>
      </c>
      <c r="O168" s="47">
        <v>5.8271812229449287</v>
      </c>
      <c r="P168" s="47">
        <v>2.9575356646393951</v>
      </c>
      <c r="Q168" s="47">
        <v>3.6164586228367317</v>
      </c>
      <c r="R168" s="47">
        <f t="shared" si="34"/>
        <v>100.00000000000001</v>
      </c>
      <c r="S168" s="47"/>
      <c r="T168" s="47">
        <f t="shared" si="35"/>
        <v>68.049876147877896</v>
      </c>
      <c r="U168" s="47">
        <f t="shared" si="36"/>
        <v>0.14484727819478466</v>
      </c>
      <c r="V168" s="47">
        <f t="shared" si="37"/>
        <v>17.251676754345358</v>
      </c>
      <c r="W168" s="47">
        <f t="shared" si="38"/>
        <v>7.2849587747929684E-2</v>
      </c>
      <c r="X168" s="47">
        <f t="shared" si="39"/>
        <v>0.20607966599088695</v>
      </c>
      <c r="Y168" s="47">
        <f t="shared" si="40"/>
        <v>0.80220640863115589</v>
      </c>
      <c r="Z168" s="47">
        <f t="shared" si="41"/>
        <v>0.17497895915593026</v>
      </c>
      <c r="AA168" s="47">
        <f t="shared" si="42"/>
        <v>3.8284200378612523</v>
      </c>
      <c r="AB168" s="47">
        <f t="shared" si="43"/>
        <v>0.3547321920706934</v>
      </c>
      <c r="AC168" s="47">
        <f t="shared" si="44"/>
        <v>6.0458260193431705</v>
      </c>
      <c r="AD168" s="47">
        <f t="shared" si="45"/>
        <v>3.0685069487809269</v>
      </c>
      <c r="AE168" s="47">
        <f t="shared" si="46"/>
        <v>99.999999999999972</v>
      </c>
      <c r="AF168" s="47"/>
      <c r="AG168" s="47">
        <f>AC168*'E. Diagram lines'!$G$42</f>
        <v>5.0186774034878825</v>
      </c>
      <c r="AH168" s="47">
        <f>V168*'E. Diagram lines'!$G$43</f>
        <v>9.1307324869703095</v>
      </c>
      <c r="AI168" s="47">
        <f>AB168*'E. Diagram lines'!$G$41</f>
        <v>0.26315886078429307</v>
      </c>
      <c r="AJ168" s="47">
        <f>AA168*'E. Diagram lines'!$G$44</f>
        <v>2.7360095983845096</v>
      </c>
      <c r="AK168" s="47">
        <f>AD168*'E. Diagram lines'!$G$50</f>
        <v>1.3391845209913897</v>
      </c>
      <c r="AL168" s="47">
        <f>U168*'E. Diagram lines'!$G$47</f>
        <v>8.6808622328155213E-2</v>
      </c>
      <c r="AM168" s="47">
        <f t="shared" si="47"/>
        <v>6.4005582114138644</v>
      </c>
      <c r="AN168" s="47">
        <f t="shared" si="48"/>
        <v>1.1388011996460199</v>
      </c>
      <c r="AO168" s="47">
        <f t="shared" si="49"/>
        <v>1.7287041911414689</v>
      </c>
      <c r="AP168" s="47">
        <f t="shared" si="50"/>
        <v>0.57846796758194752</v>
      </c>
    </row>
    <row r="169" spans="1:42">
      <c r="A169" s="18" t="s">
        <v>127</v>
      </c>
      <c r="B169" s="18">
        <v>0.03</v>
      </c>
      <c r="C169" s="18" t="s">
        <v>123</v>
      </c>
      <c r="D169" s="18">
        <v>350</v>
      </c>
      <c r="E169" s="18">
        <v>100</v>
      </c>
      <c r="F169" s="47">
        <v>65.588880534098323</v>
      </c>
      <c r="G169" s="47">
        <v>0.13960893631256502</v>
      </c>
      <c r="H169" s="47">
        <v>16.627777002778888</v>
      </c>
      <c r="I169" s="47">
        <v>7.0215012550118125E-2</v>
      </c>
      <c r="J169" s="47">
        <v>0.19862688014025223</v>
      </c>
      <c r="K169" s="47">
        <v>0.77319494579326431</v>
      </c>
      <c r="L169" s="47">
        <v>0.16865091749938516</v>
      </c>
      <c r="M169" s="47">
        <v>3.6899668112835968</v>
      </c>
      <c r="N169" s="47">
        <v>0.34190344912257425</v>
      </c>
      <c r="O169" s="47">
        <v>5.8271812229449136</v>
      </c>
      <c r="P169" s="47">
        <v>2.9575356646393933</v>
      </c>
      <c r="Q169" s="47">
        <v>3.6164586228367219</v>
      </c>
      <c r="R169" s="47">
        <f t="shared" si="34"/>
        <v>100</v>
      </c>
      <c r="S169" s="47"/>
      <c r="T169" s="47">
        <f t="shared" si="35"/>
        <v>68.049876147877967</v>
      </c>
      <c r="U169" s="47">
        <f t="shared" si="36"/>
        <v>0.1448472781947846</v>
      </c>
      <c r="V169" s="47">
        <f t="shared" si="37"/>
        <v>17.251676754345329</v>
      </c>
      <c r="W169" s="47">
        <f t="shared" si="38"/>
        <v>7.2849587747929101E-2</v>
      </c>
      <c r="X169" s="47">
        <f t="shared" si="39"/>
        <v>0.206079665990893</v>
      </c>
      <c r="Y169" s="47">
        <f t="shared" si="40"/>
        <v>0.80220640863115444</v>
      </c>
      <c r="Z169" s="47">
        <f t="shared" si="41"/>
        <v>0.1749789591559297</v>
      </c>
      <c r="AA169" s="47">
        <f t="shared" si="42"/>
        <v>3.8284200378612381</v>
      </c>
      <c r="AB169" s="47">
        <f t="shared" si="43"/>
        <v>0.35473219207069251</v>
      </c>
      <c r="AC169" s="47">
        <f t="shared" si="44"/>
        <v>6.0458260193431546</v>
      </c>
      <c r="AD169" s="47">
        <f t="shared" si="45"/>
        <v>3.0685069487809247</v>
      </c>
      <c r="AE169" s="47">
        <f t="shared" si="46"/>
        <v>100</v>
      </c>
      <c r="AF169" s="47"/>
      <c r="AG169" s="47">
        <f>AC169*'E. Diagram lines'!$G$42</f>
        <v>5.0186774034878692</v>
      </c>
      <c r="AH169" s="47">
        <f>V169*'E. Diagram lines'!$G$43</f>
        <v>9.1307324869702953</v>
      </c>
      <c r="AI169" s="47">
        <f>AB169*'E. Diagram lines'!$G$41</f>
        <v>0.2631588607842924</v>
      </c>
      <c r="AJ169" s="47">
        <f>AA169*'E. Diagram lines'!$G$44</f>
        <v>2.7360095983844994</v>
      </c>
      <c r="AK169" s="47">
        <f>AD169*'E. Diagram lines'!$G$50</f>
        <v>1.3391845209913888</v>
      </c>
      <c r="AL169" s="47">
        <f>U169*'E. Diagram lines'!$G$47</f>
        <v>8.6808622328155186E-2</v>
      </c>
      <c r="AM169" s="47">
        <f t="shared" si="47"/>
        <v>6.4005582114138466</v>
      </c>
      <c r="AN169" s="47">
        <f t="shared" si="48"/>
        <v>1.1388011996460217</v>
      </c>
      <c r="AO169" s="47">
        <f t="shared" si="49"/>
        <v>1.7287041911414709</v>
      </c>
      <c r="AP169" s="47">
        <f t="shared" si="50"/>
        <v>0.57846796758194685</v>
      </c>
    </row>
    <row r="170" spans="1:42">
      <c r="A170" s="18" t="s">
        <v>127</v>
      </c>
      <c r="B170" s="18">
        <v>0.03</v>
      </c>
      <c r="C170" s="18" t="s">
        <v>123</v>
      </c>
      <c r="D170" s="18">
        <v>350</v>
      </c>
      <c r="E170" s="18">
        <v>100</v>
      </c>
      <c r="F170" s="47">
        <v>66.029717070867221</v>
      </c>
      <c r="G170" s="47">
        <v>0.1470651242246436</v>
      </c>
      <c r="H170" s="47">
        <v>16.809120768767428</v>
      </c>
      <c r="I170" s="47">
        <v>7.0320074665100887E-2</v>
      </c>
      <c r="J170" s="47">
        <v>0.19858194880154734</v>
      </c>
      <c r="K170" s="47">
        <v>0.52957404793987339</v>
      </c>
      <c r="L170" s="47">
        <v>0.17209739393074119</v>
      </c>
      <c r="M170" s="47">
        <v>3.4853674951643119</v>
      </c>
      <c r="N170" s="47">
        <v>0.34815494801904928</v>
      </c>
      <c r="O170" s="47">
        <v>5.8938442092801706</v>
      </c>
      <c r="P170" s="47">
        <v>2.7866527801539429</v>
      </c>
      <c r="Q170" s="47">
        <v>3.5295041381859606</v>
      </c>
      <c r="R170" s="47">
        <f t="shared" si="34"/>
        <v>99.999999999999986</v>
      </c>
      <c r="S170" s="47"/>
      <c r="T170" s="47">
        <f t="shared" si="35"/>
        <v>68.445503965740258</v>
      </c>
      <c r="U170" s="47">
        <f t="shared" si="36"/>
        <v>0.15244570157004497</v>
      </c>
      <c r="V170" s="47">
        <f t="shared" si="37"/>
        <v>17.424105285874241</v>
      </c>
      <c r="W170" s="47">
        <f t="shared" si="38"/>
        <v>7.2892830120650093E-2</v>
      </c>
      <c r="X170" s="47">
        <f t="shared" si="39"/>
        <v>0.20584733915538228</v>
      </c>
      <c r="Y170" s="47">
        <f t="shared" si="40"/>
        <v>0.5489492338657036</v>
      </c>
      <c r="Z170" s="47">
        <f t="shared" si="41"/>
        <v>0.17839381086758008</v>
      </c>
      <c r="AA170" s="47">
        <f t="shared" si="42"/>
        <v>3.6128843995544622</v>
      </c>
      <c r="AB170" s="47">
        <f t="shared" si="43"/>
        <v>0.36089266973163719</v>
      </c>
      <c r="AC170" s="47">
        <f t="shared" si="44"/>
        <v>6.109478505969963</v>
      </c>
      <c r="AD170" s="47">
        <f t="shared" si="45"/>
        <v>2.8886062575500713</v>
      </c>
      <c r="AE170" s="47">
        <f t="shared" si="46"/>
        <v>99.999999999999986</v>
      </c>
      <c r="AF170" s="47"/>
      <c r="AG170" s="47">
        <f>AC170*'E. Diagram lines'!$G$42</f>
        <v>5.071515724552305</v>
      </c>
      <c r="AH170" s="47">
        <f>V170*'E. Diagram lines'!$G$43</f>
        <v>9.2219931114840872</v>
      </c>
      <c r="AI170" s="47">
        <f>AB170*'E. Diagram lines'!$G$41</f>
        <v>0.26772902475412519</v>
      </c>
      <c r="AJ170" s="47">
        <f>AA170*'E. Diagram lines'!$G$44</f>
        <v>2.5819754095104095</v>
      </c>
      <c r="AK170" s="47">
        <f>AD170*'E. Diagram lines'!$G$50</f>
        <v>1.2606706948754909</v>
      </c>
      <c r="AL170" s="47">
        <f>U170*'E. Diagram lines'!$G$47</f>
        <v>9.1362443934560444E-2</v>
      </c>
      <c r="AM170" s="47">
        <f t="shared" si="47"/>
        <v>6.4703711757016</v>
      </c>
      <c r="AN170" s="47">
        <f t="shared" si="48"/>
        <v>1.1642137103359513</v>
      </c>
      <c r="AO170" s="47">
        <f t="shared" si="49"/>
        <v>1.7272092860478119</v>
      </c>
      <c r="AP170" s="47">
        <f t="shared" si="50"/>
        <v>0.57896863343538008</v>
      </c>
    </row>
    <row r="171" spans="1:42">
      <c r="A171" s="18" t="s">
        <v>127</v>
      </c>
      <c r="B171" s="18">
        <v>0.03</v>
      </c>
      <c r="C171" s="18" t="s">
        <v>123</v>
      </c>
      <c r="D171" s="18">
        <v>350</v>
      </c>
      <c r="E171" s="18">
        <v>100</v>
      </c>
      <c r="F171" s="47">
        <v>66.029717070867548</v>
      </c>
      <c r="G171" s="47">
        <v>0.14706512422464332</v>
      </c>
      <c r="H171" s="47">
        <v>16.809120768767301</v>
      </c>
      <c r="I171" s="47">
        <v>7.032007466509814E-2</v>
      </c>
      <c r="J171" s="47">
        <v>0.1985819488015767</v>
      </c>
      <c r="K171" s="47">
        <v>0.52957404793986951</v>
      </c>
      <c r="L171" s="47">
        <v>0.1720973939307395</v>
      </c>
      <c r="M171" s="47">
        <v>3.4853674951642355</v>
      </c>
      <c r="N171" s="47">
        <v>0.34815494801904495</v>
      </c>
      <c r="O171" s="47">
        <v>5.8938442092801031</v>
      </c>
      <c r="P171" s="47">
        <v>2.786652780153938</v>
      </c>
      <c r="Q171" s="47">
        <v>3.5295041381859149</v>
      </c>
      <c r="R171" s="47">
        <f t="shared" si="34"/>
        <v>100.00000000000003</v>
      </c>
      <c r="S171" s="47"/>
      <c r="T171" s="47">
        <f t="shared" si="35"/>
        <v>68.445503965740542</v>
      </c>
      <c r="U171" s="47">
        <f t="shared" si="36"/>
        <v>0.15244570157004456</v>
      </c>
      <c r="V171" s="47">
        <f t="shared" si="37"/>
        <v>17.424105285874091</v>
      </c>
      <c r="W171" s="47">
        <f t="shared" si="38"/>
        <v>7.2892830120647192E-2</v>
      </c>
      <c r="X171" s="47">
        <f t="shared" si="39"/>
        <v>0.20584733915541251</v>
      </c>
      <c r="Y171" s="47">
        <f t="shared" si="40"/>
        <v>0.54894923386569905</v>
      </c>
      <c r="Z171" s="47">
        <f t="shared" si="41"/>
        <v>0.17839381086757816</v>
      </c>
      <c r="AA171" s="47">
        <f t="shared" si="42"/>
        <v>3.6128843995543796</v>
      </c>
      <c r="AB171" s="47">
        <f t="shared" si="43"/>
        <v>0.36089266973163242</v>
      </c>
      <c r="AC171" s="47">
        <f t="shared" si="44"/>
        <v>6.1094785059698875</v>
      </c>
      <c r="AD171" s="47">
        <f t="shared" si="45"/>
        <v>2.8886062575500642</v>
      </c>
      <c r="AE171" s="47">
        <f t="shared" si="46"/>
        <v>99.999999999999972</v>
      </c>
      <c r="AF171" s="47"/>
      <c r="AG171" s="47">
        <f>AC171*'E. Diagram lines'!$G$42</f>
        <v>5.0715157245522429</v>
      </c>
      <c r="AH171" s="47">
        <f>V171*'E. Diagram lines'!$G$43</f>
        <v>9.2219931114840072</v>
      </c>
      <c r="AI171" s="47">
        <f>AB171*'E. Diagram lines'!$G$41</f>
        <v>0.26772902475412164</v>
      </c>
      <c r="AJ171" s="47">
        <f>AA171*'E. Diagram lines'!$G$44</f>
        <v>2.5819754095103504</v>
      </c>
      <c r="AK171" s="47">
        <f>AD171*'E. Diagram lines'!$G$50</f>
        <v>1.2606706948754878</v>
      </c>
      <c r="AL171" s="47">
        <f>U171*'E. Diagram lines'!$G$47</f>
        <v>9.1362443934560195E-2</v>
      </c>
      <c r="AM171" s="47">
        <f t="shared" si="47"/>
        <v>6.4703711757015201</v>
      </c>
      <c r="AN171" s="47">
        <f t="shared" si="48"/>
        <v>1.1642137103359598</v>
      </c>
      <c r="AO171" s="47">
        <f t="shared" si="49"/>
        <v>1.7272092860478181</v>
      </c>
      <c r="AP171" s="47">
        <f t="shared" si="50"/>
        <v>0.57896863343537797</v>
      </c>
    </row>
    <row r="172" spans="1:42">
      <c r="A172" s="18" t="s">
        <v>127</v>
      </c>
      <c r="B172" s="18">
        <v>0.03</v>
      </c>
      <c r="C172" s="18" t="s">
        <v>123</v>
      </c>
      <c r="D172" s="18">
        <v>350</v>
      </c>
      <c r="E172" s="18">
        <v>100</v>
      </c>
      <c r="F172" s="47">
        <v>66.323866472566266</v>
      </c>
      <c r="G172" s="47">
        <v>0.15932194630337501</v>
      </c>
      <c r="H172" s="47">
        <v>17.08629434914463</v>
      </c>
      <c r="I172" s="47">
        <v>7.3274639276561235E-2</v>
      </c>
      <c r="J172" s="47">
        <v>0.20021675745910272</v>
      </c>
      <c r="K172" s="47">
        <v>0.47881092676315701</v>
      </c>
      <c r="L172" s="47">
        <v>0.18648011562637257</v>
      </c>
      <c r="M172" s="47">
        <v>3.2797539867914796</v>
      </c>
      <c r="N172" s="47">
        <v>0.34995498590000035</v>
      </c>
      <c r="O172" s="47">
        <v>5.9045382328841693</v>
      </c>
      <c r="P172" s="47">
        <v>2.6134239510867014</v>
      </c>
      <c r="Q172" s="47">
        <v>3.3440636361981739</v>
      </c>
      <c r="R172" s="47">
        <f t="shared" si="34"/>
        <v>99.999999999999972</v>
      </c>
      <c r="S172" s="47"/>
      <c r="T172" s="47">
        <f t="shared" si="35"/>
        <v>68.61851322088576</v>
      </c>
      <c r="U172" s="47">
        <f t="shared" si="36"/>
        <v>0.16483410362267412</v>
      </c>
      <c r="V172" s="47">
        <f t="shared" si="37"/>
        <v>17.677439164040361</v>
      </c>
      <c r="W172" s="47">
        <f t="shared" si="38"/>
        <v>7.5809766097308232E-2</v>
      </c>
      <c r="X172" s="47">
        <f t="shared" si="39"/>
        <v>0.20714377718664886</v>
      </c>
      <c r="Y172" s="47">
        <f t="shared" si="40"/>
        <v>0.49537663673441423</v>
      </c>
      <c r="Z172" s="47">
        <f t="shared" si="41"/>
        <v>0.19293188048428078</v>
      </c>
      <c r="AA172" s="47">
        <f t="shared" si="42"/>
        <v>3.3932256105272867</v>
      </c>
      <c r="AB172" s="47">
        <f t="shared" si="43"/>
        <v>0.36206258928868074</v>
      </c>
      <c r="AC172" s="47">
        <f t="shared" si="44"/>
        <v>6.1088210978166604</v>
      </c>
      <c r="AD172" s="47">
        <f t="shared" si="45"/>
        <v>2.703842153315938</v>
      </c>
      <c r="AE172" s="47">
        <f t="shared" si="46"/>
        <v>100.00000000000001</v>
      </c>
      <c r="AF172" s="47"/>
      <c r="AG172" s="47">
        <f>AC172*'E. Diagram lines'!$G$42</f>
        <v>5.0709700059965126</v>
      </c>
      <c r="AH172" s="47">
        <f>V172*'E. Diagram lines'!$G$43</f>
        <v>9.3560742158520398</v>
      </c>
      <c r="AI172" s="47">
        <f>AB172*'E. Diagram lines'!$G$41</f>
        <v>0.26859693216349695</v>
      </c>
      <c r="AJ172" s="47">
        <f>AA172*'E. Diagram lines'!$G$44</f>
        <v>2.4249945795062877</v>
      </c>
      <c r="AK172" s="47">
        <f>AD172*'E. Diagram lines'!$G$50</f>
        <v>1.1800343357095153</v>
      </c>
      <c r="AL172" s="47">
        <f>U172*'E. Diagram lines'!$G$47</f>
        <v>9.8786954277031949E-2</v>
      </c>
      <c r="AM172" s="47">
        <f t="shared" si="47"/>
        <v>6.4708836871053412</v>
      </c>
      <c r="AN172" s="47">
        <f t="shared" si="48"/>
        <v>1.2049713553772041</v>
      </c>
      <c r="AO172" s="47">
        <f t="shared" si="49"/>
        <v>1.7522159239146275</v>
      </c>
      <c r="AP172" s="47">
        <f t="shared" si="50"/>
        <v>0.57070591948844918</v>
      </c>
    </row>
    <row r="173" spans="1:42">
      <c r="A173" s="18" t="s">
        <v>127</v>
      </c>
      <c r="B173" s="18">
        <v>0.03</v>
      </c>
      <c r="C173" s="18" t="s">
        <v>123</v>
      </c>
      <c r="D173" s="18">
        <v>350</v>
      </c>
      <c r="E173" s="18">
        <v>100</v>
      </c>
      <c r="F173" s="47">
        <v>66.323866472566323</v>
      </c>
      <c r="G173" s="47">
        <v>0.15932194630337493</v>
      </c>
      <c r="H173" s="47">
        <v>17.086294349144605</v>
      </c>
      <c r="I173" s="47">
        <v>7.3274639276560763E-2</v>
      </c>
      <c r="J173" s="47">
        <v>0.20021675745910758</v>
      </c>
      <c r="K173" s="47">
        <v>0.47881092676315595</v>
      </c>
      <c r="L173" s="47">
        <v>0.18648011562637221</v>
      </c>
      <c r="M173" s="47">
        <v>3.2797539867914707</v>
      </c>
      <c r="N173" s="47">
        <v>0.34995498589999968</v>
      </c>
      <c r="O173" s="47">
        <v>5.9045382328841569</v>
      </c>
      <c r="P173" s="47">
        <v>2.6134239510867001</v>
      </c>
      <c r="Q173" s="47">
        <v>3.3440636361981682</v>
      </c>
      <c r="R173" s="47">
        <f t="shared" si="34"/>
        <v>100</v>
      </c>
      <c r="S173" s="47"/>
      <c r="T173" s="47">
        <f t="shared" si="35"/>
        <v>68.618513220885802</v>
      </c>
      <c r="U173" s="47">
        <f t="shared" si="36"/>
        <v>0.16483410362267398</v>
      </c>
      <c r="V173" s="47">
        <f t="shared" si="37"/>
        <v>17.677439164040333</v>
      </c>
      <c r="W173" s="47">
        <f t="shared" si="38"/>
        <v>7.5809766097307718E-2</v>
      </c>
      <c r="X173" s="47">
        <f t="shared" si="39"/>
        <v>0.20714377718665383</v>
      </c>
      <c r="Y173" s="47">
        <f t="shared" si="40"/>
        <v>0.49537663673441296</v>
      </c>
      <c r="Z173" s="47">
        <f t="shared" si="41"/>
        <v>0.19293188048428034</v>
      </c>
      <c r="AA173" s="47">
        <f t="shared" si="42"/>
        <v>3.3932256105272769</v>
      </c>
      <c r="AB173" s="47">
        <f t="shared" si="43"/>
        <v>0.36206258928867996</v>
      </c>
      <c r="AC173" s="47">
        <f t="shared" si="44"/>
        <v>6.1088210978166453</v>
      </c>
      <c r="AD173" s="47">
        <f t="shared" si="45"/>
        <v>2.7038421533159358</v>
      </c>
      <c r="AE173" s="47">
        <f t="shared" si="46"/>
        <v>100.00000000000001</v>
      </c>
      <c r="AF173" s="47"/>
      <c r="AG173" s="47">
        <f>AC173*'E. Diagram lines'!$G$42</f>
        <v>5.0709700059965002</v>
      </c>
      <c r="AH173" s="47">
        <f>V173*'E. Diagram lines'!$G$43</f>
        <v>9.3560742158520256</v>
      </c>
      <c r="AI173" s="47">
        <f>AB173*'E. Diagram lines'!$G$41</f>
        <v>0.26859693216349639</v>
      </c>
      <c r="AJ173" s="47">
        <f>AA173*'E. Diagram lines'!$G$44</f>
        <v>2.4249945795062806</v>
      </c>
      <c r="AK173" s="47">
        <f>AD173*'E. Diagram lines'!$G$50</f>
        <v>1.1800343357095142</v>
      </c>
      <c r="AL173" s="47">
        <f>U173*'E. Diagram lines'!$G$47</f>
        <v>9.8786954277031866E-2</v>
      </c>
      <c r="AM173" s="47">
        <f t="shared" si="47"/>
        <v>6.4708836871053252</v>
      </c>
      <c r="AN173" s="47">
        <f t="shared" si="48"/>
        <v>1.2049713553772057</v>
      </c>
      <c r="AO173" s="47">
        <f t="shared" si="49"/>
        <v>1.7522159239146291</v>
      </c>
      <c r="AP173" s="47">
        <f t="shared" si="50"/>
        <v>0.57070591948844862</v>
      </c>
    </row>
    <row r="174" spans="1:42">
      <c r="A174" s="18" t="s">
        <v>127</v>
      </c>
      <c r="B174" s="18">
        <v>0.03</v>
      </c>
      <c r="C174" s="18" t="s">
        <v>123</v>
      </c>
      <c r="D174" s="18">
        <v>350</v>
      </c>
      <c r="E174" s="18">
        <v>100</v>
      </c>
      <c r="F174" s="47">
        <v>66.708061853740176</v>
      </c>
      <c r="G174" s="47">
        <v>0.16669626084354217</v>
      </c>
      <c r="H174" s="47">
        <v>16.985247546818997</v>
      </c>
      <c r="I174" s="47">
        <v>7.4017733433465405E-2</v>
      </c>
      <c r="J174" s="47">
        <v>0.21717425534414392</v>
      </c>
      <c r="K174" s="47">
        <v>0.47225808940092179</v>
      </c>
      <c r="L174" s="47">
        <v>0.20129856272529356</v>
      </c>
      <c r="M174" s="47">
        <v>3.1222391621373706</v>
      </c>
      <c r="N174" s="47">
        <v>0.37129638498918754</v>
      </c>
      <c r="O174" s="47">
        <v>5.9485085458879725</v>
      </c>
      <c r="P174" s="47">
        <v>2.4716887897095017</v>
      </c>
      <c r="Q174" s="47">
        <v>3.2615128149694419</v>
      </c>
      <c r="R174" s="47">
        <f t="shared" si="34"/>
        <v>100.00000000000003</v>
      </c>
      <c r="S174" s="47"/>
      <c r="T174" s="47">
        <f t="shared" si="35"/>
        <v>68.957106726455649</v>
      </c>
      <c r="U174" s="47">
        <f t="shared" si="36"/>
        <v>0.1723163817154843</v>
      </c>
      <c r="V174" s="47">
        <f t="shared" si="37"/>
        <v>17.557900729139487</v>
      </c>
      <c r="W174" s="47">
        <f t="shared" si="38"/>
        <v>7.6513221973269582E-2</v>
      </c>
      <c r="X174" s="47">
        <f t="shared" si="39"/>
        <v>0.22449622860936125</v>
      </c>
      <c r="Y174" s="47">
        <f t="shared" si="40"/>
        <v>0.48818014747081911</v>
      </c>
      <c r="Z174" s="47">
        <f t="shared" si="41"/>
        <v>0.20808529116262911</v>
      </c>
      <c r="AA174" s="47">
        <f t="shared" si="42"/>
        <v>3.2275046395603644</v>
      </c>
      <c r="AB174" s="47">
        <f t="shared" si="43"/>
        <v>0.38381454557896194</v>
      </c>
      <c r="AC174" s="47">
        <f t="shared" si="44"/>
        <v>6.1490609570008354</v>
      </c>
      <c r="AD174" s="47">
        <f t="shared" si="45"/>
        <v>2.5550211313331075</v>
      </c>
      <c r="AE174" s="47">
        <f t="shared" si="46"/>
        <v>99.999999999999986</v>
      </c>
      <c r="AF174" s="47"/>
      <c r="AG174" s="47">
        <f>AC174*'E. Diagram lines'!$G$42</f>
        <v>5.1043733608666377</v>
      </c>
      <c r="AH174" s="47">
        <f>V174*'E. Diagram lines'!$G$43</f>
        <v>9.2928065412640564</v>
      </c>
      <c r="AI174" s="47">
        <f>AB174*'E. Diagram lines'!$G$41</f>
        <v>0.28473366901775848</v>
      </c>
      <c r="AJ174" s="47">
        <f>AA174*'E. Diagram lines'!$G$44</f>
        <v>2.3065608228298915</v>
      </c>
      <c r="AK174" s="47">
        <f>AD174*'E. Diagram lines'!$G$50</f>
        <v>1.1150845694667813</v>
      </c>
      <c r="AL174" s="47">
        <f>U174*'E. Diagram lines'!$G$47</f>
        <v>0.10327116869381603</v>
      </c>
      <c r="AM174" s="47">
        <f t="shared" si="47"/>
        <v>6.5328755025797971</v>
      </c>
      <c r="AN174" s="47">
        <f t="shared" si="48"/>
        <v>1.2075373728592578</v>
      </c>
      <c r="AO174" s="47">
        <f t="shared" si="49"/>
        <v>1.7243685251995078</v>
      </c>
      <c r="AP174" s="47">
        <f t="shared" si="50"/>
        <v>0.57992243849631908</v>
      </c>
    </row>
    <row r="175" spans="1:42">
      <c r="A175" s="18" t="s">
        <v>127</v>
      </c>
      <c r="B175" s="18">
        <v>0.03</v>
      </c>
      <c r="C175" s="18" t="s">
        <v>123</v>
      </c>
      <c r="D175" s="18">
        <v>350</v>
      </c>
      <c r="E175" s="18">
        <v>100</v>
      </c>
      <c r="F175" s="47">
        <v>66.70806185374019</v>
      </c>
      <c r="G175" s="47">
        <v>0.16669626084354208</v>
      </c>
      <c r="H175" s="47">
        <v>16.985247546818975</v>
      </c>
      <c r="I175" s="47">
        <v>7.401773343346521E-2</v>
      </c>
      <c r="J175" s="47">
        <v>0.21717425534414603</v>
      </c>
      <c r="K175" s="47">
        <v>0.47225808940092129</v>
      </c>
      <c r="L175" s="47">
        <v>0.20129856272529337</v>
      </c>
      <c r="M175" s="47">
        <v>3.1222391621373657</v>
      </c>
      <c r="N175" s="47">
        <v>0.37129638498918716</v>
      </c>
      <c r="O175" s="47">
        <v>5.9485085458879654</v>
      </c>
      <c r="P175" s="47">
        <v>2.4716887897095008</v>
      </c>
      <c r="Q175" s="47">
        <v>3.2615128149694383</v>
      </c>
      <c r="R175" s="47">
        <f t="shared" si="34"/>
        <v>100</v>
      </c>
      <c r="S175" s="47"/>
      <c r="T175" s="47">
        <f t="shared" si="35"/>
        <v>68.957106726455692</v>
      </c>
      <c r="U175" s="47">
        <f t="shared" si="36"/>
        <v>0.17231638171548427</v>
      </c>
      <c r="V175" s="47">
        <f t="shared" si="37"/>
        <v>17.557900729139472</v>
      </c>
      <c r="W175" s="47">
        <f t="shared" si="38"/>
        <v>7.6513221973269402E-2</v>
      </c>
      <c r="X175" s="47">
        <f t="shared" si="39"/>
        <v>0.2244962286093635</v>
      </c>
      <c r="Y175" s="47">
        <f t="shared" si="40"/>
        <v>0.48818014747081873</v>
      </c>
      <c r="Z175" s="47">
        <f t="shared" si="41"/>
        <v>0.208085291162629</v>
      </c>
      <c r="AA175" s="47">
        <f t="shared" si="42"/>
        <v>3.2275046395603599</v>
      </c>
      <c r="AB175" s="47">
        <f t="shared" si="43"/>
        <v>0.38381454557896172</v>
      </c>
      <c r="AC175" s="47">
        <f t="shared" si="44"/>
        <v>6.1490609570008301</v>
      </c>
      <c r="AD175" s="47">
        <f t="shared" si="45"/>
        <v>2.555021131333107</v>
      </c>
      <c r="AE175" s="47">
        <f t="shared" si="46"/>
        <v>100</v>
      </c>
      <c r="AF175" s="47"/>
      <c r="AG175" s="47">
        <f>AC175*'E. Diagram lines'!$G$42</f>
        <v>5.1043733608666333</v>
      </c>
      <c r="AH175" s="47">
        <f>V175*'E. Diagram lines'!$G$43</f>
        <v>9.2928065412640493</v>
      </c>
      <c r="AI175" s="47">
        <f>AB175*'E. Diagram lines'!$G$41</f>
        <v>0.28473366901775832</v>
      </c>
      <c r="AJ175" s="47">
        <f>AA175*'E. Diagram lines'!$G$44</f>
        <v>2.3065608228298884</v>
      </c>
      <c r="AK175" s="47">
        <f>AD175*'E. Diagram lines'!$G$50</f>
        <v>1.115084569466781</v>
      </c>
      <c r="AL175" s="47">
        <f>U175*'E. Diagram lines'!$G$47</f>
        <v>0.10327116869381602</v>
      </c>
      <c r="AM175" s="47">
        <f t="shared" si="47"/>
        <v>6.5328755025797918</v>
      </c>
      <c r="AN175" s="47">
        <f t="shared" si="48"/>
        <v>1.207537372859258</v>
      </c>
      <c r="AO175" s="47">
        <f t="shared" si="49"/>
        <v>1.724368525199508</v>
      </c>
      <c r="AP175" s="47">
        <f t="shared" si="50"/>
        <v>0.57992243849631908</v>
      </c>
    </row>
    <row r="176" spans="1:42">
      <c r="A176" s="18" t="s">
        <v>127</v>
      </c>
      <c r="B176" s="18">
        <v>0.03</v>
      </c>
      <c r="C176" s="18" t="s">
        <v>123</v>
      </c>
      <c r="D176" s="18">
        <v>350</v>
      </c>
      <c r="E176" s="18">
        <v>100</v>
      </c>
      <c r="F176" s="47">
        <v>66.743230523259868</v>
      </c>
      <c r="G176" s="47">
        <v>0.18272991608341918</v>
      </c>
      <c r="H176" s="47">
        <v>17.530083524311941</v>
      </c>
      <c r="I176" s="47">
        <v>7.8792210633892162E-2</v>
      </c>
      <c r="J176" s="47">
        <v>0.20069808111623019</v>
      </c>
      <c r="K176" s="47">
        <v>0.37010970895003015</v>
      </c>
      <c r="L176" s="47">
        <v>0.21426549567935266</v>
      </c>
      <c r="M176" s="47">
        <v>2.98658942235279</v>
      </c>
      <c r="N176" s="47">
        <v>0.35088976309855413</v>
      </c>
      <c r="O176" s="47">
        <v>5.9275903201058497</v>
      </c>
      <c r="P176" s="47">
        <v>2.3652843824289063</v>
      </c>
      <c r="Q176" s="47">
        <v>3.0497366519791496</v>
      </c>
      <c r="R176" s="47">
        <f t="shared" si="34"/>
        <v>99.999999999999972</v>
      </c>
      <c r="S176" s="47"/>
      <c r="T176" s="47">
        <f t="shared" si="35"/>
        <v>68.842753199826547</v>
      </c>
      <c r="U176" s="47">
        <f t="shared" si="36"/>
        <v>0.18847799869039705</v>
      </c>
      <c r="V176" s="47">
        <f t="shared" si="37"/>
        <v>18.081522338298843</v>
      </c>
      <c r="W176" s="47">
        <f t="shared" si="38"/>
        <v>8.1270754625031819E-2</v>
      </c>
      <c r="X176" s="47">
        <f t="shared" si="39"/>
        <v>0.20701138314167075</v>
      </c>
      <c r="Y176" s="47">
        <f t="shared" si="40"/>
        <v>0.38175214400548163</v>
      </c>
      <c r="Z176" s="47">
        <f t="shared" si="41"/>
        <v>0.22100558397681416</v>
      </c>
      <c r="AA176" s="47">
        <f t="shared" si="42"/>
        <v>3.0805377099718414</v>
      </c>
      <c r="AB176" s="47">
        <f t="shared" si="43"/>
        <v>0.36192760182504163</v>
      </c>
      <c r="AC176" s="47">
        <f t="shared" si="44"/>
        <v>6.1140528301895092</v>
      </c>
      <c r="AD176" s="47">
        <f t="shared" si="45"/>
        <v>2.4396884554488341</v>
      </c>
      <c r="AE176" s="47">
        <f t="shared" si="46"/>
        <v>100.00000000000001</v>
      </c>
      <c r="AF176" s="47"/>
      <c r="AG176" s="47">
        <f>AC176*'E. Diagram lines'!$G$42</f>
        <v>5.0753128992515792</v>
      </c>
      <c r="AH176" s="47">
        <f>V176*'E. Diagram lines'!$G$43</f>
        <v>9.5699418542953971</v>
      </c>
      <c r="AI176" s="47">
        <f>AB176*'E. Diagram lines'!$G$41</f>
        <v>0.26849679141522126</v>
      </c>
      <c r="AJ176" s="47">
        <f>AA176*'E. Diagram lines'!$G$44</f>
        <v>2.2015297849545559</v>
      </c>
      <c r="AK176" s="47">
        <f>AD176*'E. Diagram lines'!$G$50</f>
        <v>1.0647500788213886</v>
      </c>
      <c r="AL176" s="47">
        <f>U176*'E. Diagram lines'!$G$47</f>
        <v>0.11295700968214893</v>
      </c>
      <c r="AM176" s="47">
        <f t="shared" si="47"/>
        <v>6.4759804320145511</v>
      </c>
      <c r="AN176" s="47">
        <f t="shared" si="48"/>
        <v>1.2683248891869527</v>
      </c>
      <c r="AO176" s="47">
        <f t="shared" si="49"/>
        <v>1.7908463078334775</v>
      </c>
      <c r="AP176" s="47">
        <f t="shared" si="50"/>
        <v>0.55839520992160174</v>
      </c>
    </row>
    <row r="177" spans="1:42">
      <c r="A177" s="18" t="s">
        <v>127</v>
      </c>
      <c r="B177" s="18">
        <v>0.03</v>
      </c>
      <c r="C177" s="18" t="s">
        <v>123</v>
      </c>
      <c r="D177" s="18">
        <v>350</v>
      </c>
      <c r="E177" s="18">
        <v>100</v>
      </c>
      <c r="F177" s="47">
        <v>66.743230523260038</v>
      </c>
      <c r="G177" s="47">
        <v>0.18272991608341893</v>
      </c>
      <c r="H177" s="47">
        <v>17.530083524311856</v>
      </c>
      <c r="I177" s="47">
        <v>7.8792210633890511E-2</v>
      </c>
      <c r="J177" s="47">
        <v>0.20069808111624435</v>
      </c>
      <c r="K177" s="47">
        <v>0.37010970895002837</v>
      </c>
      <c r="L177" s="47">
        <v>0.21426549567935141</v>
      </c>
      <c r="M177" s="47">
        <v>2.9865894223527643</v>
      </c>
      <c r="N177" s="47">
        <v>0.35088976309855213</v>
      </c>
      <c r="O177" s="47">
        <v>5.9275903201058133</v>
      </c>
      <c r="P177" s="47">
        <v>2.3652843824289014</v>
      </c>
      <c r="Q177" s="47">
        <v>3.0497366519791331</v>
      </c>
      <c r="R177" s="47">
        <f t="shared" si="34"/>
        <v>99.999999999999972</v>
      </c>
      <c r="S177" s="47"/>
      <c r="T177" s="47">
        <f t="shared" si="35"/>
        <v>68.842753199826703</v>
      </c>
      <c r="U177" s="47">
        <f t="shared" si="36"/>
        <v>0.18847799869039678</v>
      </c>
      <c r="V177" s="47">
        <f t="shared" si="37"/>
        <v>18.08152233829875</v>
      </c>
      <c r="W177" s="47">
        <f t="shared" si="38"/>
        <v>8.1270754625030098E-2</v>
      </c>
      <c r="X177" s="47">
        <f t="shared" si="39"/>
        <v>0.20701138314168535</v>
      </c>
      <c r="Y177" s="47">
        <f t="shared" si="40"/>
        <v>0.38175214400547974</v>
      </c>
      <c r="Z177" s="47">
        <f t="shared" si="41"/>
        <v>0.22100558397681286</v>
      </c>
      <c r="AA177" s="47">
        <f t="shared" si="42"/>
        <v>3.0805377099718139</v>
      </c>
      <c r="AB177" s="47">
        <f t="shared" si="43"/>
        <v>0.36192760182503952</v>
      </c>
      <c r="AC177" s="47">
        <f t="shared" si="44"/>
        <v>6.114052830189471</v>
      </c>
      <c r="AD177" s="47">
        <f t="shared" si="45"/>
        <v>2.4396884554488283</v>
      </c>
      <c r="AE177" s="47">
        <f t="shared" si="46"/>
        <v>100.00000000000001</v>
      </c>
      <c r="AF177" s="47"/>
      <c r="AG177" s="47">
        <f>AC177*'E. Diagram lines'!$G$42</f>
        <v>5.0753128992515482</v>
      </c>
      <c r="AH177" s="47">
        <f>V177*'E. Diagram lines'!$G$43</f>
        <v>9.5699418542953474</v>
      </c>
      <c r="AI177" s="47">
        <f>AB177*'E. Diagram lines'!$G$41</f>
        <v>0.2684967914152197</v>
      </c>
      <c r="AJ177" s="47">
        <f>AA177*'E. Diagram lines'!$G$44</f>
        <v>2.2015297849545359</v>
      </c>
      <c r="AK177" s="47">
        <f>AD177*'E. Diagram lines'!$G$50</f>
        <v>1.0647500788213862</v>
      </c>
      <c r="AL177" s="47">
        <f>U177*'E. Diagram lines'!$G$47</f>
        <v>0.11295700968214877</v>
      </c>
      <c r="AM177" s="47">
        <f t="shared" si="47"/>
        <v>6.4759804320145102</v>
      </c>
      <c r="AN177" s="47">
        <f t="shared" si="48"/>
        <v>1.268324889186955</v>
      </c>
      <c r="AO177" s="47">
        <f t="shared" si="49"/>
        <v>1.7908463078334793</v>
      </c>
      <c r="AP177" s="47">
        <f t="shared" si="50"/>
        <v>0.55839520992160119</v>
      </c>
    </row>
    <row r="178" spans="1:42">
      <c r="A178" s="18" t="s">
        <v>127</v>
      </c>
      <c r="B178" s="18">
        <v>0.03</v>
      </c>
      <c r="C178" s="18" t="s">
        <v>123</v>
      </c>
      <c r="D178" s="18">
        <v>350</v>
      </c>
      <c r="E178" s="18">
        <v>100</v>
      </c>
      <c r="F178" s="47">
        <v>67.854524012170529</v>
      </c>
      <c r="G178" s="47">
        <v>0.18440135691533974</v>
      </c>
      <c r="H178" s="47">
        <v>17.890674603316231</v>
      </c>
      <c r="I178" s="47">
        <v>7.7577535901974776E-2</v>
      </c>
      <c r="J178" s="47">
        <v>0.20575781917952859</v>
      </c>
      <c r="K178" s="47">
        <v>0.29885981934716754</v>
      </c>
      <c r="L178" s="47">
        <v>0.20959523944885933</v>
      </c>
      <c r="M178" s="47">
        <v>2.1724530971357567</v>
      </c>
      <c r="N178" s="47">
        <v>0.36261699350111337</v>
      </c>
      <c r="O178" s="47">
        <v>6.0045268287155027</v>
      </c>
      <c r="P178" s="47">
        <v>1.6743202675063611</v>
      </c>
      <c r="Q178" s="47">
        <v>3.0646924268616509</v>
      </c>
      <c r="R178" s="47">
        <f t="shared" si="34"/>
        <v>100.00000000000001</v>
      </c>
      <c r="S178" s="47"/>
      <c r="T178" s="47">
        <f t="shared" si="35"/>
        <v>69.999802663207959</v>
      </c>
      <c r="U178" s="47">
        <f t="shared" si="36"/>
        <v>0.19023136309358449</v>
      </c>
      <c r="V178" s="47">
        <f t="shared" si="37"/>
        <v>18.456303540191065</v>
      </c>
      <c r="W178" s="47">
        <f t="shared" si="38"/>
        <v>8.0030215866847068E-2</v>
      </c>
      <c r="X178" s="47">
        <f t="shared" si="39"/>
        <v>0.2122630281275818</v>
      </c>
      <c r="Y178" s="47">
        <f t="shared" si="40"/>
        <v>0.30830852743895792</v>
      </c>
      <c r="Z178" s="47">
        <f t="shared" si="41"/>
        <v>0.21622177171173496</v>
      </c>
      <c r="AA178" s="47">
        <f t="shared" si="42"/>
        <v>2.2411370547275831</v>
      </c>
      <c r="AB178" s="47">
        <f t="shared" si="43"/>
        <v>0.37408143903346708</v>
      </c>
      <c r="AC178" s="47">
        <f t="shared" si="44"/>
        <v>6.1943650657785811</v>
      </c>
      <c r="AD178" s="47">
        <f t="shared" si="45"/>
        <v>1.7272553308226468</v>
      </c>
      <c r="AE178" s="47">
        <f t="shared" si="46"/>
        <v>99.999999999999986</v>
      </c>
      <c r="AF178" s="47"/>
      <c r="AG178" s="47">
        <f>AC178*'E. Diagram lines'!$G$42</f>
        <v>5.1419805805055399</v>
      </c>
      <c r="AH178" s="47">
        <f>V178*'E. Diagram lines'!$G$43</f>
        <v>9.7683009439277217</v>
      </c>
      <c r="AI178" s="47">
        <f>AB178*'E. Diagram lines'!$G$41</f>
        <v>0.27751314241301739</v>
      </c>
      <c r="AJ178" s="47">
        <f>AA178*'E. Diagram lines'!$G$44</f>
        <v>1.6016457004167635</v>
      </c>
      <c r="AK178" s="47">
        <f>AD178*'E. Diagram lines'!$G$50</f>
        <v>0.75382381120450692</v>
      </c>
      <c r="AL178" s="47">
        <f>U178*'E. Diagram lines'!$G$47</f>
        <v>0.11400782092400912</v>
      </c>
      <c r="AM178" s="47">
        <f t="shared" si="47"/>
        <v>6.5684465048120479</v>
      </c>
      <c r="AN178" s="47">
        <f t="shared" si="48"/>
        <v>1.3912700425036411</v>
      </c>
      <c r="AO178" s="47">
        <f t="shared" si="49"/>
        <v>1.8024379108731956</v>
      </c>
      <c r="AP178" s="47">
        <f t="shared" si="50"/>
        <v>0.55480413165274989</v>
      </c>
    </row>
    <row r="179" spans="1:42">
      <c r="A179" s="18" t="s">
        <v>127</v>
      </c>
      <c r="B179" s="18">
        <v>0.03</v>
      </c>
      <c r="C179" s="18" t="s">
        <v>123</v>
      </c>
      <c r="D179" s="18">
        <v>350</v>
      </c>
      <c r="E179" s="18">
        <v>100</v>
      </c>
      <c r="F179" s="47">
        <v>67.854524012170785</v>
      </c>
      <c r="G179" s="47">
        <v>0.18440135691533871</v>
      </c>
      <c r="H179" s="47">
        <v>17.890674603316082</v>
      </c>
      <c r="I179" s="47">
        <v>7.7577535901972874E-2</v>
      </c>
      <c r="J179" s="47">
        <v>0.20575781917954705</v>
      </c>
      <c r="K179" s="47">
        <v>0.29885981934716493</v>
      </c>
      <c r="L179" s="47">
        <v>0.20959523944885736</v>
      </c>
      <c r="M179" s="47">
        <v>2.1724530971357265</v>
      </c>
      <c r="N179" s="47">
        <v>0.36261699350111021</v>
      </c>
      <c r="O179" s="47">
        <v>6.0045268287154308</v>
      </c>
      <c r="P179" s="47">
        <v>1.6743202675063547</v>
      </c>
      <c r="Q179" s="47">
        <v>3.0646924268616238</v>
      </c>
      <c r="R179" s="47">
        <f t="shared" si="34"/>
        <v>100.00000000000001</v>
      </c>
      <c r="S179" s="47"/>
      <c r="T179" s="47">
        <f t="shared" si="35"/>
        <v>69.9998026632082</v>
      </c>
      <c r="U179" s="47">
        <f t="shared" si="36"/>
        <v>0.19023136309358338</v>
      </c>
      <c r="V179" s="47">
        <f t="shared" si="37"/>
        <v>18.456303540190902</v>
      </c>
      <c r="W179" s="47">
        <f t="shared" si="38"/>
        <v>8.0030215866845084E-2</v>
      </c>
      <c r="X179" s="47">
        <f t="shared" si="39"/>
        <v>0.21226302812760078</v>
      </c>
      <c r="Y179" s="47">
        <f t="shared" si="40"/>
        <v>0.30830852743895515</v>
      </c>
      <c r="Z179" s="47">
        <f t="shared" si="41"/>
        <v>0.21622177171173282</v>
      </c>
      <c r="AA179" s="47">
        <f t="shared" si="42"/>
        <v>2.2411370547275511</v>
      </c>
      <c r="AB179" s="47">
        <f t="shared" si="43"/>
        <v>0.37408143903346375</v>
      </c>
      <c r="AC179" s="47">
        <f t="shared" si="44"/>
        <v>6.1943650657785057</v>
      </c>
      <c r="AD179" s="47">
        <f t="shared" si="45"/>
        <v>1.7272553308226395</v>
      </c>
      <c r="AE179" s="47">
        <f t="shared" si="46"/>
        <v>99.999999999999957</v>
      </c>
      <c r="AF179" s="47"/>
      <c r="AG179" s="47">
        <f>AC179*'E. Diagram lines'!$G$42</f>
        <v>5.1419805805054777</v>
      </c>
      <c r="AH179" s="47">
        <f>V179*'E. Diagram lines'!$G$43</f>
        <v>9.7683009439276365</v>
      </c>
      <c r="AI179" s="47">
        <f>AB179*'E. Diagram lines'!$G$41</f>
        <v>0.27751314241301489</v>
      </c>
      <c r="AJ179" s="47">
        <f>AA179*'E. Diagram lines'!$G$44</f>
        <v>1.6016457004167406</v>
      </c>
      <c r="AK179" s="47">
        <f>AD179*'E. Diagram lines'!$G$50</f>
        <v>0.7538238112045037</v>
      </c>
      <c r="AL179" s="47">
        <f>U179*'E. Diagram lines'!$G$47</f>
        <v>0.11400782092400845</v>
      </c>
      <c r="AM179" s="47">
        <f t="shared" si="47"/>
        <v>6.5684465048119698</v>
      </c>
      <c r="AN179" s="47">
        <f t="shared" si="48"/>
        <v>1.3912700425036462</v>
      </c>
      <c r="AO179" s="47">
        <f t="shared" si="49"/>
        <v>1.8024379108732016</v>
      </c>
      <c r="AP179" s="47">
        <f t="shared" si="50"/>
        <v>0.55480413165274811</v>
      </c>
    </row>
    <row r="180" spans="1:42">
      <c r="A180" s="18" t="s">
        <v>127</v>
      </c>
      <c r="B180" s="18">
        <v>0.03</v>
      </c>
      <c r="C180" s="18" t="s">
        <v>123</v>
      </c>
      <c r="D180" s="18">
        <v>350</v>
      </c>
      <c r="E180" s="18">
        <v>100</v>
      </c>
      <c r="F180" s="47">
        <v>68.534661630965402</v>
      </c>
      <c r="G180" s="47">
        <v>0.19486419363554494</v>
      </c>
      <c r="H180" s="47">
        <v>18.223160007382546</v>
      </c>
      <c r="I180" s="47">
        <v>8.0490622671754733E-2</v>
      </c>
      <c r="J180" s="47">
        <v>0.20352098617759121</v>
      </c>
      <c r="K180" s="47">
        <v>0.25517370449343141</v>
      </c>
      <c r="L180" s="47">
        <v>0.21806081905302116</v>
      </c>
      <c r="M180" s="47">
        <v>1.6574854621081423</v>
      </c>
      <c r="N180" s="47">
        <v>0.37072780545631745</v>
      </c>
      <c r="O180" s="47">
        <v>6.0402556784531924</v>
      </c>
      <c r="P180" s="47">
        <v>1.2384874184301347</v>
      </c>
      <c r="Q180" s="47">
        <v>2.9831116711729342</v>
      </c>
      <c r="R180" s="47">
        <f t="shared" si="34"/>
        <v>100.00000000000001</v>
      </c>
      <c r="S180" s="47"/>
      <c r="T180" s="47">
        <f t="shared" si="35"/>
        <v>70.641991112594141</v>
      </c>
      <c r="U180" s="47">
        <f t="shared" si="36"/>
        <v>0.20085595095059755</v>
      </c>
      <c r="V180" s="47">
        <f t="shared" si="37"/>
        <v>18.783492566384254</v>
      </c>
      <c r="W180" s="47">
        <f t="shared" si="38"/>
        <v>8.2965578527875936E-2</v>
      </c>
      <c r="X180" s="47">
        <f t="shared" si="39"/>
        <v>0.20977892579669358</v>
      </c>
      <c r="Y180" s="47">
        <f t="shared" si="40"/>
        <v>0.26301988126907433</v>
      </c>
      <c r="Z180" s="47">
        <f t="shared" si="41"/>
        <v>0.22476583490693933</v>
      </c>
      <c r="AA180" s="47">
        <f t="shared" si="42"/>
        <v>1.7084504467823114</v>
      </c>
      <c r="AB180" s="47">
        <f t="shared" si="43"/>
        <v>0.38212708307009408</v>
      </c>
      <c r="AC180" s="47">
        <f t="shared" si="44"/>
        <v>6.2259837256174126</v>
      </c>
      <c r="AD180" s="47">
        <f t="shared" si="45"/>
        <v>1.2765688941006132</v>
      </c>
      <c r="AE180" s="47">
        <f t="shared" si="46"/>
        <v>100</v>
      </c>
      <c r="AF180" s="47"/>
      <c r="AG180" s="47">
        <f>AC180*'E. Diagram lines'!$G$42</f>
        <v>5.1682274247174007</v>
      </c>
      <c r="AH180" s="47">
        <f>V180*'E. Diagram lines'!$G$43</f>
        <v>9.9414710950604146</v>
      </c>
      <c r="AI180" s="47">
        <f>AB180*'E. Diagram lines'!$G$41</f>
        <v>0.28348182122560384</v>
      </c>
      <c r="AJ180" s="47">
        <f>AA180*'E. Diagram lines'!$G$44</f>
        <v>1.2209571506087997</v>
      </c>
      <c r="AK180" s="47">
        <f>AD180*'E. Diagram lines'!$G$50</f>
        <v>0.5571313122291679</v>
      </c>
      <c r="AL180" s="47">
        <f>U180*'E. Diagram lines'!$G$47</f>
        <v>0.12037525734508893</v>
      </c>
      <c r="AM180" s="47">
        <f t="shared" si="47"/>
        <v>6.6081108086875071</v>
      </c>
      <c r="AN180" s="47">
        <f t="shared" si="48"/>
        <v>1.4898798327753673</v>
      </c>
      <c r="AO180" s="47">
        <f t="shared" si="49"/>
        <v>1.8235512289028535</v>
      </c>
      <c r="AP180" s="47">
        <f t="shared" si="50"/>
        <v>0.54838053581947011</v>
      </c>
    </row>
    <row r="181" spans="1:42">
      <c r="A181" s="18" t="s">
        <v>127</v>
      </c>
      <c r="B181" s="18">
        <v>0.03</v>
      </c>
      <c r="C181" s="18" t="s">
        <v>123</v>
      </c>
      <c r="D181" s="18">
        <v>350</v>
      </c>
      <c r="E181" s="18">
        <v>100</v>
      </c>
      <c r="F181" s="47">
        <v>68.534661630965516</v>
      </c>
      <c r="G181" s="47">
        <v>0.19486419363554441</v>
      </c>
      <c r="H181" s="47">
        <v>18.223160007382479</v>
      </c>
      <c r="I181" s="47">
        <v>8.0490622671753539E-2</v>
      </c>
      <c r="J181" s="47">
        <v>0.20352098617760186</v>
      </c>
      <c r="K181" s="47">
        <v>0.25517370449343013</v>
      </c>
      <c r="L181" s="47">
        <v>0.21806081905301986</v>
      </c>
      <c r="M181" s="47">
        <v>1.657485462108129</v>
      </c>
      <c r="N181" s="47">
        <v>0.37072780545631584</v>
      </c>
      <c r="O181" s="47">
        <v>6.0402556784531614</v>
      </c>
      <c r="P181" s="47">
        <v>1.2384874184301342</v>
      </c>
      <c r="Q181" s="47">
        <v>2.9831116711729191</v>
      </c>
      <c r="R181" s="47">
        <f t="shared" ref="R181:R215" si="51">SUM(F181:Q181)</f>
        <v>100.00000000000001</v>
      </c>
      <c r="S181" s="47"/>
      <c r="T181" s="47">
        <f t="shared" ref="T181:T215" si="52">(F181*100)/(R181-Q181)</f>
        <v>70.641991112594241</v>
      </c>
      <c r="U181" s="47">
        <f t="shared" ref="U181:U215" si="53">(G181*100)/(R181-Q181)</f>
        <v>0.200855950950597</v>
      </c>
      <c r="V181" s="47">
        <f t="shared" ref="V181:V215" si="54">(H181*100)/(R181-Q181)</f>
        <v>18.783492566384179</v>
      </c>
      <c r="W181" s="47">
        <f t="shared" ref="W181:W215" si="55">(I181*100)/(R181-Q181)</f>
        <v>8.2965578527874687E-2</v>
      </c>
      <c r="X181" s="47">
        <f t="shared" ref="X181:X215" si="56">(J181*100)/(R181-Q181)</f>
        <v>0.20977892579670451</v>
      </c>
      <c r="Y181" s="47">
        <f t="shared" ref="Y181:Y215" si="57">(K181*100)/(R181-Q181)</f>
        <v>0.26301988126907294</v>
      </c>
      <c r="Z181" s="47">
        <f t="shared" ref="Z181:Z215" si="58">(L181*100)/(R181-Q181)</f>
        <v>0.22476583490693797</v>
      </c>
      <c r="AA181" s="47">
        <f t="shared" ref="AA181:AA215" si="59">(M181*100)/(R181-Q181)</f>
        <v>1.7084504467822972</v>
      </c>
      <c r="AB181" s="47">
        <f t="shared" ref="AB181:AB215" si="60">(N181*100)/(R181-Q181)</f>
        <v>0.3821270830700923</v>
      </c>
      <c r="AC181" s="47">
        <f t="shared" ref="AC181:AC215" si="61">(O181*100)/(R181-Q181)</f>
        <v>6.2259837256173789</v>
      </c>
      <c r="AD181" s="47">
        <f t="shared" ref="AD181:AD215" si="62">(P181*100)/(R181-Q181)</f>
        <v>1.2765688941006124</v>
      </c>
      <c r="AE181" s="47">
        <f t="shared" ref="AE181:AE215" si="63">SUM(T181:AD181)</f>
        <v>99.999999999999972</v>
      </c>
      <c r="AF181" s="47"/>
      <c r="AG181" s="47">
        <f>AC181*'E. Diagram lines'!$G$42</f>
        <v>5.1682274247173723</v>
      </c>
      <c r="AH181" s="47">
        <f>V181*'E. Diagram lines'!$G$43</f>
        <v>9.9414710950603737</v>
      </c>
      <c r="AI181" s="47">
        <f>AB181*'E. Diagram lines'!$G$41</f>
        <v>0.28348182122560256</v>
      </c>
      <c r="AJ181" s="47">
        <f>AA181*'E. Diagram lines'!$G$44</f>
        <v>1.2209571506087895</v>
      </c>
      <c r="AK181" s="47">
        <f>AD181*'E. Diagram lines'!$G$50</f>
        <v>0.55713131222916756</v>
      </c>
      <c r="AL181" s="47">
        <f>U181*'E. Diagram lines'!$G$47</f>
        <v>0.1203752573450886</v>
      </c>
      <c r="AM181" s="47">
        <f t="shared" ref="AM181:AM215" si="64">AB181+AC181</f>
        <v>6.6081108086874716</v>
      </c>
      <c r="AN181" s="47">
        <f t="shared" ref="AN181:AN215" si="65">AH181/(AJ181+AI181+AG181)</f>
        <v>1.4898798327753702</v>
      </c>
      <c r="AO181" s="47">
        <f t="shared" ref="AO181:AO215" si="66">AH181/(AI181+AG181)</f>
        <v>1.8235512289028559</v>
      </c>
      <c r="AP181" s="47">
        <f t="shared" ref="AP181:AP215" si="67">(AI181+AG181)/AH181</f>
        <v>0.54838053581946933</v>
      </c>
    </row>
    <row r="182" spans="1:42">
      <c r="A182" s="18" t="s">
        <v>127</v>
      </c>
      <c r="B182" s="18">
        <v>0.03</v>
      </c>
      <c r="C182" s="18" t="s">
        <v>123</v>
      </c>
      <c r="D182" s="18">
        <v>350</v>
      </c>
      <c r="E182" s="18">
        <v>100</v>
      </c>
      <c r="F182" s="47">
        <v>68.997380072593657</v>
      </c>
      <c r="G182" s="47">
        <v>0.20809067569746817</v>
      </c>
      <c r="H182" s="47">
        <v>18.510572831710967</v>
      </c>
      <c r="I182" s="47">
        <v>8.4804134260086497E-2</v>
      </c>
      <c r="J182" s="47">
        <v>0.1981435659374079</v>
      </c>
      <c r="K182" s="47">
        <v>0.21919853356610303</v>
      </c>
      <c r="L182" s="47">
        <v>0.23052458347118363</v>
      </c>
      <c r="M182" s="47">
        <v>1.2979922549065763</v>
      </c>
      <c r="N182" s="47">
        <v>0.37654053472391985</v>
      </c>
      <c r="O182" s="47">
        <v>6.060536615980058</v>
      </c>
      <c r="P182" s="47">
        <v>0.93463428666699133</v>
      </c>
      <c r="Q182" s="47">
        <v>2.881581910485568</v>
      </c>
      <c r="R182" s="47">
        <f t="shared" si="51"/>
        <v>99.999999999999972</v>
      </c>
      <c r="S182" s="47"/>
      <c r="T182" s="47">
        <f t="shared" si="52"/>
        <v>71.044588070821462</v>
      </c>
      <c r="U182" s="47">
        <f t="shared" si="53"/>
        <v>0.21426489412715743</v>
      </c>
      <c r="V182" s="47">
        <f t="shared" si="54"/>
        <v>19.059796479231885</v>
      </c>
      <c r="W182" s="47">
        <f t="shared" si="55"/>
        <v>8.7320341422697192E-2</v>
      </c>
      <c r="X182" s="47">
        <f t="shared" si="56"/>
        <v>0.20402264558590549</v>
      </c>
      <c r="Y182" s="47">
        <f t="shared" si="57"/>
        <v>0.22570233111094018</v>
      </c>
      <c r="Z182" s="47">
        <f t="shared" si="58"/>
        <v>0.23736443406513097</v>
      </c>
      <c r="AA182" s="47">
        <f t="shared" si="59"/>
        <v>1.3365047335410796</v>
      </c>
      <c r="AB182" s="47">
        <f t="shared" si="60"/>
        <v>0.38771279653346602</v>
      </c>
      <c r="AC182" s="47">
        <f t="shared" si="61"/>
        <v>6.2403576326727626</v>
      </c>
      <c r="AD182" s="47">
        <f t="shared" si="62"/>
        <v>0.96236564088753529</v>
      </c>
      <c r="AE182" s="47">
        <f t="shared" si="63"/>
        <v>100.00000000000001</v>
      </c>
      <c r="AF182" s="47"/>
      <c r="AG182" s="47">
        <f>AC182*'E. Diagram lines'!$G$42</f>
        <v>5.1801592934658096</v>
      </c>
      <c r="AH182" s="47">
        <f>V182*'E. Diagram lines'!$G$43</f>
        <v>10.087709466509114</v>
      </c>
      <c r="AI182" s="47">
        <f>AB182*'E. Diagram lines'!$G$41</f>
        <v>0.28762559510501401</v>
      </c>
      <c r="AJ182" s="47">
        <f>AA182*'E. Diagram lines'!$G$44</f>
        <v>0.95514330796824887</v>
      </c>
      <c r="AK182" s="47">
        <f>AD182*'E. Diagram lines'!$G$50</f>
        <v>0.42000399260055821</v>
      </c>
      <c r="AL182" s="47">
        <f>U182*'E. Diagram lines'!$G$47</f>
        <v>0.12841138959790466</v>
      </c>
      <c r="AM182" s="47">
        <f t="shared" si="64"/>
        <v>6.6280704292062289</v>
      </c>
      <c r="AN182" s="47">
        <f t="shared" si="65"/>
        <v>1.5705779603677914</v>
      </c>
      <c r="AO182" s="47">
        <f t="shared" si="66"/>
        <v>1.8449353206259458</v>
      </c>
      <c r="AP182" s="47">
        <f t="shared" si="67"/>
        <v>0.54202442157198338</v>
      </c>
    </row>
    <row r="183" spans="1:42">
      <c r="A183" s="18" t="s">
        <v>127</v>
      </c>
      <c r="B183" s="18">
        <v>0.03</v>
      </c>
      <c r="C183" s="18" t="s">
        <v>123</v>
      </c>
      <c r="D183" s="18">
        <v>350</v>
      </c>
      <c r="E183" s="18">
        <v>100</v>
      </c>
      <c r="F183" s="47">
        <v>68.997380072593771</v>
      </c>
      <c r="G183" s="47">
        <v>0.20809067569746773</v>
      </c>
      <c r="H183" s="47">
        <v>18.510572831710899</v>
      </c>
      <c r="I183" s="47">
        <v>8.4804134260085332E-2</v>
      </c>
      <c r="J183" s="47">
        <v>0.19814356593741761</v>
      </c>
      <c r="K183" s="47">
        <v>0.21919853356610203</v>
      </c>
      <c r="L183" s="47">
        <v>0.23052458347118254</v>
      </c>
      <c r="M183" s="47">
        <v>1.2979922549065674</v>
      </c>
      <c r="N183" s="47">
        <v>0.37654053472391824</v>
      </c>
      <c r="O183" s="47">
        <v>6.060536615980026</v>
      </c>
      <c r="P183" s="47">
        <v>0.93463428666698978</v>
      </c>
      <c r="Q183" s="47">
        <v>2.8815819104855565</v>
      </c>
      <c r="R183" s="47">
        <f t="shared" si="51"/>
        <v>99.999999999999957</v>
      </c>
      <c r="S183" s="47"/>
      <c r="T183" s="47">
        <f t="shared" si="52"/>
        <v>71.044588070821575</v>
      </c>
      <c r="U183" s="47">
        <f t="shared" si="53"/>
        <v>0.21426489412715699</v>
      </c>
      <c r="V183" s="47">
        <f t="shared" si="54"/>
        <v>19.059796479231814</v>
      </c>
      <c r="W183" s="47">
        <f t="shared" si="55"/>
        <v>8.7320341422695999E-2</v>
      </c>
      <c r="X183" s="47">
        <f t="shared" si="56"/>
        <v>0.20402264558591549</v>
      </c>
      <c r="Y183" s="47">
        <f t="shared" si="57"/>
        <v>0.22570233111093915</v>
      </c>
      <c r="Z183" s="47">
        <f t="shared" si="58"/>
        <v>0.23736443406512983</v>
      </c>
      <c r="AA183" s="47">
        <f t="shared" si="59"/>
        <v>1.3365047335410705</v>
      </c>
      <c r="AB183" s="47">
        <f t="shared" si="60"/>
        <v>0.38771279653346435</v>
      </c>
      <c r="AC183" s="47">
        <f t="shared" si="61"/>
        <v>6.2403576326727306</v>
      </c>
      <c r="AD183" s="47">
        <f t="shared" si="62"/>
        <v>0.96236564088753362</v>
      </c>
      <c r="AE183" s="47">
        <f t="shared" si="63"/>
        <v>100.00000000000003</v>
      </c>
      <c r="AF183" s="47"/>
      <c r="AG183" s="47">
        <f>AC183*'E. Diagram lines'!$G$42</f>
        <v>5.180159293465783</v>
      </c>
      <c r="AH183" s="47">
        <f>V183*'E. Diagram lines'!$G$43</f>
        <v>10.087709466509077</v>
      </c>
      <c r="AI183" s="47">
        <f>AB183*'E. Diagram lines'!$G$41</f>
        <v>0.28762559510501279</v>
      </c>
      <c r="AJ183" s="47">
        <f>AA183*'E. Diagram lines'!$G$44</f>
        <v>0.95514330796824232</v>
      </c>
      <c r="AK183" s="47">
        <f>AD183*'E. Diagram lines'!$G$50</f>
        <v>0.42000399260055749</v>
      </c>
      <c r="AL183" s="47">
        <f>U183*'E. Diagram lines'!$G$47</f>
        <v>0.12841138959790438</v>
      </c>
      <c r="AM183" s="47">
        <f t="shared" si="64"/>
        <v>6.6280704292061952</v>
      </c>
      <c r="AN183" s="47">
        <f t="shared" si="65"/>
        <v>1.5705779603677941</v>
      </c>
      <c r="AO183" s="47">
        <f t="shared" si="66"/>
        <v>1.8449353206259484</v>
      </c>
      <c r="AP183" s="47">
        <f t="shared" si="67"/>
        <v>0.54202442157198261</v>
      </c>
    </row>
    <row r="184" spans="1:42">
      <c r="A184" s="18" t="s">
        <v>127</v>
      </c>
      <c r="B184" s="18">
        <v>0.03</v>
      </c>
      <c r="C184" s="18" t="s">
        <v>123</v>
      </c>
      <c r="D184" s="18">
        <v>350</v>
      </c>
      <c r="E184" s="18">
        <v>100</v>
      </c>
      <c r="F184" s="47">
        <v>69.393637382986924</v>
      </c>
      <c r="G184" s="47">
        <v>0.22176504857519563</v>
      </c>
      <c r="H184" s="47">
        <v>18.771747160790621</v>
      </c>
      <c r="I184" s="47">
        <v>8.9490313536045529E-2</v>
      </c>
      <c r="J184" s="47">
        <v>0.19173697789662769</v>
      </c>
      <c r="K184" s="47">
        <v>0.18603561954910194</v>
      </c>
      <c r="L184" s="47">
        <v>0.2433934536874221</v>
      </c>
      <c r="M184" s="47">
        <v>0.98535705307841293</v>
      </c>
      <c r="N184" s="47">
        <v>0.38154733266401514</v>
      </c>
      <c r="O184" s="47">
        <v>6.0775638045434235</v>
      </c>
      <c r="P184" s="47">
        <v>0.67032561563322612</v>
      </c>
      <c r="Q184" s="47">
        <v>2.7874002370590105</v>
      </c>
      <c r="R184" s="47">
        <f t="shared" si="51"/>
        <v>100.00000000000003</v>
      </c>
      <c r="S184" s="47"/>
      <c r="T184" s="47">
        <f t="shared" si="52"/>
        <v>71.383377825721809</v>
      </c>
      <c r="U184" s="47">
        <f t="shared" si="53"/>
        <v>0.22812377111195828</v>
      </c>
      <c r="V184" s="47">
        <f t="shared" si="54"/>
        <v>19.309993978729814</v>
      </c>
      <c r="W184" s="47">
        <f t="shared" si="55"/>
        <v>9.2056290804148067E-2</v>
      </c>
      <c r="X184" s="47">
        <f t="shared" si="56"/>
        <v>0.19723469834588342</v>
      </c>
      <c r="Y184" s="47">
        <f t="shared" si="57"/>
        <v>0.19136986358019578</v>
      </c>
      <c r="Z184" s="47">
        <f t="shared" si="58"/>
        <v>0.25037233268213405</v>
      </c>
      <c r="AA184" s="47">
        <f t="shared" si="59"/>
        <v>1.0136104326818414</v>
      </c>
      <c r="AB184" s="47">
        <f t="shared" si="60"/>
        <v>0.39248753103449768</v>
      </c>
      <c r="AC184" s="47">
        <f t="shared" si="61"/>
        <v>6.2518272521915286</v>
      </c>
      <c r="AD184" s="47">
        <f t="shared" si="62"/>
        <v>0.68954602311619795</v>
      </c>
      <c r="AE184" s="47">
        <f t="shared" si="63"/>
        <v>100</v>
      </c>
      <c r="AF184" s="47"/>
      <c r="AG184" s="47">
        <f>AC184*'E. Diagram lines'!$G$42</f>
        <v>5.1896802952480758</v>
      </c>
      <c r="AH184" s="47">
        <f>V184*'E. Diagram lines'!$G$43</f>
        <v>10.22013059109627</v>
      </c>
      <c r="AI184" s="47">
        <f>AB184*'E. Diagram lines'!$G$41</f>
        <v>0.29116774244863192</v>
      </c>
      <c r="AJ184" s="47">
        <f>AA184*'E. Diagram lines'!$G$44</f>
        <v>0.72438443154462995</v>
      </c>
      <c r="AK184" s="47">
        <f>AD184*'E. Diagram lines'!$G$50</f>
        <v>0.30093767949107902</v>
      </c>
      <c r="AL184" s="47">
        <f>U184*'E. Diagram lines'!$G$47</f>
        <v>0.1367171723026932</v>
      </c>
      <c r="AM184" s="47">
        <f t="shared" si="64"/>
        <v>6.6443147832260259</v>
      </c>
      <c r="AN184" s="47">
        <f t="shared" si="65"/>
        <v>1.6470181643889001</v>
      </c>
      <c r="AO184" s="47">
        <f t="shared" si="66"/>
        <v>1.8646987693881065</v>
      </c>
      <c r="AP184" s="47">
        <f t="shared" si="67"/>
        <v>0.53627964817510232</v>
      </c>
    </row>
    <row r="185" spans="1:42">
      <c r="A185" s="18" t="s">
        <v>127</v>
      </c>
      <c r="B185" s="18">
        <v>0.03</v>
      </c>
      <c r="C185" s="18" t="s">
        <v>123</v>
      </c>
      <c r="D185" s="18">
        <v>350</v>
      </c>
      <c r="E185" s="18">
        <v>100</v>
      </c>
      <c r="F185" s="47">
        <v>69.393637382987038</v>
      </c>
      <c r="G185" s="47">
        <v>0.22176504857519502</v>
      </c>
      <c r="H185" s="47">
        <v>18.771747160790529</v>
      </c>
      <c r="I185" s="47">
        <v>8.949031353604403E-2</v>
      </c>
      <c r="J185" s="47">
        <v>0.19173697789663929</v>
      </c>
      <c r="K185" s="47">
        <v>0.18603561954910103</v>
      </c>
      <c r="L185" s="47">
        <v>0.24339345368742057</v>
      </c>
      <c r="M185" s="47">
        <v>0.98535705307840282</v>
      </c>
      <c r="N185" s="47">
        <v>0.38154733266401303</v>
      </c>
      <c r="O185" s="47">
        <v>6.0775638045433888</v>
      </c>
      <c r="P185" s="47">
        <v>0.6703256156332249</v>
      </c>
      <c r="Q185" s="47">
        <v>2.7874002370589941</v>
      </c>
      <c r="R185" s="47">
        <f t="shared" si="51"/>
        <v>99.999999999999986</v>
      </c>
      <c r="S185" s="47"/>
      <c r="T185" s="47">
        <f t="shared" si="52"/>
        <v>71.383377825721936</v>
      </c>
      <c r="U185" s="47">
        <f t="shared" si="53"/>
        <v>0.2281237711119577</v>
      </c>
      <c r="V185" s="47">
        <f t="shared" si="54"/>
        <v>19.309993978729718</v>
      </c>
      <c r="W185" s="47">
        <f t="shared" si="55"/>
        <v>9.2056290804146526E-2</v>
      </c>
      <c r="X185" s="47">
        <f t="shared" si="56"/>
        <v>0.19723469834589538</v>
      </c>
      <c r="Y185" s="47">
        <f t="shared" si="57"/>
        <v>0.19136986358019487</v>
      </c>
      <c r="Z185" s="47">
        <f t="shared" si="58"/>
        <v>0.25037233268213249</v>
      </c>
      <c r="AA185" s="47">
        <f t="shared" si="59"/>
        <v>1.0136104326818309</v>
      </c>
      <c r="AB185" s="47">
        <f t="shared" si="60"/>
        <v>0.39248753103449557</v>
      </c>
      <c r="AC185" s="47">
        <f t="shared" si="61"/>
        <v>6.2518272521914939</v>
      </c>
      <c r="AD185" s="47">
        <f t="shared" si="62"/>
        <v>0.68954602311619673</v>
      </c>
      <c r="AE185" s="47">
        <f t="shared" si="63"/>
        <v>99.999999999999986</v>
      </c>
      <c r="AF185" s="47"/>
      <c r="AG185" s="47">
        <f>AC185*'E. Diagram lines'!$G$42</f>
        <v>5.1896802952480465</v>
      </c>
      <c r="AH185" s="47">
        <f>V185*'E. Diagram lines'!$G$43</f>
        <v>10.220130591096218</v>
      </c>
      <c r="AI185" s="47">
        <f>AB185*'E. Diagram lines'!$G$41</f>
        <v>0.29116774244863031</v>
      </c>
      <c r="AJ185" s="47">
        <f>AA185*'E. Diagram lines'!$G$44</f>
        <v>0.72438443154462251</v>
      </c>
      <c r="AK185" s="47">
        <f>AD185*'E. Diagram lines'!$G$50</f>
        <v>0.30093767949107847</v>
      </c>
      <c r="AL185" s="47">
        <f>U185*'E. Diagram lines'!$G$47</f>
        <v>0.13671717230269287</v>
      </c>
      <c r="AM185" s="47">
        <f t="shared" si="64"/>
        <v>6.6443147832259895</v>
      </c>
      <c r="AN185" s="47">
        <f t="shared" si="65"/>
        <v>1.6470181643889021</v>
      </c>
      <c r="AO185" s="47">
        <f t="shared" si="66"/>
        <v>1.8646987693881076</v>
      </c>
      <c r="AP185" s="47">
        <f t="shared" si="67"/>
        <v>0.53627964817510199</v>
      </c>
    </row>
    <row r="186" spans="1:42">
      <c r="A186" s="18" t="s">
        <v>127</v>
      </c>
      <c r="B186" s="18">
        <v>0.03</v>
      </c>
      <c r="C186" s="18" t="s">
        <v>123</v>
      </c>
      <c r="D186" s="18">
        <v>350</v>
      </c>
      <c r="E186" s="18">
        <v>100</v>
      </c>
      <c r="F186" s="47">
        <v>69.697955175937722</v>
      </c>
      <c r="G186" s="47">
        <v>0.23481711427245944</v>
      </c>
      <c r="H186" s="47">
        <v>18.987928905269317</v>
      </c>
      <c r="I186" s="47">
        <v>9.4203673696678883E-2</v>
      </c>
      <c r="J186" s="47">
        <v>0.18486331781143475</v>
      </c>
      <c r="K186" s="47">
        <v>0.15778358818106536</v>
      </c>
      <c r="L186" s="47">
        <v>0.25559149312131857</v>
      </c>
      <c r="M186" s="47">
        <v>0.74110880762148601</v>
      </c>
      <c r="N186" s="47">
        <v>0.38536866021471622</v>
      </c>
      <c r="O186" s="47">
        <v>6.0903421691605217</v>
      </c>
      <c r="P186" s="47">
        <v>0.46378686599693281</v>
      </c>
      <c r="Q186" s="47">
        <v>2.7062502287163501</v>
      </c>
      <c r="R186" s="47">
        <f t="shared" si="51"/>
        <v>100</v>
      </c>
      <c r="S186" s="47"/>
      <c r="T186" s="47">
        <f t="shared" si="52"/>
        <v>71.636621406598465</v>
      </c>
      <c r="U186" s="47">
        <f t="shared" si="53"/>
        <v>0.24134861162660828</v>
      </c>
      <c r="V186" s="47">
        <f t="shared" si="54"/>
        <v>19.516082944593865</v>
      </c>
      <c r="W186" s="47">
        <f t="shared" si="55"/>
        <v>9.6823972678749815E-2</v>
      </c>
      <c r="X186" s="47">
        <f t="shared" si="56"/>
        <v>0.19000533769744515</v>
      </c>
      <c r="Y186" s="47">
        <f t="shared" si="57"/>
        <v>0.16217237854639185</v>
      </c>
      <c r="Z186" s="47">
        <f t="shared" si="58"/>
        <v>0.26270083507127473</v>
      </c>
      <c r="AA186" s="47">
        <f t="shared" si="59"/>
        <v>0.76172293632804877</v>
      </c>
      <c r="AB186" s="47">
        <f t="shared" si="60"/>
        <v>0.39608778685232482</v>
      </c>
      <c r="AC186" s="47">
        <f t="shared" si="61"/>
        <v>6.2597465751680721</v>
      </c>
      <c r="AD186" s="47">
        <f t="shared" si="62"/>
        <v>0.47668721483876864</v>
      </c>
      <c r="AE186" s="47">
        <f t="shared" si="63"/>
        <v>99.999999999999986</v>
      </c>
      <c r="AF186" s="47"/>
      <c r="AG186" s="47">
        <f>AC186*'E. Diagram lines'!$G$42</f>
        <v>5.1962541740110666</v>
      </c>
      <c r="AH186" s="47">
        <f>V186*'E. Diagram lines'!$G$43</f>
        <v>10.32920655180525</v>
      </c>
      <c r="AI186" s="47">
        <f>AB186*'E. Diagram lines'!$G$41</f>
        <v>0.29383860018505803</v>
      </c>
      <c r="AJ186" s="47">
        <f>AA186*'E. Diagram lines'!$G$44</f>
        <v>0.54437110988151827</v>
      </c>
      <c r="AK186" s="47">
        <f>AD186*'E. Diagram lines'!$G$50</f>
        <v>0.20803998495756773</v>
      </c>
      <c r="AL186" s="47">
        <f>U186*'E. Diagram lines'!$G$47</f>
        <v>0.14464296973495502</v>
      </c>
      <c r="AM186" s="47">
        <f t="shared" si="64"/>
        <v>6.6558343620203972</v>
      </c>
      <c r="AN186" s="47">
        <f t="shared" si="65"/>
        <v>1.7117024395588127</v>
      </c>
      <c r="AO186" s="47">
        <f t="shared" si="66"/>
        <v>1.8814265945292121</v>
      </c>
      <c r="AP186" s="47">
        <f t="shared" si="67"/>
        <v>0.53151156835339053</v>
      </c>
    </row>
    <row r="187" spans="1:42">
      <c r="A187" s="18" t="s">
        <v>127</v>
      </c>
      <c r="B187" s="18">
        <v>0.03</v>
      </c>
      <c r="C187" s="18" t="s">
        <v>123</v>
      </c>
      <c r="D187" s="18">
        <v>350</v>
      </c>
      <c r="E187" s="18">
        <v>100</v>
      </c>
      <c r="F187" s="47">
        <v>69.697955175937921</v>
      </c>
      <c r="G187" s="47">
        <v>0.23481711427245883</v>
      </c>
      <c r="H187" s="47">
        <v>18.987928905269204</v>
      </c>
      <c r="I187" s="47">
        <v>9.420367369667712E-2</v>
      </c>
      <c r="J187" s="47">
        <v>0.18486331781144713</v>
      </c>
      <c r="K187" s="47">
        <v>0.15778358818106425</v>
      </c>
      <c r="L187" s="47">
        <v>0.25559149312131696</v>
      </c>
      <c r="M187" s="47">
        <v>0.74110880762147846</v>
      </c>
      <c r="N187" s="47">
        <v>0.38536866021471383</v>
      </c>
      <c r="O187" s="47">
        <v>6.0903421691604809</v>
      </c>
      <c r="P187" s="47">
        <v>0.4637868659969317</v>
      </c>
      <c r="Q187" s="47">
        <v>2.7062502287163315</v>
      </c>
      <c r="R187" s="47">
        <f t="shared" si="51"/>
        <v>100.00000000000001</v>
      </c>
      <c r="S187" s="47"/>
      <c r="T187" s="47">
        <f t="shared" si="52"/>
        <v>71.636621406598636</v>
      </c>
      <c r="U187" s="47">
        <f t="shared" si="53"/>
        <v>0.24134861162660756</v>
      </c>
      <c r="V187" s="47">
        <f t="shared" si="54"/>
        <v>19.516082944593737</v>
      </c>
      <c r="W187" s="47">
        <f t="shared" si="55"/>
        <v>9.6823972678747955E-2</v>
      </c>
      <c r="X187" s="47">
        <f t="shared" si="56"/>
        <v>0.19000533769745778</v>
      </c>
      <c r="Y187" s="47">
        <f t="shared" si="57"/>
        <v>0.16217237854639063</v>
      </c>
      <c r="Z187" s="47">
        <f t="shared" si="58"/>
        <v>0.26270083507127295</v>
      </c>
      <c r="AA187" s="47">
        <f t="shared" si="59"/>
        <v>0.76172293632804067</v>
      </c>
      <c r="AB187" s="47">
        <f t="shared" si="60"/>
        <v>0.39608778685232221</v>
      </c>
      <c r="AC187" s="47">
        <f t="shared" si="61"/>
        <v>6.2597465751680268</v>
      </c>
      <c r="AD187" s="47">
        <f t="shared" si="62"/>
        <v>0.47668721483876725</v>
      </c>
      <c r="AE187" s="47">
        <f t="shared" si="63"/>
        <v>99.999999999999986</v>
      </c>
      <c r="AF187" s="47"/>
      <c r="AG187" s="47">
        <f>AC187*'E. Diagram lines'!$G$42</f>
        <v>5.1962541740110293</v>
      </c>
      <c r="AH187" s="47">
        <f>V187*'E. Diagram lines'!$G$43</f>
        <v>10.329206551805182</v>
      </c>
      <c r="AI187" s="47">
        <f>AB187*'E. Diagram lines'!$G$41</f>
        <v>0.29383860018505609</v>
      </c>
      <c r="AJ187" s="47">
        <f>AA187*'E. Diagram lines'!$G$44</f>
        <v>0.54437110988151249</v>
      </c>
      <c r="AK187" s="47">
        <f>AD187*'E. Diagram lines'!$G$50</f>
        <v>0.20803998495756712</v>
      </c>
      <c r="AL187" s="47">
        <f>U187*'E. Diagram lines'!$G$47</f>
        <v>0.14464296973495461</v>
      </c>
      <c r="AM187" s="47">
        <f t="shared" si="64"/>
        <v>6.6558343620203493</v>
      </c>
      <c r="AN187" s="47">
        <f t="shared" si="65"/>
        <v>1.7117024395588143</v>
      </c>
      <c r="AO187" s="47">
        <f t="shared" si="66"/>
        <v>1.8814265945292132</v>
      </c>
      <c r="AP187" s="47">
        <f t="shared" si="67"/>
        <v>0.5315115683533902</v>
      </c>
    </row>
    <row r="188" spans="1:42">
      <c r="A188" s="18" t="s">
        <v>127</v>
      </c>
      <c r="B188" s="18">
        <v>0.03</v>
      </c>
      <c r="C188" s="18" t="s">
        <v>123</v>
      </c>
      <c r="D188" s="18">
        <v>350</v>
      </c>
      <c r="E188" s="18">
        <v>100</v>
      </c>
      <c r="F188" s="47">
        <v>69.925060245005383</v>
      </c>
      <c r="G188" s="47">
        <v>0.24756425754420089</v>
      </c>
      <c r="H188" s="47">
        <v>19.167594156994944</v>
      </c>
      <c r="I188" s="47">
        <v>9.9066894758834859E-2</v>
      </c>
      <c r="J188" s="47">
        <v>0.17747633920128811</v>
      </c>
      <c r="K188" s="47">
        <v>0.13326220957606502</v>
      </c>
      <c r="L188" s="47">
        <v>0.26739234274617091</v>
      </c>
      <c r="M188" s="47">
        <v>0.55476522678729823</v>
      </c>
      <c r="N188" s="47">
        <v>0.38814339377698431</v>
      </c>
      <c r="O188" s="47">
        <v>6.0995263755221529</v>
      </c>
      <c r="P188" s="47">
        <v>0.30617784006047738</v>
      </c>
      <c r="Q188" s="47">
        <v>2.6339707180261804</v>
      </c>
      <c r="R188" s="47">
        <f t="shared" si="51"/>
        <v>99.999999999999957</v>
      </c>
      <c r="S188" s="47"/>
      <c r="T188" s="47">
        <f t="shared" si="52"/>
        <v>71.816690852721479</v>
      </c>
      <c r="U188" s="47">
        <f t="shared" si="53"/>
        <v>0.25426142913484778</v>
      </c>
      <c r="V188" s="47">
        <f t="shared" si="54"/>
        <v>19.686120814771286</v>
      </c>
      <c r="W188" s="47">
        <f t="shared" si="55"/>
        <v>0.10174687772460694</v>
      </c>
      <c r="X188" s="47">
        <f t="shared" si="56"/>
        <v>0.18227747450531581</v>
      </c>
      <c r="Y188" s="47">
        <f t="shared" si="57"/>
        <v>0.1368672529411005</v>
      </c>
      <c r="Z188" s="47">
        <f t="shared" si="58"/>
        <v>0.27462590876721266</v>
      </c>
      <c r="AA188" s="47">
        <f t="shared" si="59"/>
        <v>0.56977287754098316</v>
      </c>
      <c r="AB188" s="47">
        <f t="shared" si="60"/>
        <v>0.39864354810332669</v>
      </c>
      <c r="AC188" s="47">
        <f t="shared" si="61"/>
        <v>6.2645323225185798</v>
      </c>
      <c r="AD188" s="47">
        <f t="shared" si="62"/>
        <v>0.31446064127128037</v>
      </c>
      <c r="AE188" s="47">
        <f t="shared" si="63"/>
        <v>100</v>
      </c>
      <c r="AF188" s="47"/>
      <c r="AG188" s="47">
        <f>AC188*'E. Diagram lines'!$G$42</f>
        <v>5.2002268523531088</v>
      </c>
      <c r="AH188" s="47">
        <f>V188*'E. Diagram lines'!$G$43</f>
        <v>10.419201879642189</v>
      </c>
      <c r="AI188" s="47">
        <f>AB188*'E. Diagram lines'!$G$41</f>
        <v>0.29573459731834401</v>
      </c>
      <c r="AJ188" s="47">
        <f>AA188*'E. Diagram lines'!$G$44</f>
        <v>0.40719253541525546</v>
      </c>
      <c r="AK188" s="47">
        <f>AD188*'E. Diagram lines'!$G$50</f>
        <v>0.13723965116612497</v>
      </c>
      <c r="AL188" s="47">
        <f>U188*'E. Diagram lines'!$G$47</f>
        <v>0.15238176822834304</v>
      </c>
      <c r="AM188" s="47">
        <f t="shared" si="64"/>
        <v>6.6631758706219069</v>
      </c>
      <c r="AN188" s="47">
        <f t="shared" si="65"/>
        <v>1.765022885387115</v>
      </c>
      <c r="AO188" s="47">
        <f t="shared" si="66"/>
        <v>1.8957923877477429</v>
      </c>
      <c r="AP188" s="47">
        <f t="shared" si="67"/>
        <v>0.52748391989696164</v>
      </c>
    </row>
    <row r="189" spans="1:42">
      <c r="A189" s="18" t="s">
        <v>127</v>
      </c>
      <c r="B189" s="18">
        <v>0.03</v>
      </c>
      <c r="C189" s="18" t="s">
        <v>123</v>
      </c>
      <c r="D189" s="18">
        <v>350</v>
      </c>
      <c r="E189" s="18">
        <v>100</v>
      </c>
      <c r="F189" s="47">
        <v>69.925060245005611</v>
      </c>
      <c r="G189" s="47">
        <v>0.24756425754420022</v>
      </c>
      <c r="H189" s="47">
        <v>19.167594156994809</v>
      </c>
      <c r="I189" s="47">
        <v>9.9066894758832569E-2</v>
      </c>
      <c r="J189" s="47">
        <v>0.17747633920130182</v>
      </c>
      <c r="K189" s="47">
        <v>0.13326220957606416</v>
      </c>
      <c r="L189" s="47">
        <v>0.26739234274616891</v>
      </c>
      <c r="M189" s="47">
        <v>0.55476522678729145</v>
      </c>
      <c r="N189" s="47">
        <v>0.38814339377698126</v>
      </c>
      <c r="O189" s="47">
        <v>6.0995263755221041</v>
      </c>
      <c r="P189" s="47">
        <v>0.30617784006047638</v>
      </c>
      <c r="Q189" s="47">
        <v>2.6339707180261613</v>
      </c>
      <c r="R189" s="47">
        <f t="shared" si="51"/>
        <v>100</v>
      </c>
      <c r="S189" s="47"/>
      <c r="T189" s="47">
        <f t="shared" si="52"/>
        <v>71.816690852721663</v>
      </c>
      <c r="U189" s="47">
        <f t="shared" si="53"/>
        <v>0.25426142913484695</v>
      </c>
      <c r="V189" s="47">
        <f t="shared" si="54"/>
        <v>19.686120814771137</v>
      </c>
      <c r="W189" s="47">
        <f t="shared" si="55"/>
        <v>0.10174687772460453</v>
      </c>
      <c r="X189" s="47">
        <f t="shared" si="56"/>
        <v>0.1822774745053298</v>
      </c>
      <c r="Y189" s="47">
        <f t="shared" si="57"/>
        <v>0.13686725294109953</v>
      </c>
      <c r="Z189" s="47">
        <f t="shared" si="58"/>
        <v>0.27462590876721049</v>
      </c>
      <c r="AA189" s="47">
        <f t="shared" si="59"/>
        <v>0.56977287754097583</v>
      </c>
      <c r="AB189" s="47">
        <f t="shared" si="60"/>
        <v>0.39864354810332331</v>
      </c>
      <c r="AC189" s="47">
        <f t="shared" si="61"/>
        <v>6.2645323225185257</v>
      </c>
      <c r="AD189" s="47">
        <f t="shared" si="62"/>
        <v>0.31446064127127921</v>
      </c>
      <c r="AE189" s="47">
        <f t="shared" si="63"/>
        <v>99.999999999999972</v>
      </c>
      <c r="AF189" s="47"/>
      <c r="AG189" s="47">
        <f>AC189*'E. Diagram lines'!$G$42</f>
        <v>5.2002268523530635</v>
      </c>
      <c r="AH189" s="47">
        <f>V189*'E. Diagram lines'!$G$43</f>
        <v>10.41920187964211</v>
      </c>
      <c r="AI189" s="47">
        <f>AB189*'E. Diagram lines'!$G$41</f>
        <v>0.29573459731834151</v>
      </c>
      <c r="AJ189" s="47">
        <f>AA189*'E. Diagram lines'!$G$44</f>
        <v>0.40719253541525025</v>
      </c>
      <c r="AK189" s="47">
        <f>AD189*'E. Diagram lines'!$G$50</f>
        <v>0.13723965116612447</v>
      </c>
      <c r="AL189" s="47">
        <f>U189*'E. Diagram lines'!$G$47</f>
        <v>0.15238176822834254</v>
      </c>
      <c r="AM189" s="47">
        <f t="shared" si="64"/>
        <v>6.6631758706218491</v>
      </c>
      <c r="AN189" s="47">
        <f t="shared" si="65"/>
        <v>1.7650228853871175</v>
      </c>
      <c r="AO189" s="47">
        <f t="shared" si="66"/>
        <v>1.8957923877477447</v>
      </c>
      <c r="AP189" s="47">
        <f t="shared" si="67"/>
        <v>0.52748391989696108</v>
      </c>
    </row>
    <row r="190" spans="1:42">
      <c r="A190" s="18" t="s">
        <v>127</v>
      </c>
      <c r="B190" s="18">
        <v>0.03</v>
      </c>
      <c r="C190" s="18" t="s">
        <v>123</v>
      </c>
      <c r="D190" s="18">
        <v>350</v>
      </c>
      <c r="E190" s="18">
        <v>100</v>
      </c>
      <c r="F190" s="47">
        <v>70.317296704243603</v>
      </c>
      <c r="G190" s="47">
        <v>0.25623676861046824</v>
      </c>
      <c r="H190" s="47">
        <v>18.769689136403791</v>
      </c>
      <c r="I190" s="47">
        <v>0.10298343076354623</v>
      </c>
      <c r="J190" s="47">
        <v>0.18017922779185996</v>
      </c>
      <c r="K190" s="47">
        <v>0.12220489266613981</v>
      </c>
      <c r="L190" s="47">
        <v>0.27762768076338046</v>
      </c>
      <c r="M190" s="47">
        <v>0.47961262619676787</v>
      </c>
      <c r="N190" s="47">
        <v>0.41977111980127751</v>
      </c>
      <c r="O190" s="47">
        <v>6.1765066830811106</v>
      </c>
      <c r="P190" s="47">
        <v>0.22911006791373772</v>
      </c>
      <c r="Q190" s="47">
        <v>2.6687816617643083</v>
      </c>
      <c r="R190" s="47">
        <f t="shared" si="51"/>
        <v>99.999999999999972</v>
      </c>
      <c r="S190" s="47"/>
      <c r="T190" s="47">
        <f t="shared" si="52"/>
        <v>72.245367832429679</v>
      </c>
      <c r="U190" s="47">
        <f t="shared" si="53"/>
        <v>0.26326267459225672</v>
      </c>
      <c r="V190" s="47">
        <f t="shared" si="54"/>
        <v>19.284346232240981</v>
      </c>
      <c r="W190" s="47">
        <f t="shared" si="55"/>
        <v>0.1058071937470962</v>
      </c>
      <c r="X190" s="47">
        <f t="shared" si="56"/>
        <v>0.1851196675312532</v>
      </c>
      <c r="Y190" s="47">
        <f t="shared" si="57"/>
        <v>0.12555570016751014</v>
      </c>
      <c r="Z190" s="47">
        <f t="shared" si="58"/>
        <v>0.28524011668958738</v>
      </c>
      <c r="AA190" s="47">
        <f t="shared" si="59"/>
        <v>0.49276340560134191</v>
      </c>
      <c r="AB190" s="47">
        <f t="shared" si="60"/>
        <v>0.43128106990557868</v>
      </c>
      <c r="AC190" s="47">
        <f t="shared" si="61"/>
        <v>6.3458639360879427</v>
      </c>
      <c r="AD190" s="47">
        <f t="shared" si="62"/>
        <v>0.23539217100679605</v>
      </c>
      <c r="AE190" s="47">
        <f t="shared" si="63"/>
        <v>100.00000000000001</v>
      </c>
      <c r="AF190" s="47"/>
      <c r="AG190" s="47">
        <f>AC190*'E. Diagram lines'!$G$42</f>
        <v>5.2677407255449333</v>
      </c>
      <c r="AH190" s="47">
        <f>V190*'E. Diagram lines'!$G$43</f>
        <v>10.206556101183329</v>
      </c>
      <c r="AI190" s="47">
        <f>AB190*'E. Diagram lines'!$G$41</f>
        <v>0.31994681500901112</v>
      </c>
      <c r="AJ190" s="47">
        <f>AA190*'E. Diagram lines'!$G$44</f>
        <v>0.35215712856081643</v>
      </c>
      <c r="AK190" s="47">
        <f>AD190*'E. Diagram lines'!$G$50</f>
        <v>0.10273190090056572</v>
      </c>
      <c r="AL190" s="47">
        <f>U190*'E. Diagram lines'!$G$47</f>
        <v>0.15777631707408979</v>
      </c>
      <c r="AM190" s="47">
        <f t="shared" si="64"/>
        <v>6.7771450059935212</v>
      </c>
      <c r="AN190" s="47">
        <f t="shared" si="65"/>
        <v>1.71832037195418</v>
      </c>
      <c r="AO190" s="47">
        <f t="shared" si="66"/>
        <v>1.8266153980706454</v>
      </c>
      <c r="AP190" s="47">
        <f t="shared" si="67"/>
        <v>0.54746062091464121</v>
      </c>
    </row>
    <row r="191" spans="1:42">
      <c r="A191" s="18" t="s">
        <v>127</v>
      </c>
      <c r="B191" s="18">
        <v>0.03</v>
      </c>
      <c r="C191" s="18" t="s">
        <v>123</v>
      </c>
      <c r="D191" s="18">
        <v>350</v>
      </c>
      <c r="E191" s="18">
        <v>100</v>
      </c>
      <c r="F191" s="47">
        <v>70.317296704243745</v>
      </c>
      <c r="G191" s="47">
        <v>0.25623676861046779</v>
      </c>
      <c r="H191" s="47">
        <v>18.769689136403713</v>
      </c>
      <c r="I191" s="47">
        <v>0.10298343076354474</v>
      </c>
      <c r="J191" s="47">
        <v>0.18017922779186921</v>
      </c>
      <c r="K191" s="47">
        <v>0.12220489266613938</v>
      </c>
      <c r="L191" s="47">
        <v>0.27762768076337918</v>
      </c>
      <c r="M191" s="47">
        <v>0.47961262619676415</v>
      </c>
      <c r="N191" s="47">
        <v>0.41977111980127568</v>
      </c>
      <c r="O191" s="47">
        <v>6.1765066830810813</v>
      </c>
      <c r="P191" s="47">
        <v>0.22911006791373742</v>
      </c>
      <c r="Q191" s="47">
        <v>2.6687816617642945</v>
      </c>
      <c r="R191" s="47">
        <f t="shared" si="51"/>
        <v>100.00000000000001</v>
      </c>
      <c r="S191" s="47"/>
      <c r="T191" s="47">
        <f t="shared" si="52"/>
        <v>72.245367832429778</v>
      </c>
      <c r="U191" s="47">
        <f t="shared" si="53"/>
        <v>0.26326267459225611</v>
      </c>
      <c r="V191" s="47">
        <f t="shared" si="54"/>
        <v>19.284346232240889</v>
      </c>
      <c r="W191" s="47">
        <f t="shared" si="55"/>
        <v>0.1058071937470946</v>
      </c>
      <c r="X191" s="47">
        <f t="shared" si="56"/>
        <v>0.18511966753126258</v>
      </c>
      <c r="Y191" s="47">
        <f t="shared" si="57"/>
        <v>0.12555570016750961</v>
      </c>
      <c r="Z191" s="47">
        <f t="shared" si="58"/>
        <v>0.28524011668958588</v>
      </c>
      <c r="AA191" s="47">
        <f t="shared" si="59"/>
        <v>0.49276340560133786</v>
      </c>
      <c r="AB191" s="47">
        <f t="shared" si="60"/>
        <v>0.43128106990557652</v>
      </c>
      <c r="AC191" s="47">
        <f t="shared" si="61"/>
        <v>6.345863936087909</v>
      </c>
      <c r="AD191" s="47">
        <f t="shared" si="62"/>
        <v>0.2353921710067956</v>
      </c>
      <c r="AE191" s="47">
        <f t="shared" si="63"/>
        <v>100</v>
      </c>
      <c r="AF191" s="47"/>
      <c r="AG191" s="47">
        <f>AC191*'E. Diagram lines'!$G$42</f>
        <v>5.2677407255449049</v>
      </c>
      <c r="AH191" s="47">
        <f>V191*'E. Diagram lines'!$G$43</f>
        <v>10.206556101183279</v>
      </c>
      <c r="AI191" s="47">
        <f>AB191*'E. Diagram lines'!$G$41</f>
        <v>0.31994681500900951</v>
      </c>
      <c r="AJ191" s="47">
        <f>AA191*'E. Diagram lines'!$G$44</f>
        <v>0.35215712856081349</v>
      </c>
      <c r="AK191" s="47">
        <f>AD191*'E. Diagram lines'!$G$50</f>
        <v>0.10273190090056553</v>
      </c>
      <c r="AL191" s="47">
        <f>U191*'E. Diagram lines'!$G$47</f>
        <v>0.15777631707408943</v>
      </c>
      <c r="AM191" s="47">
        <f t="shared" si="64"/>
        <v>6.7771450059934857</v>
      </c>
      <c r="AN191" s="47">
        <f t="shared" si="65"/>
        <v>1.7183203719541811</v>
      </c>
      <c r="AO191" s="47">
        <f t="shared" si="66"/>
        <v>1.8266153980706463</v>
      </c>
      <c r="AP191" s="47">
        <f t="shared" si="67"/>
        <v>0.54746062091464087</v>
      </c>
    </row>
    <row r="192" spans="1:42">
      <c r="A192" s="18" t="s">
        <v>127</v>
      </c>
      <c r="B192" s="18">
        <v>0.03</v>
      </c>
      <c r="C192" s="18" t="s">
        <v>123</v>
      </c>
      <c r="D192" s="18">
        <v>350</v>
      </c>
      <c r="E192" s="18">
        <v>100</v>
      </c>
      <c r="F192" s="47">
        <v>70.699435040911979</v>
      </c>
      <c r="G192" s="47">
        <v>0.26574315348538347</v>
      </c>
      <c r="H192" s="47">
        <v>18.283691362713885</v>
      </c>
      <c r="I192" s="47">
        <v>0.10667417768116966</v>
      </c>
      <c r="J192" s="47">
        <v>0.18744002853011529</v>
      </c>
      <c r="K192" s="47">
        <v>0.11656082344554505</v>
      </c>
      <c r="L192" s="47">
        <v>0.28632387251745339</v>
      </c>
      <c r="M192" s="47">
        <v>0.45127903540393127</v>
      </c>
      <c r="N192" s="47">
        <v>0.45943056705932112</v>
      </c>
      <c r="O192" s="47">
        <v>6.2586229779613989</v>
      </c>
      <c r="P192" s="47">
        <v>0.18745405203932022</v>
      </c>
      <c r="Q192" s="47">
        <v>2.6973449082504835</v>
      </c>
      <c r="R192" s="47">
        <f t="shared" si="51"/>
        <v>99.999999999999972</v>
      </c>
      <c r="S192" s="47"/>
      <c r="T192" s="47">
        <f t="shared" si="52"/>
        <v>72.65930716304446</v>
      </c>
      <c r="U192" s="47">
        <f t="shared" si="53"/>
        <v>0.27310986862054953</v>
      </c>
      <c r="V192" s="47">
        <f t="shared" si="54"/>
        <v>18.790536954488719</v>
      </c>
      <c r="W192" s="47">
        <f t="shared" si="55"/>
        <v>0.10963131230137912</v>
      </c>
      <c r="X192" s="47">
        <f t="shared" si="56"/>
        <v>0.19263608824792364</v>
      </c>
      <c r="Y192" s="47">
        <f t="shared" si="57"/>
        <v>0.11979202760257311</v>
      </c>
      <c r="Z192" s="47">
        <f t="shared" si="58"/>
        <v>0.29426110957349555</v>
      </c>
      <c r="AA192" s="47">
        <f t="shared" si="59"/>
        <v>0.46378902505631242</v>
      </c>
      <c r="AB192" s="47">
        <f t="shared" si="60"/>
        <v>0.47216652682921217</v>
      </c>
      <c r="AC192" s="47">
        <f t="shared" si="61"/>
        <v>6.4321194237299713</v>
      </c>
      <c r="AD192" s="47">
        <f t="shared" si="62"/>
        <v>0.19265050050542237</v>
      </c>
      <c r="AE192" s="47">
        <f t="shared" si="63"/>
        <v>100.00000000000001</v>
      </c>
      <c r="AF192" s="47"/>
      <c r="AG192" s="47">
        <f>AC192*'E. Diagram lines'!$G$42</f>
        <v>5.3393419369213246</v>
      </c>
      <c r="AH192" s="47">
        <f>V192*'E. Diagram lines'!$G$43</f>
        <v>9.9451994528445375</v>
      </c>
      <c r="AI192" s="47">
        <f>AB192*'E. Diagram lines'!$G$41</f>
        <v>0.35027778160063211</v>
      </c>
      <c r="AJ192" s="47">
        <f>AA192*'E. Diagram lines'!$G$44</f>
        <v>0.33145036637316144</v>
      </c>
      <c r="AK192" s="47">
        <f>AD192*'E. Diagram lines'!$G$50</f>
        <v>8.4078208895894152E-2</v>
      </c>
      <c r="AL192" s="47">
        <f>U192*'E. Diagram lines'!$G$47</f>
        <v>0.16367785252610298</v>
      </c>
      <c r="AM192" s="47">
        <f t="shared" si="64"/>
        <v>6.9042859505591831</v>
      </c>
      <c r="AN192" s="47">
        <f t="shared" si="65"/>
        <v>1.6517328834609926</v>
      </c>
      <c r="AO192" s="47">
        <f t="shared" si="66"/>
        <v>1.7479550382724156</v>
      </c>
      <c r="AP192" s="47">
        <f t="shared" si="67"/>
        <v>0.57209709523669783</v>
      </c>
    </row>
    <row r="193" spans="1:42">
      <c r="A193" s="18" t="s">
        <v>127</v>
      </c>
      <c r="B193" s="18">
        <v>0.03</v>
      </c>
      <c r="C193" s="18" t="s">
        <v>123</v>
      </c>
      <c r="D193" s="18">
        <v>350</v>
      </c>
      <c r="E193" s="18">
        <v>100</v>
      </c>
      <c r="F193" s="47">
        <v>70.699435040912064</v>
      </c>
      <c r="G193" s="47">
        <v>0.26574315348538308</v>
      </c>
      <c r="H193" s="47">
        <v>18.283691362713849</v>
      </c>
      <c r="I193" s="47">
        <v>0.10667417768116863</v>
      </c>
      <c r="J193" s="47">
        <v>0.18744002853012148</v>
      </c>
      <c r="K193" s="47">
        <v>0.11656082344554469</v>
      </c>
      <c r="L193" s="47">
        <v>0.28632387251745245</v>
      </c>
      <c r="M193" s="47">
        <v>0.45127903540392894</v>
      </c>
      <c r="N193" s="47">
        <v>0.45943056705931962</v>
      </c>
      <c r="O193" s="47">
        <v>6.2586229779613767</v>
      </c>
      <c r="P193" s="47">
        <v>0.18745405203931978</v>
      </c>
      <c r="Q193" s="47">
        <v>2.6973449082504724</v>
      </c>
      <c r="R193" s="47">
        <f t="shared" si="51"/>
        <v>100</v>
      </c>
      <c r="S193" s="47"/>
      <c r="T193" s="47">
        <f t="shared" si="52"/>
        <v>72.659307163044517</v>
      </c>
      <c r="U193" s="47">
        <f t="shared" si="53"/>
        <v>0.27310986862054898</v>
      </c>
      <c r="V193" s="47">
        <f t="shared" si="54"/>
        <v>18.790536954488672</v>
      </c>
      <c r="W193" s="47">
        <f t="shared" si="55"/>
        <v>0.10963131230137803</v>
      </c>
      <c r="X193" s="47">
        <f t="shared" si="56"/>
        <v>0.19263608824792991</v>
      </c>
      <c r="Y193" s="47">
        <f t="shared" si="57"/>
        <v>0.1197920276025727</v>
      </c>
      <c r="Z193" s="47">
        <f t="shared" si="58"/>
        <v>0.29426110957349444</v>
      </c>
      <c r="AA193" s="47">
        <f t="shared" si="59"/>
        <v>0.46378902505630981</v>
      </c>
      <c r="AB193" s="47">
        <f t="shared" si="60"/>
        <v>0.4721665268292104</v>
      </c>
      <c r="AC193" s="47">
        <f t="shared" si="61"/>
        <v>6.4321194237299464</v>
      </c>
      <c r="AD193" s="47">
        <f t="shared" si="62"/>
        <v>0.19265050050542182</v>
      </c>
      <c r="AE193" s="47">
        <f t="shared" si="63"/>
        <v>100</v>
      </c>
      <c r="AF193" s="47"/>
      <c r="AG193" s="47">
        <f>AC193*'E. Diagram lines'!$G$42</f>
        <v>5.3393419369213042</v>
      </c>
      <c r="AH193" s="47">
        <f>V193*'E. Diagram lines'!$G$43</f>
        <v>9.9451994528445145</v>
      </c>
      <c r="AI193" s="47">
        <f>AB193*'E. Diagram lines'!$G$41</f>
        <v>0.35027778160063078</v>
      </c>
      <c r="AJ193" s="47">
        <f>AA193*'E. Diagram lines'!$G$44</f>
        <v>0.33145036637315956</v>
      </c>
      <c r="AK193" s="47">
        <f>AD193*'E. Diagram lines'!$G$50</f>
        <v>8.4078208895893916E-2</v>
      </c>
      <c r="AL193" s="47">
        <f>U193*'E. Diagram lines'!$G$47</f>
        <v>0.16367785252610265</v>
      </c>
      <c r="AM193" s="47">
        <f t="shared" si="64"/>
        <v>6.9042859505591565</v>
      </c>
      <c r="AN193" s="47">
        <f t="shared" si="65"/>
        <v>1.6517328834609954</v>
      </c>
      <c r="AO193" s="47">
        <f t="shared" si="66"/>
        <v>1.7479550382724183</v>
      </c>
      <c r="AP193" s="47">
        <f t="shared" si="67"/>
        <v>0.57209709523669694</v>
      </c>
    </row>
    <row r="194" spans="1:42">
      <c r="A194" s="18" t="s">
        <v>127</v>
      </c>
      <c r="B194" s="18">
        <v>0.03</v>
      </c>
      <c r="C194" s="18" t="s">
        <v>123</v>
      </c>
      <c r="D194" s="18">
        <v>350</v>
      </c>
      <c r="E194" s="18">
        <v>100</v>
      </c>
      <c r="F194" s="47">
        <v>70.803235564887487</v>
      </c>
      <c r="G194" s="47">
        <v>0.28316934070866118</v>
      </c>
      <c r="H194" s="47">
        <v>18.228094502744757</v>
      </c>
      <c r="I194" s="47">
        <v>0.10987323937988126</v>
      </c>
      <c r="J194" s="47">
        <v>0.20001025001284814</v>
      </c>
      <c r="K194" s="47">
        <v>0.11655696451651128</v>
      </c>
      <c r="L194" s="47">
        <v>0.29028157173116281</v>
      </c>
      <c r="M194" s="47">
        <v>0.45158144261072031</v>
      </c>
      <c r="N194" s="47">
        <v>0.47563572883227634</v>
      </c>
      <c r="O194" s="47">
        <v>6.2824287256671187</v>
      </c>
      <c r="P194" s="47">
        <v>0.17928826445812926</v>
      </c>
      <c r="Q194" s="47">
        <v>2.5798444044504314</v>
      </c>
      <c r="R194" s="47">
        <f t="shared" si="51"/>
        <v>99.999999999999957</v>
      </c>
      <c r="S194" s="47"/>
      <c r="T194" s="47">
        <f t="shared" si="52"/>
        <v>72.678220571556977</v>
      </c>
      <c r="U194" s="47">
        <f t="shared" si="53"/>
        <v>0.29066812609525056</v>
      </c>
      <c r="V194" s="47">
        <f t="shared" si="54"/>
        <v>18.710804136282324</v>
      </c>
      <c r="W194" s="47">
        <f t="shared" si="55"/>
        <v>0.11278286172733297</v>
      </c>
      <c r="X194" s="47">
        <f t="shared" si="56"/>
        <v>0.20530684722288131</v>
      </c>
      <c r="Y194" s="47">
        <f t="shared" si="57"/>
        <v>0.1196435827924668</v>
      </c>
      <c r="Z194" s="47">
        <f t="shared" si="58"/>
        <v>0.29796870058009206</v>
      </c>
      <c r="AA194" s="47">
        <f t="shared" si="59"/>
        <v>0.4635400547762521</v>
      </c>
      <c r="AB194" s="47">
        <f t="shared" si="60"/>
        <v>0.48823133767813953</v>
      </c>
      <c r="AC194" s="47">
        <f t="shared" si="61"/>
        <v>6.4487976715509578</v>
      </c>
      <c r="AD194" s="47">
        <f t="shared" si="62"/>
        <v>0.18403610973735679</v>
      </c>
      <c r="AE194" s="47">
        <f t="shared" si="63"/>
        <v>100.00000000000004</v>
      </c>
      <c r="AF194" s="47"/>
      <c r="AG194" s="47">
        <f>AC194*'E. Diagram lines'!$G$42</f>
        <v>5.3531866531273744</v>
      </c>
      <c r="AH194" s="47">
        <f>V194*'E. Diagram lines'!$G$43</f>
        <v>9.902999552867195</v>
      </c>
      <c r="AI194" s="47">
        <f>AB194*'E. Diagram lines'!$G$41</f>
        <v>0.36219549703841331</v>
      </c>
      <c r="AJ194" s="47">
        <f>AA194*'E. Diagram lines'!$G$44</f>
        <v>0.33127243786238653</v>
      </c>
      <c r="AK194" s="47">
        <f>AD194*'E. Diagram lines'!$G$50</f>
        <v>8.0318641468827473E-2</v>
      </c>
      <c r="AL194" s="47">
        <f>U194*'E. Diagram lines'!$G$47</f>
        <v>0.17420071606111628</v>
      </c>
      <c r="AM194" s="47">
        <f t="shared" si="64"/>
        <v>6.9370290092290974</v>
      </c>
      <c r="AN194" s="47">
        <f t="shared" si="65"/>
        <v>1.637765049863148</v>
      </c>
      <c r="AO194" s="47">
        <f t="shared" si="66"/>
        <v>1.7326924591700201</v>
      </c>
      <c r="AP194" s="47">
        <f t="shared" si="67"/>
        <v>0.57713646452816658</v>
      </c>
    </row>
    <row r="195" spans="1:42">
      <c r="A195" s="18" t="s">
        <v>127</v>
      </c>
      <c r="B195" s="18">
        <v>0.03</v>
      </c>
      <c r="C195" s="18" t="s">
        <v>123</v>
      </c>
      <c r="D195" s="18">
        <v>350</v>
      </c>
      <c r="E195" s="18">
        <v>100</v>
      </c>
      <c r="F195" s="47">
        <v>70.80323556488753</v>
      </c>
      <c r="G195" s="47">
        <v>0.28316934070866118</v>
      </c>
      <c r="H195" s="47">
        <v>18.228094502744753</v>
      </c>
      <c r="I195" s="47">
        <v>0.10987323937988111</v>
      </c>
      <c r="J195" s="47">
        <v>0.20001025001284956</v>
      </c>
      <c r="K195" s="47">
        <v>0.11655696451651124</v>
      </c>
      <c r="L195" s="47">
        <v>0.2902815717311627</v>
      </c>
      <c r="M195" s="47">
        <v>0.45158144261071997</v>
      </c>
      <c r="N195" s="47">
        <v>0.47563572883227623</v>
      </c>
      <c r="O195" s="47">
        <v>6.2824287256671161</v>
      </c>
      <c r="P195" s="47">
        <v>0.17928826445812923</v>
      </c>
      <c r="Q195" s="47">
        <v>2.5798444044504305</v>
      </c>
      <c r="R195" s="47">
        <f t="shared" si="51"/>
        <v>100</v>
      </c>
      <c r="S195" s="47"/>
      <c r="T195" s="47">
        <f t="shared" si="52"/>
        <v>72.678220571556977</v>
      </c>
      <c r="U195" s="47">
        <f t="shared" si="53"/>
        <v>0.29066812609525039</v>
      </c>
      <c r="V195" s="47">
        <f t="shared" si="54"/>
        <v>18.710804136282309</v>
      </c>
      <c r="W195" s="47">
        <f t="shared" si="55"/>
        <v>0.11278286172733276</v>
      </c>
      <c r="X195" s="47">
        <f t="shared" si="56"/>
        <v>0.20530684722288267</v>
      </c>
      <c r="Y195" s="47">
        <f t="shared" si="57"/>
        <v>0.11964358279246672</v>
      </c>
      <c r="Z195" s="47">
        <f t="shared" si="58"/>
        <v>0.29796870058009184</v>
      </c>
      <c r="AA195" s="47">
        <f t="shared" si="59"/>
        <v>0.46354005477625154</v>
      </c>
      <c r="AB195" s="47">
        <f t="shared" si="60"/>
        <v>0.48823133767813914</v>
      </c>
      <c r="AC195" s="47">
        <f t="shared" si="61"/>
        <v>6.4487976715509534</v>
      </c>
      <c r="AD195" s="47">
        <f t="shared" si="62"/>
        <v>0.18403610973735668</v>
      </c>
      <c r="AE195" s="47">
        <f t="shared" si="63"/>
        <v>100.00000000000001</v>
      </c>
      <c r="AF195" s="47"/>
      <c r="AG195" s="47">
        <f>AC195*'E. Diagram lines'!$G$42</f>
        <v>5.3531866531273709</v>
      </c>
      <c r="AH195" s="47">
        <f>V195*'E. Diagram lines'!$G$43</f>
        <v>9.9029995528671879</v>
      </c>
      <c r="AI195" s="47">
        <f>AB195*'E. Diagram lines'!$G$41</f>
        <v>0.36219549703841303</v>
      </c>
      <c r="AJ195" s="47">
        <f>AA195*'E. Diagram lines'!$G$44</f>
        <v>0.33127243786238608</v>
      </c>
      <c r="AK195" s="47">
        <f>AD195*'E. Diagram lines'!$G$50</f>
        <v>8.0318641468827418E-2</v>
      </c>
      <c r="AL195" s="47">
        <f>U195*'E. Diagram lines'!$G$47</f>
        <v>0.17420071606111617</v>
      </c>
      <c r="AM195" s="47">
        <f t="shared" si="64"/>
        <v>6.9370290092290929</v>
      </c>
      <c r="AN195" s="47">
        <f t="shared" si="65"/>
        <v>1.6377650498631477</v>
      </c>
      <c r="AO195" s="47">
        <f t="shared" si="66"/>
        <v>1.7326924591700199</v>
      </c>
      <c r="AP195" s="47">
        <f t="shared" si="67"/>
        <v>0.57713646452816658</v>
      </c>
    </row>
    <row r="196" spans="1:42">
      <c r="A196" s="18" t="s">
        <v>127</v>
      </c>
      <c r="B196" s="18">
        <v>0.03</v>
      </c>
      <c r="C196" s="18" t="s">
        <v>123</v>
      </c>
      <c r="D196" s="18">
        <v>350</v>
      </c>
      <c r="E196" s="18">
        <v>100</v>
      </c>
      <c r="F196" s="47">
        <v>70.901975358537953</v>
      </c>
      <c r="G196" s="47">
        <v>0.30142004250575982</v>
      </c>
      <c r="H196" s="47">
        <v>18.171433600612637</v>
      </c>
      <c r="I196" s="47">
        <v>0.11319802734619604</v>
      </c>
      <c r="J196" s="47">
        <v>0.21327540567001591</v>
      </c>
      <c r="K196" s="47">
        <v>0.1166663838114896</v>
      </c>
      <c r="L196" s="47">
        <v>0.29445703593359801</v>
      </c>
      <c r="M196" s="47">
        <v>0.45262197526596981</v>
      </c>
      <c r="N196" s="47">
        <v>0.49221997121405225</v>
      </c>
      <c r="O196" s="47">
        <v>6.305693358345839</v>
      </c>
      <c r="P196" s="47">
        <v>0.17135461530921181</v>
      </c>
      <c r="Q196" s="47">
        <v>2.4656842254472613</v>
      </c>
      <c r="R196" s="47">
        <f t="shared" si="51"/>
        <v>99.999999999999986</v>
      </c>
      <c r="S196" s="47"/>
      <c r="T196" s="47">
        <f t="shared" si="52"/>
        <v>72.694389452042174</v>
      </c>
      <c r="U196" s="47">
        <f t="shared" si="53"/>
        <v>0.30903999286003303</v>
      </c>
      <c r="V196" s="47">
        <f t="shared" si="54"/>
        <v>18.630810557604455</v>
      </c>
      <c r="W196" s="47">
        <f t="shared" si="55"/>
        <v>0.11605969288578336</v>
      </c>
      <c r="X196" s="47">
        <f t="shared" si="56"/>
        <v>0.21866704449231469</v>
      </c>
      <c r="Y196" s="47">
        <f t="shared" si="57"/>
        <v>0.11961572999718377</v>
      </c>
      <c r="Z196" s="47">
        <f t="shared" si="58"/>
        <v>0.30190096028789037</v>
      </c>
      <c r="AA196" s="47">
        <f t="shared" si="59"/>
        <v>0.46406433640462519</v>
      </c>
      <c r="AB196" s="47">
        <f t="shared" si="60"/>
        <v>0.50466337647951731</v>
      </c>
      <c r="AC196" s="47">
        <f t="shared" si="61"/>
        <v>6.4651023675823343</v>
      </c>
      <c r="AD196" s="47">
        <f t="shared" si="62"/>
        <v>0.17568648936369452</v>
      </c>
      <c r="AE196" s="47">
        <f t="shared" si="63"/>
        <v>100</v>
      </c>
      <c r="AF196" s="47"/>
      <c r="AG196" s="47">
        <f>AC196*'E. Diagram lines'!$G$42</f>
        <v>5.3667212816928682</v>
      </c>
      <c r="AH196" s="47">
        <f>V196*'E. Diagram lines'!$G$43</f>
        <v>9.8606616411393357</v>
      </c>
      <c r="AI196" s="47">
        <f>AB196*'E. Diagram lines'!$G$41</f>
        <v>0.37438564134443703</v>
      </c>
      <c r="AJ196" s="47">
        <f>AA196*'E. Diagram lines'!$G$44</f>
        <v>0.33164711972939681</v>
      </c>
      <c r="AK196" s="47">
        <f>AD196*'E. Diagram lines'!$G$50</f>
        <v>7.6674627442721008E-2</v>
      </c>
      <c r="AL196" s="47">
        <f>U196*'E. Diagram lines'!$G$47</f>
        <v>0.18521118490335797</v>
      </c>
      <c r="AM196" s="47">
        <f t="shared" si="64"/>
        <v>6.9697657440618519</v>
      </c>
      <c r="AN196" s="47">
        <f t="shared" si="65"/>
        <v>1.6237544895934712</v>
      </c>
      <c r="AO196" s="47">
        <f t="shared" si="66"/>
        <v>1.7175540837902736</v>
      </c>
      <c r="AP196" s="47">
        <f t="shared" si="67"/>
        <v>0.58222329616148938</v>
      </c>
    </row>
    <row r="197" spans="1:42">
      <c r="A197" s="18" t="s">
        <v>127</v>
      </c>
      <c r="B197" s="18">
        <v>0.03</v>
      </c>
      <c r="C197" s="18" t="s">
        <v>123</v>
      </c>
      <c r="D197" s="18">
        <v>350</v>
      </c>
      <c r="E197" s="18">
        <v>100</v>
      </c>
      <c r="F197" s="47">
        <v>70.901975358537982</v>
      </c>
      <c r="G197" s="47">
        <v>0.30142004250575966</v>
      </c>
      <c r="H197" s="47">
        <v>18.17143360061263</v>
      </c>
      <c r="I197" s="47">
        <v>0.11319802734619583</v>
      </c>
      <c r="J197" s="47">
        <v>0.21327540567001738</v>
      </c>
      <c r="K197" s="47">
        <v>0.11666638381148953</v>
      </c>
      <c r="L197" s="47">
        <v>0.29445703593359773</v>
      </c>
      <c r="M197" s="47">
        <v>0.45262197526596937</v>
      </c>
      <c r="N197" s="47">
        <v>0.49221997121405187</v>
      </c>
      <c r="O197" s="47">
        <v>6.3056933583458363</v>
      </c>
      <c r="P197" s="47">
        <v>0.17135461530921178</v>
      </c>
      <c r="Q197" s="47">
        <v>2.46568422544726</v>
      </c>
      <c r="R197" s="47">
        <f t="shared" si="51"/>
        <v>100.00000000000001</v>
      </c>
      <c r="S197" s="47"/>
      <c r="T197" s="47">
        <f t="shared" si="52"/>
        <v>72.694389452042174</v>
      </c>
      <c r="U197" s="47">
        <f t="shared" si="53"/>
        <v>0.30903999286003281</v>
      </c>
      <c r="V197" s="47">
        <f t="shared" si="54"/>
        <v>18.630810557604445</v>
      </c>
      <c r="W197" s="47">
        <f t="shared" si="55"/>
        <v>0.11605969288578309</v>
      </c>
      <c r="X197" s="47">
        <f t="shared" si="56"/>
        <v>0.21866704449231614</v>
      </c>
      <c r="Y197" s="47">
        <f t="shared" si="57"/>
        <v>0.11961572999718366</v>
      </c>
      <c r="Z197" s="47">
        <f t="shared" si="58"/>
        <v>0.30190096028788999</v>
      </c>
      <c r="AA197" s="47">
        <f t="shared" si="59"/>
        <v>0.46406433640462463</v>
      </c>
      <c r="AB197" s="47">
        <f t="shared" si="60"/>
        <v>0.50466337647951676</v>
      </c>
      <c r="AC197" s="47">
        <f t="shared" si="61"/>
        <v>6.4651023675823307</v>
      </c>
      <c r="AD197" s="47">
        <f t="shared" si="62"/>
        <v>0.17568648936369444</v>
      </c>
      <c r="AE197" s="47">
        <f t="shared" si="63"/>
        <v>100</v>
      </c>
      <c r="AF197" s="47"/>
      <c r="AG197" s="47">
        <f>AC197*'E. Diagram lines'!$G$42</f>
        <v>5.3667212816928647</v>
      </c>
      <c r="AH197" s="47">
        <f>V197*'E. Diagram lines'!$G$43</f>
        <v>9.8606616411393304</v>
      </c>
      <c r="AI197" s="47">
        <f>AB197*'E. Diagram lines'!$G$41</f>
        <v>0.37438564134443664</v>
      </c>
      <c r="AJ197" s="47">
        <f>AA197*'E. Diagram lines'!$G$44</f>
        <v>0.33164711972939637</v>
      </c>
      <c r="AK197" s="47">
        <f>AD197*'E. Diagram lines'!$G$50</f>
        <v>7.6674627442720966E-2</v>
      </c>
      <c r="AL197" s="47">
        <f>U197*'E. Diagram lines'!$G$47</f>
        <v>0.18521118490335783</v>
      </c>
      <c r="AM197" s="47">
        <f t="shared" si="64"/>
        <v>6.9697657440618475</v>
      </c>
      <c r="AN197" s="47">
        <f t="shared" si="65"/>
        <v>1.6237544895934717</v>
      </c>
      <c r="AO197" s="47">
        <f t="shared" si="66"/>
        <v>1.7175540837902739</v>
      </c>
      <c r="AP197" s="47">
        <f t="shared" si="67"/>
        <v>0.58222329616148927</v>
      </c>
    </row>
    <row r="198" spans="1:42">
      <c r="A198" s="18" t="s">
        <v>127</v>
      </c>
      <c r="B198" s="18">
        <v>0.03</v>
      </c>
      <c r="C198" s="18" t="s">
        <v>123</v>
      </c>
      <c r="D198" s="18">
        <v>350</v>
      </c>
      <c r="E198" s="18">
        <v>100</v>
      </c>
      <c r="F198" s="47">
        <v>70.995914567145363</v>
      </c>
      <c r="G198" s="47">
        <v>0.32052961837294236</v>
      </c>
      <c r="H198" s="47">
        <v>18.113596516312843</v>
      </c>
      <c r="I198" s="47">
        <v>0.11665592530296794</v>
      </c>
      <c r="J198" s="47">
        <v>0.22726871251268721</v>
      </c>
      <c r="K198" s="47">
        <v>0.11688461700803238</v>
      </c>
      <c r="L198" s="47">
        <v>0.29885283930474521</v>
      </c>
      <c r="M198" s="47">
        <v>0.45440852810560212</v>
      </c>
      <c r="N198" s="47">
        <v>0.50920622290789097</v>
      </c>
      <c r="O198" s="47">
        <v>6.3284183691885501</v>
      </c>
      <c r="P198" s="47">
        <v>0.16363663919692162</v>
      </c>
      <c r="Q198" s="47">
        <v>2.3546274446414874</v>
      </c>
      <c r="R198" s="47">
        <f t="shared" si="51"/>
        <v>100.00000000000003</v>
      </c>
      <c r="S198" s="47"/>
      <c r="T198" s="47">
        <f t="shared" si="52"/>
        <v>72.707915090287898</v>
      </c>
      <c r="U198" s="47">
        <f t="shared" si="53"/>
        <v>0.32825889234149119</v>
      </c>
      <c r="V198" s="47">
        <f t="shared" si="54"/>
        <v>18.550389068405284</v>
      </c>
      <c r="W198" s="47">
        <f t="shared" si="55"/>
        <v>0.11946897456592903</v>
      </c>
      <c r="X198" s="47">
        <f t="shared" si="56"/>
        <v>0.23274908637768854</v>
      </c>
      <c r="Y198" s="47">
        <f t="shared" si="57"/>
        <v>0.11970318095900187</v>
      </c>
      <c r="Z198" s="47">
        <f t="shared" si="58"/>
        <v>0.30605939788423175</v>
      </c>
      <c r="AA198" s="47">
        <f t="shared" si="59"/>
        <v>0.46536616760613225</v>
      </c>
      <c r="AB198" s="47">
        <f t="shared" si="60"/>
        <v>0.52148525791040878</v>
      </c>
      <c r="AC198" s="47">
        <f t="shared" si="61"/>
        <v>6.4810222989325492</v>
      </c>
      <c r="AD198" s="47">
        <f t="shared" si="62"/>
        <v>0.1675825847293996</v>
      </c>
      <c r="AE198" s="47">
        <f t="shared" si="63"/>
        <v>100.00000000000003</v>
      </c>
      <c r="AF198" s="47"/>
      <c r="AG198" s="47">
        <f>AC198*'E. Diagram lines'!$G$42</f>
        <v>5.3799365147274898</v>
      </c>
      <c r="AH198" s="47">
        <f>V198*'E. Diagram lines'!$G$43</f>
        <v>9.8180972507593438</v>
      </c>
      <c r="AI198" s="47">
        <f>AB198*'E. Diagram lines'!$G$41</f>
        <v>0.38686499126686991</v>
      </c>
      <c r="AJ198" s="47">
        <f>AA198*'E. Diagram lines'!$G$44</f>
        <v>0.33257748333307013</v>
      </c>
      <c r="AK198" s="47">
        <f>AD198*'E. Diagram lines'!$G$50</f>
        <v>7.313785081910941E-2</v>
      </c>
      <c r="AL198" s="47">
        <f>U198*'E. Diagram lines'!$G$47</f>
        <v>0.19672929009277773</v>
      </c>
      <c r="AM198" s="47">
        <f t="shared" si="64"/>
        <v>7.002507556842958</v>
      </c>
      <c r="AN198" s="47">
        <f t="shared" si="65"/>
        <v>1.6096880138025285</v>
      </c>
      <c r="AO198" s="47">
        <f t="shared" si="66"/>
        <v>1.7025204076391089</v>
      </c>
      <c r="AP198" s="47">
        <f t="shared" si="67"/>
        <v>0.58736447182251605</v>
      </c>
    </row>
    <row r="199" spans="1:42">
      <c r="A199" s="18" t="s">
        <v>127</v>
      </c>
      <c r="B199" s="18">
        <v>0.03</v>
      </c>
      <c r="C199" s="18" t="s">
        <v>123</v>
      </c>
      <c r="D199" s="18">
        <v>350</v>
      </c>
      <c r="E199" s="18">
        <v>100</v>
      </c>
      <c r="F199" s="47">
        <v>70.995914567145334</v>
      </c>
      <c r="G199" s="47">
        <v>0.32052961837294225</v>
      </c>
      <c r="H199" s="47">
        <v>18.113596516312828</v>
      </c>
      <c r="I199" s="47">
        <v>0.11665592530296769</v>
      </c>
      <c r="J199" s="47">
        <v>0.22726871251268879</v>
      </c>
      <c r="K199" s="47">
        <v>0.11688461700803228</v>
      </c>
      <c r="L199" s="47">
        <v>0.29885283930474488</v>
      </c>
      <c r="M199" s="47">
        <v>0.45440852810560139</v>
      </c>
      <c r="N199" s="47">
        <v>0.50920622290789053</v>
      </c>
      <c r="O199" s="47">
        <v>6.3284183691885429</v>
      </c>
      <c r="P199" s="47">
        <v>0.16363663919692151</v>
      </c>
      <c r="Q199" s="47">
        <v>2.3546274446414848</v>
      </c>
      <c r="R199" s="47">
        <f t="shared" si="51"/>
        <v>99.999999999999957</v>
      </c>
      <c r="S199" s="47"/>
      <c r="T199" s="47">
        <f t="shared" si="52"/>
        <v>72.707915090287912</v>
      </c>
      <c r="U199" s="47">
        <f t="shared" si="53"/>
        <v>0.3282588923414913</v>
      </c>
      <c r="V199" s="47">
        <f t="shared" si="54"/>
        <v>18.550389068405281</v>
      </c>
      <c r="W199" s="47">
        <f t="shared" si="55"/>
        <v>0.11946897456592885</v>
      </c>
      <c r="X199" s="47">
        <f t="shared" si="56"/>
        <v>0.23274908637769029</v>
      </c>
      <c r="Y199" s="47">
        <f t="shared" si="57"/>
        <v>0.11970318095900183</v>
      </c>
      <c r="Z199" s="47">
        <f t="shared" si="58"/>
        <v>0.30605939788423159</v>
      </c>
      <c r="AA199" s="47">
        <f t="shared" si="59"/>
        <v>0.46536616760613181</v>
      </c>
      <c r="AB199" s="47">
        <f t="shared" si="60"/>
        <v>0.52148525791040867</v>
      </c>
      <c r="AC199" s="47">
        <f t="shared" si="61"/>
        <v>6.4810222989325448</v>
      </c>
      <c r="AD199" s="47">
        <f t="shared" si="62"/>
        <v>0.16758258472939958</v>
      </c>
      <c r="AE199" s="47">
        <f t="shared" si="63"/>
        <v>100.00000000000004</v>
      </c>
      <c r="AF199" s="47"/>
      <c r="AG199" s="47">
        <f>AC199*'E. Diagram lines'!$G$42</f>
        <v>5.3799365147274862</v>
      </c>
      <c r="AH199" s="47">
        <f>V199*'E. Diagram lines'!$G$43</f>
        <v>9.818097250759342</v>
      </c>
      <c r="AI199" s="47">
        <f>AB199*'E. Diagram lines'!$G$41</f>
        <v>0.38686499126686985</v>
      </c>
      <c r="AJ199" s="47">
        <f>AA199*'E. Diagram lines'!$G$44</f>
        <v>0.3325774833330698</v>
      </c>
      <c r="AK199" s="47">
        <f>AD199*'E. Diagram lines'!$G$50</f>
        <v>7.3137850819109396E-2</v>
      </c>
      <c r="AL199" s="47">
        <f>U199*'E. Diagram lines'!$G$47</f>
        <v>0.19672929009277781</v>
      </c>
      <c r="AM199" s="47">
        <f t="shared" si="64"/>
        <v>7.0025075568429536</v>
      </c>
      <c r="AN199" s="47">
        <f t="shared" si="65"/>
        <v>1.6096880138025291</v>
      </c>
      <c r="AO199" s="47">
        <f t="shared" si="66"/>
        <v>1.7025204076391096</v>
      </c>
      <c r="AP199" s="47">
        <f t="shared" si="67"/>
        <v>0.58736447182251583</v>
      </c>
    </row>
    <row r="200" spans="1:42">
      <c r="A200" s="18" t="s">
        <v>127</v>
      </c>
      <c r="B200" s="18">
        <v>0.03</v>
      </c>
      <c r="C200" s="18" t="s">
        <v>123</v>
      </c>
      <c r="D200" s="18">
        <v>350</v>
      </c>
      <c r="E200" s="18">
        <v>100</v>
      </c>
      <c r="F200" s="47">
        <v>71.085082089592049</v>
      </c>
      <c r="G200" s="47">
        <v>0.34048557405730351</v>
      </c>
      <c r="H200" s="47">
        <v>18.054605311232759</v>
      </c>
      <c r="I200" s="47">
        <v>0.12024613600135779</v>
      </c>
      <c r="J200" s="47">
        <v>0.24198908445098843</v>
      </c>
      <c r="K200" s="47">
        <v>0.11720708642049969</v>
      </c>
      <c r="L200" s="47">
        <v>0.30346113145971304</v>
      </c>
      <c r="M200" s="47">
        <v>0.45694614790232208</v>
      </c>
      <c r="N200" s="47">
        <v>0.5265762701847384</v>
      </c>
      <c r="O200" s="47">
        <v>6.3505510941096484</v>
      </c>
      <c r="P200" s="47">
        <v>0.15613704425329161</v>
      </c>
      <c r="Q200" s="47">
        <v>2.2467130303353176</v>
      </c>
      <c r="R200" s="47">
        <f t="shared" si="51"/>
        <v>99.999999999999972</v>
      </c>
      <c r="S200" s="47"/>
      <c r="T200" s="47">
        <f t="shared" si="52"/>
        <v>72.718866335053846</v>
      </c>
      <c r="U200" s="47">
        <f t="shared" si="53"/>
        <v>0.34831112550002014</v>
      </c>
      <c r="V200" s="47">
        <f t="shared" si="54"/>
        <v>18.469563398758716</v>
      </c>
      <c r="W200" s="47">
        <f t="shared" si="55"/>
        <v>0.12300981351007997</v>
      </c>
      <c r="X200" s="47">
        <f t="shared" si="56"/>
        <v>0.24755084146283882</v>
      </c>
      <c r="Y200" s="47">
        <f t="shared" si="57"/>
        <v>0.11990091592201094</v>
      </c>
      <c r="Z200" s="47">
        <f t="shared" si="58"/>
        <v>0.31043573148991377</v>
      </c>
      <c r="AA200" s="47">
        <f t="shared" si="59"/>
        <v>0.46744837137202777</v>
      </c>
      <c r="AB200" s="47">
        <f t="shared" si="60"/>
        <v>0.53867883782583026</v>
      </c>
      <c r="AC200" s="47">
        <f t="shared" si="61"/>
        <v>6.4965090085209996</v>
      </c>
      <c r="AD200" s="47">
        <f t="shared" si="62"/>
        <v>0.15972562058373027</v>
      </c>
      <c r="AE200" s="47">
        <f t="shared" si="63"/>
        <v>100.00000000000001</v>
      </c>
      <c r="AF200" s="47"/>
      <c r="AG200" s="47">
        <f>AC200*'E. Diagram lines'!$G$42</f>
        <v>5.3927921277102762</v>
      </c>
      <c r="AH200" s="47">
        <f>V200*'E. Diagram lines'!$G$43</f>
        <v>9.7753189412575061</v>
      </c>
      <c r="AI200" s="47">
        <f>AB200*'E. Diagram lines'!$G$41</f>
        <v>0.39962008653165015</v>
      </c>
      <c r="AJ200" s="47">
        <f>AA200*'E. Diagram lines'!$G$44</f>
        <v>0.33406554614565143</v>
      </c>
      <c r="AK200" s="47">
        <f>AD200*'E. Diagram lines'!$G$50</f>
        <v>6.9708846113728198E-2</v>
      </c>
      <c r="AL200" s="47">
        <f>U200*'E. Diagram lines'!$G$47</f>
        <v>0.20874682163903172</v>
      </c>
      <c r="AM200" s="47">
        <f t="shared" si="64"/>
        <v>7.0351878463468296</v>
      </c>
      <c r="AN200" s="47">
        <f t="shared" si="65"/>
        <v>1.5955854772643607</v>
      </c>
      <c r="AO200" s="47">
        <f t="shared" si="66"/>
        <v>1.6876076114235661</v>
      </c>
      <c r="AP200" s="47">
        <f t="shared" si="67"/>
        <v>0.59255480553116202</v>
      </c>
    </row>
    <row r="201" spans="1:42">
      <c r="A201" s="18" t="s">
        <v>127</v>
      </c>
      <c r="B201" s="18">
        <v>0.03</v>
      </c>
      <c r="C201" s="18" t="s">
        <v>123</v>
      </c>
      <c r="D201" s="18">
        <v>350</v>
      </c>
      <c r="E201" s="18">
        <v>100</v>
      </c>
      <c r="F201" s="47">
        <v>71.085082089592092</v>
      </c>
      <c r="G201" s="47">
        <v>0.34048557405730345</v>
      </c>
      <c r="H201" s="47">
        <v>18.054605311232756</v>
      </c>
      <c r="I201" s="47">
        <v>0.12024613600135756</v>
      </c>
      <c r="J201" s="47">
        <v>0.24198908445099027</v>
      </c>
      <c r="K201" s="47">
        <v>0.11720708642049965</v>
      </c>
      <c r="L201" s="47">
        <v>0.30346113145971293</v>
      </c>
      <c r="M201" s="47">
        <v>0.45694614790232163</v>
      </c>
      <c r="N201" s="47">
        <v>0.52657627018473807</v>
      </c>
      <c r="O201" s="47">
        <v>6.3505510941096439</v>
      </c>
      <c r="P201" s="47">
        <v>0.15613704425329161</v>
      </c>
      <c r="Q201" s="47">
        <v>2.2467130303353162</v>
      </c>
      <c r="R201" s="47">
        <f t="shared" si="51"/>
        <v>100</v>
      </c>
      <c r="S201" s="47"/>
      <c r="T201" s="47">
        <f t="shared" si="52"/>
        <v>72.71886633505386</v>
      </c>
      <c r="U201" s="47">
        <f t="shared" si="53"/>
        <v>0.34831112550001997</v>
      </c>
      <c r="V201" s="47">
        <f t="shared" si="54"/>
        <v>18.469563398758709</v>
      </c>
      <c r="W201" s="47">
        <f t="shared" si="55"/>
        <v>0.12300981351007968</v>
      </c>
      <c r="X201" s="47">
        <f t="shared" si="56"/>
        <v>0.24755084146284062</v>
      </c>
      <c r="Y201" s="47">
        <f t="shared" si="57"/>
        <v>0.11990091592201087</v>
      </c>
      <c r="Z201" s="47">
        <f t="shared" si="58"/>
        <v>0.3104357314899136</v>
      </c>
      <c r="AA201" s="47">
        <f t="shared" si="59"/>
        <v>0.46744837137202722</v>
      </c>
      <c r="AB201" s="47">
        <f t="shared" si="60"/>
        <v>0.53867883782582981</v>
      </c>
      <c r="AC201" s="47">
        <f t="shared" si="61"/>
        <v>6.4965090085209924</v>
      </c>
      <c r="AD201" s="47">
        <f t="shared" si="62"/>
        <v>0.15972562058373022</v>
      </c>
      <c r="AE201" s="47">
        <f t="shared" si="63"/>
        <v>100.00000000000001</v>
      </c>
      <c r="AF201" s="47"/>
      <c r="AG201" s="47">
        <f>AC201*'E. Diagram lines'!$G$42</f>
        <v>5.3927921277102699</v>
      </c>
      <c r="AH201" s="47">
        <f>V201*'E. Diagram lines'!$G$43</f>
        <v>9.7753189412575026</v>
      </c>
      <c r="AI201" s="47">
        <f>AB201*'E. Diagram lines'!$G$41</f>
        <v>0.39962008653164982</v>
      </c>
      <c r="AJ201" s="47">
        <f>AA201*'E. Diagram lines'!$G$44</f>
        <v>0.33406554614565104</v>
      </c>
      <c r="AK201" s="47">
        <f>AD201*'E. Diagram lines'!$G$50</f>
        <v>6.9708846113728185E-2</v>
      </c>
      <c r="AL201" s="47">
        <f>U201*'E. Diagram lines'!$G$47</f>
        <v>0.2087468216390316</v>
      </c>
      <c r="AM201" s="47">
        <f t="shared" si="64"/>
        <v>7.0351878463468225</v>
      </c>
      <c r="AN201" s="47">
        <f t="shared" si="65"/>
        <v>1.5955854772643621</v>
      </c>
      <c r="AO201" s="47">
        <f t="shared" si="66"/>
        <v>1.6876076114235672</v>
      </c>
      <c r="AP201" s="47">
        <f t="shared" si="67"/>
        <v>0.59255480553116158</v>
      </c>
    </row>
    <row r="202" spans="1:42">
      <c r="A202" s="18" t="s">
        <v>127</v>
      </c>
      <c r="B202" s="18">
        <v>0.03</v>
      </c>
      <c r="C202" s="18" t="s">
        <v>123</v>
      </c>
      <c r="D202" s="18">
        <v>350</v>
      </c>
      <c r="E202" s="18">
        <v>100</v>
      </c>
      <c r="F202" s="47">
        <v>71.169670151955188</v>
      </c>
      <c r="G202" s="47">
        <v>0.36130450222510757</v>
      </c>
      <c r="H202" s="47">
        <v>17.994377381157875</v>
      </c>
      <c r="I202" s="47">
        <v>0.12397349832076979</v>
      </c>
      <c r="J202" s="47">
        <v>0.25745659761460365</v>
      </c>
      <c r="K202" s="47">
        <v>0.11762967394956167</v>
      </c>
      <c r="L202" s="47">
        <v>0.30828111686312781</v>
      </c>
      <c r="M202" s="47">
        <v>0.46024321666072882</v>
      </c>
      <c r="N202" s="47">
        <v>0.54433982656291069</v>
      </c>
      <c r="O202" s="47">
        <v>6.3720787165232249</v>
      </c>
      <c r="P202" s="47">
        <v>0.14884598635329221</v>
      </c>
      <c r="Q202" s="47">
        <v>2.1417993318136244</v>
      </c>
      <c r="R202" s="47">
        <f t="shared" si="51"/>
        <v>100.00000000000001</v>
      </c>
      <c r="S202" s="47"/>
      <c r="T202" s="47">
        <f t="shared" si="52"/>
        <v>72.727343918037505</v>
      </c>
      <c r="U202" s="47">
        <f t="shared" si="53"/>
        <v>0.36921228855433819</v>
      </c>
      <c r="V202" s="47">
        <f t="shared" si="54"/>
        <v>18.388216070079277</v>
      </c>
      <c r="W202" s="47">
        <f t="shared" si="55"/>
        <v>0.12668687700597939</v>
      </c>
      <c r="X202" s="47">
        <f t="shared" si="56"/>
        <v>0.26309148937611987</v>
      </c>
      <c r="Y202" s="47">
        <f t="shared" si="57"/>
        <v>0.12020420684865808</v>
      </c>
      <c r="Z202" s="47">
        <f t="shared" si="58"/>
        <v>0.31502839287678597</v>
      </c>
      <c r="AA202" s="47">
        <f t="shared" si="59"/>
        <v>0.47031645127147065</v>
      </c>
      <c r="AB202" s="47">
        <f t="shared" si="60"/>
        <v>0.55625366381774799</v>
      </c>
      <c r="AC202" s="47">
        <f t="shared" si="61"/>
        <v>6.5115428988209292</v>
      </c>
      <c r="AD202" s="47">
        <f t="shared" si="62"/>
        <v>0.15210374331119489</v>
      </c>
      <c r="AE202" s="47">
        <f t="shared" si="63"/>
        <v>100.00000000000001</v>
      </c>
      <c r="AF202" s="47"/>
      <c r="AG202" s="47">
        <f>AC202*'E. Diagram lines'!$G$42</f>
        <v>5.4052718526136019</v>
      </c>
      <c r="AH202" s="47">
        <f>V202*'E. Diagram lines'!$G$43</f>
        <v>9.7322645351682819</v>
      </c>
      <c r="AI202" s="47">
        <f>AB202*'E. Diagram lines'!$G$41</f>
        <v>0.41265801004098185</v>
      </c>
      <c r="AJ202" s="47">
        <f>AA202*'E. Diagram lines'!$G$44</f>
        <v>0.33611524133484316</v>
      </c>
      <c r="AK202" s="47">
        <f>AD202*'E. Diagram lines'!$G$50</f>
        <v>6.6382440068491574E-2</v>
      </c>
      <c r="AL202" s="47">
        <f>U202*'E. Diagram lines'!$G$47</f>
        <v>0.22127312653349826</v>
      </c>
      <c r="AM202" s="47">
        <f t="shared" si="64"/>
        <v>7.0677965626386774</v>
      </c>
      <c r="AN202" s="47">
        <f t="shared" si="65"/>
        <v>1.5814418599010975</v>
      </c>
      <c r="AO202" s="47">
        <f t="shared" si="66"/>
        <v>1.6728054075797469</v>
      </c>
      <c r="AP202" s="47">
        <f t="shared" si="67"/>
        <v>0.59779816317477286</v>
      </c>
    </row>
    <row r="203" spans="1:42">
      <c r="A203" s="18" t="s">
        <v>127</v>
      </c>
      <c r="B203" s="18">
        <v>0.03</v>
      </c>
      <c r="C203" s="18" t="s">
        <v>123</v>
      </c>
      <c r="D203" s="18">
        <v>350</v>
      </c>
      <c r="E203" s="18">
        <v>100</v>
      </c>
      <c r="F203" s="47">
        <v>71.169670151955202</v>
      </c>
      <c r="G203" s="47">
        <v>0.3613045022251074</v>
      </c>
      <c r="H203" s="47">
        <v>17.994377381157857</v>
      </c>
      <c r="I203" s="47">
        <v>0.12397349832076948</v>
      </c>
      <c r="J203" s="47">
        <v>0.25745659761460538</v>
      </c>
      <c r="K203" s="47">
        <v>0.11762967394956156</v>
      </c>
      <c r="L203" s="47">
        <v>0.30828111686312748</v>
      </c>
      <c r="M203" s="47">
        <v>0.46024321666072809</v>
      </c>
      <c r="N203" s="47">
        <v>0.54433982656291002</v>
      </c>
      <c r="O203" s="47">
        <v>6.3720787165232178</v>
      </c>
      <c r="P203" s="47">
        <v>0.14884598635329213</v>
      </c>
      <c r="Q203" s="47">
        <v>2.1417993318136221</v>
      </c>
      <c r="R203" s="47">
        <f t="shared" si="51"/>
        <v>100</v>
      </c>
      <c r="S203" s="47"/>
      <c r="T203" s="47">
        <f t="shared" si="52"/>
        <v>72.727343918037519</v>
      </c>
      <c r="U203" s="47">
        <f t="shared" si="53"/>
        <v>0.36921228855433796</v>
      </c>
      <c r="V203" s="47">
        <f t="shared" si="54"/>
        <v>18.38821607007926</v>
      </c>
      <c r="W203" s="47">
        <f t="shared" si="55"/>
        <v>0.12668687700597908</v>
      </c>
      <c r="X203" s="47">
        <f t="shared" si="56"/>
        <v>0.26309148937612165</v>
      </c>
      <c r="Y203" s="47">
        <f t="shared" si="57"/>
        <v>0.12020420684865797</v>
      </c>
      <c r="Z203" s="47">
        <f t="shared" si="58"/>
        <v>0.31502839287678563</v>
      </c>
      <c r="AA203" s="47">
        <f t="shared" si="59"/>
        <v>0.47031645127146993</v>
      </c>
      <c r="AB203" s="47">
        <f t="shared" si="60"/>
        <v>0.55625366381774732</v>
      </c>
      <c r="AC203" s="47">
        <f t="shared" si="61"/>
        <v>6.5115428988209203</v>
      </c>
      <c r="AD203" s="47">
        <f t="shared" si="62"/>
        <v>0.15210374331119481</v>
      </c>
      <c r="AE203" s="47">
        <f t="shared" si="63"/>
        <v>100</v>
      </c>
      <c r="AF203" s="47"/>
      <c r="AG203" s="47">
        <f>AC203*'E. Diagram lines'!$G$42</f>
        <v>5.4052718526135948</v>
      </c>
      <c r="AH203" s="47">
        <f>V203*'E. Diagram lines'!$G$43</f>
        <v>9.7322645351682731</v>
      </c>
      <c r="AI203" s="47">
        <f>AB203*'E. Diagram lines'!$G$41</f>
        <v>0.41265801004098135</v>
      </c>
      <c r="AJ203" s="47">
        <f>AA203*'E. Diagram lines'!$G$44</f>
        <v>0.33611524133484266</v>
      </c>
      <c r="AK203" s="47">
        <f>AD203*'E. Diagram lines'!$G$50</f>
        <v>6.6382440068491547E-2</v>
      </c>
      <c r="AL203" s="47">
        <f>U203*'E. Diagram lines'!$G$47</f>
        <v>0.22127312653349812</v>
      </c>
      <c r="AM203" s="47">
        <f t="shared" si="64"/>
        <v>7.0677965626386676</v>
      </c>
      <c r="AN203" s="47">
        <f t="shared" si="65"/>
        <v>1.581441859901098</v>
      </c>
      <c r="AO203" s="47">
        <f t="shared" si="66"/>
        <v>1.6728054075797474</v>
      </c>
      <c r="AP203" s="47">
        <f t="shared" si="67"/>
        <v>0.59779816317477263</v>
      </c>
    </row>
    <row r="204" spans="1:42">
      <c r="A204" s="18" t="s">
        <v>127</v>
      </c>
      <c r="B204" s="18">
        <v>0.03</v>
      </c>
      <c r="C204" s="18" t="s">
        <v>123</v>
      </c>
      <c r="D204" s="18">
        <v>350</v>
      </c>
      <c r="E204" s="18">
        <v>100</v>
      </c>
      <c r="F204" s="47">
        <v>71.249896972388427</v>
      </c>
      <c r="G204" s="47">
        <v>0.38301110133517985</v>
      </c>
      <c r="H204" s="47">
        <v>17.93279585379149</v>
      </c>
      <c r="I204" s="47">
        <v>0.12784463892107678</v>
      </c>
      <c r="J204" s="47">
        <v>0.27369749562499829</v>
      </c>
      <c r="K204" s="47">
        <v>0.11814880520596568</v>
      </c>
      <c r="L204" s="47">
        <v>0.31331428968218028</v>
      </c>
      <c r="M204" s="47">
        <v>0.46431205237066248</v>
      </c>
      <c r="N204" s="47">
        <v>0.56251471421763688</v>
      </c>
      <c r="O204" s="47">
        <v>6.39299677430414</v>
      </c>
      <c r="P204" s="47">
        <v>0.14175160585185573</v>
      </c>
      <c r="Q204" s="47">
        <v>2.0397156963063625</v>
      </c>
      <c r="R204" s="47">
        <f t="shared" si="51"/>
        <v>99.999999999999972</v>
      </c>
      <c r="S204" s="47"/>
      <c r="T204" s="47">
        <f t="shared" si="52"/>
        <v>72.733452621984611</v>
      </c>
      <c r="U204" s="47">
        <f t="shared" si="53"/>
        <v>0.39098610631608627</v>
      </c>
      <c r="V204" s="47">
        <f t="shared" si="54"/>
        <v>18.306190086379047</v>
      </c>
      <c r="W204" s="47">
        <f t="shared" si="55"/>
        <v>0.13050660257858843</v>
      </c>
      <c r="X204" s="47">
        <f t="shared" si="56"/>
        <v>0.27939638759774249</v>
      </c>
      <c r="Y204" s="47">
        <f t="shared" si="57"/>
        <v>0.12060888353456001</v>
      </c>
      <c r="Z204" s="47">
        <f t="shared" si="58"/>
        <v>0.31983807714446039</v>
      </c>
      <c r="AA204" s="47">
        <f t="shared" si="59"/>
        <v>0.47397989467978247</v>
      </c>
      <c r="AB204" s="47">
        <f t="shared" si="60"/>
        <v>0.57422731897525447</v>
      </c>
      <c r="AC204" s="47">
        <f t="shared" si="61"/>
        <v>6.5261108823293714</v>
      </c>
      <c r="AD204" s="47">
        <f t="shared" si="62"/>
        <v>0.14470313848049027</v>
      </c>
      <c r="AE204" s="47">
        <f t="shared" si="63"/>
        <v>100.00000000000001</v>
      </c>
      <c r="AF204" s="47"/>
      <c r="AG204" s="47">
        <f>AC204*'E. Diagram lines'!$G$42</f>
        <v>5.4173648254206741</v>
      </c>
      <c r="AH204" s="47">
        <f>V204*'E. Diagram lines'!$G$43</f>
        <v>9.6888509397936335</v>
      </c>
      <c r="AI204" s="47">
        <f>AB204*'E. Diagram lines'!$G$41</f>
        <v>0.42599180584837371</v>
      </c>
      <c r="AJ204" s="47">
        <f>AA204*'E. Diagram lines'!$G$44</f>
        <v>0.33873334912582603</v>
      </c>
      <c r="AK204" s="47">
        <f>AD204*'E. Diagram lines'!$G$50</f>
        <v>6.3152603669003826E-2</v>
      </c>
      <c r="AL204" s="47">
        <f>U204*'E. Diagram lines'!$G$47</f>
        <v>0.23432242332580569</v>
      </c>
      <c r="AM204" s="47">
        <f t="shared" si="64"/>
        <v>7.1003382013046261</v>
      </c>
      <c r="AN204" s="47">
        <f t="shared" si="65"/>
        <v>1.5672452148900571</v>
      </c>
      <c r="AO204" s="47">
        <f t="shared" si="66"/>
        <v>1.6580968014080342</v>
      </c>
      <c r="AP204" s="47">
        <f t="shared" si="67"/>
        <v>0.60310109708360393</v>
      </c>
    </row>
    <row r="205" spans="1:42">
      <c r="A205" s="18" t="s">
        <v>127</v>
      </c>
      <c r="B205" s="18">
        <v>0.03</v>
      </c>
      <c r="C205" s="18" t="s">
        <v>123</v>
      </c>
      <c r="D205" s="18">
        <v>350</v>
      </c>
      <c r="E205" s="18">
        <v>100</v>
      </c>
      <c r="F205" s="47">
        <v>71.249896972388456</v>
      </c>
      <c r="G205" s="47">
        <v>0.38301110133517979</v>
      </c>
      <c r="H205" s="47">
        <v>17.932795853791479</v>
      </c>
      <c r="I205" s="47">
        <v>0.12784463892107648</v>
      </c>
      <c r="J205" s="47">
        <v>0.2736974956250004</v>
      </c>
      <c r="K205" s="47">
        <v>0.11814880520596566</v>
      </c>
      <c r="L205" s="47">
        <v>0.31331428968218011</v>
      </c>
      <c r="M205" s="47">
        <v>0.46431205237066203</v>
      </c>
      <c r="N205" s="47">
        <v>0.56251471421763655</v>
      </c>
      <c r="O205" s="47">
        <v>6.3929967743041365</v>
      </c>
      <c r="P205" s="47">
        <v>0.1417516058518557</v>
      </c>
      <c r="Q205" s="47">
        <v>2.0397156963063616</v>
      </c>
      <c r="R205" s="47">
        <f t="shared" si="51"/>
        <v>99.999999999999986</v>
      </c>
      <c r="S205" s="47"/>
      <c r="T205" s="47">
        <f t="shared" si="52"/>
        <v>72.733452621984625</v>
      </c>
      <c r="U205" s="47">
        <f t="shared" si="53"/>
        <v>0.39098610631608616</v>
      </c>
      <c r="V205" s="47">
        <f t="shared" si="54"/>
        <v>18.306190086379033</v>
      </c>
      <c r="W205" s="47">
        <f t="shared" si="55"/>
        <v>0.13050660257858812</v>
      </c>
      <c r="X205" s="47">
        <f t="shared" si="56"/>
        <v>0.2793963875977446</v>
      </c>
      <c r="Y205" s="47">
        <f t="shared" si="57"/>
        <v>0.12060888353455995</v>
      </c>
      <c r="Z205" s="47">
        <f t="shared" si="58"/>
        <v>0.31983807714446016</v>
      </c>
      <c r="AA205" s="47">
        <f t="shared" si="59"/>
        <v>0.47397989467978197</v>
      </c>
      <c r="AB205" s="47">
        <f t="shared" si="60"/>
        <v>0.57422731897525403</v>
      </c>
      <c r="AC205" s="47">
        <f t="shared" si="61"/>
        <v>6.526110882329367</v>
      </c>
      <c r="AD205" s="47">
        <f t="shared" si="62"/>
        <v>0.14470313848049021</v>
      </c>
      <c r="AE205" s="47">
        <f t="shared" si="63"/>
        <v>100</v>
      </c>
      <c r="AF205" s="47"/>
      <c r="AG205" s="47">
        <f>AC205*'E. Diagram lines'!$G$42</f>
        <v>5.4173648254206697</v>
      </c>
      <c r="AH205" s="47">
        <f>V205*'E. Diagram lines'!$G$43</f>
        <v>9.6888509397936247</v>
      </c>
      <c r="AI205" s="47">
        <f>AB205*'E. Diagram lines'!$G$41</f>
        <v>0.42599180584837337</v>
      </c>
      <c r="AJ205" s="47">
        <f>AA205*'E. Diagram lines'!$G$44</f>
        <v>0.3387333491258257</v>
      </c>
      <c r="AK205" s="47">
        <f>AD205*'E. Diagram lines'!$G$50</f>
        <v>6.3152603669003798E-2</v>
      </c>
      <c r="AL205" s="47">
        <f>U205*'E. Diagram lines'!$G$47</f>
        <v>0.23432242332580563</v>
      </c>
      <c r="AM205" s="47">
        <f t="shared" si="64"/>
        <v>7.1003382013046208</v>
      </c>
      <c r="AN205" s="47">
        <f t="shared" si="65"/>
        <v>1.5672452148900571</v>
      </c>
      <c r="AO205" s="47">
        <f t="shared" si="66"/>
        <v>1.6580968014080339</v>
      </c>
      <c r="AP205" s="47">
        <f t="shared" si="67"/>
        <v>0.60310109708360404</v>
      </c>
    </row>
    <row r="206" spans="1:42">
      <c r="A206" s="18" t="s">
        <v>127</v>
      </c>
      <c r="B206" s="18">
        <v>0.03</v>
      </c>
      <c r="C206" s="18" t="s">
        <v>123</v>
      </c>
      <c r="D206" s="18">
        <v>350</v>
      </c>
      <c r="E206" s="18">
        <v>100</v>
      </c>
      <c r="F206" s="47">
        <v>71.323473347178563</v>
      </c>
      <c r="G206" s="47">
        <v>0.40486329549737721</v>
      </c>
      <c r="H206" s="47">
        <v>17.871908793325726</v>
      </c>
      <c r="I206" s="47">
        <v>0.13173023504960338</v>
      </c>
      <c r="J206" s="47">
        <v>0.29015774414561063</v>
      </c>
      <c r="K206" s="47">
        <v>0.11874021436720796</v>
      </c>
      <c r="L206" s="47">
        <v>0.31838429807746083</v>
      </c>
      <c r="M206" s="47">
        <v>0.46899093643982137</v>
      </c>
      <c r="N206" s="47">
        <v>0.58048957579632476</v>
      </c>
      <c r="O206" s="47">
        <v>6.4126282098967158</v>
      </c>
      <c r="P206" s="47">
        <v>0.135069462228561</v>
      </c>
      <c r="Q206" s="47">
        <v>1.9435638879970296</v>
      </c>
      <c r="R206" s="47">
        <f t="shared" si="51"/>
        <v>100</v>
      </c>
      <c r="S206" s="47"/>
      <c r="T206" s="47">
        <f t="shared" si="52"/>
        <v>72.737166651366749</v>
      </c>
      <c r="U206" s="47">
        <f t="shared" si="53"/>
        <v>0.41288803830778664</v>
      </c>
      <c r="V206" s="47">
        <f t="shared" si="54"/>
        <v>18.226145576932758</v>
      </c>
      <c r="W206" s="47">
        <f t="shared" si="55"/>
        <v>0.13434124293395405</v>
      </c>
      <c r="X206" s="47">
        <f t="shared" si="56"/>
        <v>0.29590892311666706</v>
      </c>
      <c r="Y206" s="47">
        <f t="shared" si="57"/>
        <v>0.12109374873830756</v>
      </c>
      <c r="Z206" s="47">
        <f t="shared" si="58"/>
        <v>0.32469495190891173</v>
      </c>
      <c r="AA206" s="47">
        <f t="shared" si="59"/>
        <v>0.47828674489467066</v>
      </c>
      <c r="AB206" s="47">
        <f t="shared" si="60"/>
        <v>0.5919953843042719</v>
      </c>
      <c r="AC206" s="47">
        <f t="shared" si="61"/>
        <v>6.5397320809946855</v>
      </c>
      <c r="AD206" s="47">
        <f t="shared" si="62"/>
        <v>0.13774665650124246</v>
      </c>
      <c r="AE206" s="47">
        <f t="shared" si="63"/>
        <v>100</v>
      </c>
      <c r="AF206" s="47"/>
      <c r="AG206" s="47">
        <f>AC206*'E. Diagram lines'!$G$42</f>
        <v>5.4286718663000038</v>
      </c>
      <c r="AH206" s="47">
        <f>V206*'E. Diagram lines'!$G$43</f>
        <v>9.6464860721223946</v>
      </c>
      <c r="AI206" s="47">
        <f>AB206*'E. Diagram lines'!$G$41</f>
        <v>0.43917308438706715</v>
      </c>
      <c r="AJ206" s="47">
        <f>AA206*'E. Diagram lines'!$G$44</f>
        <v>0.34181127250158011</v>
      </c>
      <c r="AK206" s="47">
        <f>AD206*'E. Diagram lines'!$G$50</f>
        <v>6.0116595231458875E-2</v>
      </c>
      <c r="AL206" s="47">
        <f>U206*'E. Diagram lines'!$G$47</f>
        <v>0.24744850043419084</v>
      </c>
      <c r="AM206" s="47">
        <f t="shared" si="64"/>
        <v>7.1317274652989573</v>
      </c>
      <c r="AN206" s="47">
        <f t="shared" si="65"/>
        <v>1.5534653973435162</v>
      </c>
      <c r="AO206" s="47">
        <f t="shared" si="66"/>
        <v>1.6439572199318047</v>
      </c>
      <c r="AP206" s="47">
        <f t="shared" si="67"/>
        <v>0.60828833492484824</v>
      </c>
    </row>
    <row r="207" spans="1:42">
      <c r="A207" s="18" t="s">
        <v>127</v>
      </c>
      <c r="B207" s="18">
        <v>0.03</v>
      </c>
      <c r="C207" s="18" t="s">
        <v>123</v>
      </c>
      <c r="D207" s="18">
        <v>350</v>
      </c>
      <c r="E207" s="18">
        <v>100</v>
      </c>
      <c r="F207" s="47">
        <v>71.323473347178592</v>
      </c>
      <c r="G207" s="47">
        <v>0.40486329549737698</v>
      </c>
      <c r="H207" s="47">
        <v>17.871908793325712</v>
      </c>
      <c r="I207" s="47">
        <v>0.13173023504960304</v>
      </c>
      <c r="J207" s="47">
        <v>0.29015774414561268</v>
      </c>
      <c r="K207" s="47">
        <v>0.11874021436720787</v>
      </c>
      <c r="L207" s="47">
        <v>0.31838429807746055</v>
      </c>
      <c r="M207" s="47">
        <v>0.46899093643982076</v>
      </c>
      <c r="N207" s="47">
        <v>0.58048957579632421</v>
      </c>
      <c r="O207" s="47">
        <v>6.4126282098967105</v>
      </c>
      <c r="P207" s="47">
        <v>0.13506946222856095</v>
      </c>
      <c r="Q207" s="47">
        <v>1.9435638879970278</v>
      </c>
      <c r="R207" s="47">
        <f t="shared" si="51"/>
        <v>100.00000000000001</v>
      </c>
      <c r="S207" s="47"/>
      <c r="T207" s="47">
        <f t="shared" si="52"/>
        <v>72.737166651366763</v>
      </c>
      <c r="U207" s="47">
        <f t="shared" si="53"/>
        <v>0.41288803830778636</v>
      </c>
      <c r="V207" s="47">
        <f t="shared" si="54"/>
        <v>18.226145576932744</v>
      </c>
      <c r="W207" s="47">
        <f t="shared" si="55"/>
        <v>0.13434124293395372</v>
      </c>
      <c r="X207" s="47">
        <f t="shared" si="56"/>
        <v>0.29590892311666911</v>
      </c>
      <c r="Y207" s="47">
        <f t="shared" si="57"/>
        <v>0.12109374873830746</v>
      </c>
      <c r="Z207" s="47">
        <f t="shared" si="58"/>
        <v>0.32469495190891146</v>
      </c>
      <c r="AA207" s="47">
        <f t="shared" si="59"/>
        <v>0.47828674489466999</v>
      </c>
      <c r="AB207" s="47">
        <f t="shared" si="60"/>
        <v>0.59199538430427123</v>
      </c>
      <c r="AC207" s="47">
        <f t="shared" si="61"/>
        <v>6.5397320809946784</v>
      </c>
      <c r="AD207" s="47">
        <f t="shared" si="62"/>
        <v>0.1377466565012424</v>
      </c>
      <c r="AE207" s="47">
        <f t="shared" si="63"/>
        <v>100</v>
      </c>
      <c r="AF207" s="47"/>
      <c r="AG207" s="47">
        <f>AC207*'E. Diagram lines'!$G$42</f>
        <v>5.4286718662999984</v>
      </c>
      <c r="AH207" s="47">
        <f>V207*'E. Diagram lines'!$G$43</f>
        <v>9.6464860721223857</v>
      </c>
      <c r="AI207" s="47">
        <f>AB207*'E. Diagram lines'!$G$41</f>
        <v>0.4391730843870667</v>
      </c>
      <c r="AJ207" s="47">
        <f>AA207*'E. Diagram lines'!$G$44</f>
        <v>0.34181127250157967</v>
      </c>
      <c r="AK207" s="47">
        <f>AD207*'E. Diagram lines'!$G$50</f>
        <v>6.0116595231458854E-2</v>
      </c>
      <c r="AL207" s="47">
        <f>U207*'E. Diagram lines'!$G$47</f>
        <v>0.24744850043419067</v>
      </c>
      <c r="AM207" s="47">
        <f t="shared" si="64"/>
        <v>7.1317274652989493</v>
      </c>
      <c r="AN207" s="47">
        <f t="shared" si="65"/>
        <v>1.553465397343516</v>
      </c>
      <c r="AO207" s="47">
        <f t="shared" si="66"/>
        <v>1.6439572199318049</v>
      </c>
      <c r="AP207" s="47">
        <f t="shared" si="67"/>
        <v>0.60828833492484813</v>
      </c>
    </row>
    <row r="208" spans="1:42">
      <c r="A208" s="18" t="s">
        <v>127</v>
      </c>
      <c r="B208" s="18">
        <v>0.03</v>
      </c>
      <c r="C208" s="18" t="s">
        <v>123</v>
      </c>
      <c r="D208" s="18">
        <v>350</v>
      </c>
      <c r="E208" s="18">
        <v>100</v>
      </c>
      <c r="F208" s="47">
        <v>71.393348242157288</v>
      </c>
      <c r="G208" s="47">
        <v>0.42759260349173878</v>
      </c>
      <c r="H208" s="47">
        <v>17.809509093901344</v>
      </c>
      <c r="I208" s="47">
        <v>0.13576376891066574</v>
      </c>
      <c r="J208" s="47">
        <v>0.30739126549635565</v>
      </c>
      <c r="K208" s="47">
        <v>0.11941636443383624</v>
      </c>
      <c r="L208" s="47">
        <v>0.3236578621766556</v>
      </c>
      <c r="M208" s="47">
        <v>0.47442315260740853</v>
      </c>
      <c r="N208" s="47">
        <v>0.59888661297907708</v>
      </c>
      <c r="O208" s="47">
        <v>6.4316790379262372</v>
      </c>
      <c r="P208" s="47">
        <v>0.12855188663714315</v>
      </c>
      <c r="Q208" s="47">
        <v>1.8497801092822275</v>
      </c>
      <c r="R208" s="47">
        <f t="shared" si="51"/>
        <v>99.999999999999957</v>
      </c>
      <c r="S208" s="47"/>
      <c r="T208" s="47">
        <f t="shared" si="52"/>
        <v>72.738857153502011</v>
      </c>
      <c r="U208" s="47">
        <f t="shared" si="53"/>
        <v>0.43565119259827262</v>
      </c>
      <c r="V208" s="47">
        <f t="shared" si="54"/>
        <v>18.145154553632974</v>
      </c>
      <c r="W208" s="47">
        <f t="shared" si="55"/>
        <v>0.1383224297019687</v>
      </c>
      <c r="X208" s="47">
        <f t="shared" si="56"/>
        <v>0.31318448989580538</v>
      </c>
      <c r="Y208" s="47">
        <f t="shared" si="57"/>
        <v>0.12166693520075311</v>
      </c>
      <c r="Z208" s="47">
        <f t="shared" si="58"/>
        <v>0.32975765366294868</v>
      </c>
      <c r="AA208" s="47">
        <f t="shared" si="59"/>
        <v>0.48336432983608191</v>
      </c>
      <c r="AB208" s="47">
        <f t="shared" si="60"/>
        <v>0.610173480656374</v>
      </c>
      <c r="AC208" s="47">
        <f t="shared" si="61"/>
        <v>6.5528931520351028</v>
      </c>
      <c r="AD208" s="47">
        <f t="shared" si="62"/>
        <v>0.13097462927772877</v>
      </c>
      <c r="AE208" s="47">
        <f t="shared" si="63"/>
        <v>100.00000000000001</v>
      </c>
      <c r="AF208" s="47"/>
      <c r="AG208" s="47">
        <f>AC208*'E. Diagram lines'!$G$42</f>
        <v>5.43959695240485</v>
      </c>
      <c r="AH208" s="47">
        <f>V208*'E. Diagram lines'!$G$43</f>
        <v>9.6036202464912677</v>
      </c>
      <c r="AI208" s="47">
        <f>AB208*'E. Diagram lines'!$G$41</f>
        <v>0.45265854534656469</v>
      </c>
      <c r="AJ208" s="47">
        <f>AA208*'E. Diagram lines'!$G$44</f>
        <v>0.34544000733185615</v>
      </c>
      <c r="AK208" s="47">
        <f>AD208*'E. Diagram lines'!$G$50</f>
        <v>5.7161088144513934E-2</v>
      </c>
      <c r="AL208" s="47">
        <f>U208*'E. Diagram lines'!$G$47</f>
        <v>0.26109071786780413</v>
      </c>
      <c r="AM208" s="47">
        <f t="shared" si="64"/>
        <v>7.1630666326914767</v>
      </c>
      <c r="AN208" s="47">
        <f t="shared" si="65"/>
        <v>1.5396102997757763</v>
      </c>
      <c r="AO208" s="47">
        <f t="shared" si="66"/>
        <v>1.6298716595293896</v>
      </c>
      <c r="AP208" s="47">
        <f t="shared" si="67"/>
        <v>0.61354524091101803</v>
      </c>
    </row>
    <row r="209" spans="1:42">
      <c r="A209" s="18" t="s">
        <v>127</v>
      </c>
      <c r="B209" s="18">
        <v>0.03</v>
      </c>
      <c r="C209" s="18" t="s">
        <v>123</v>
      </c>
      <c r="D209" s="18">
        <v>350</v>
      </c>
      <c r="E209" s="18">
        <v>100</v>
      </c>
      <c r="F209" s="47">
        <v>71.393348242157316</v>
      </c>
      <c r="G209" s="47">
        <v>0.42759260349173861</v>
      </c>
      <c r="H209" s="47">
        <v>17.809509093901333</v>
      </c>
      <c r="I209" s="47">
        <v>0.13576376891066547</v>
      </c>
      <c r="J209" s="47">
        <v>0.30739126549635803</v>
      </c>
      <c r="K209" s="47">
        <v>0.11941636443383617</v>
      </c>
      <c r="L209" s="47">
        <v>0.32365786217665538</v>
      </c>
      <c r="M209" s="47">
        <v>0.47442315260740792</v>
      </c>
      <c r="N209" s="47">
        <v>0.59888661297907664</v>
      </c>
      <c r="O209" s="47">
        <v>6.4316790379262327</v>
      </c>
      <c r="P209" s="47">
        <v>0.12855188663714309</v>
      </c>
      <c r="Q209" s="47">
        <v>1.8497801092822261</v>
      </c>
      <c r="R209" s="47">
        <f t="shared" si="51"/>
        <v>99.999999999999972</v>
      </c>
      <c r="S209" s="47"/>
      <c r="T209" s="47">
        <f t="shared" si="52"/>
        <v>72.738857153502025</v>
      </c>
      <c r="U209" s="47">
        <f t="shared" si="53"/>
        <v>0.4356511925982724</v>
      </c>
      <c r="V209" s="47">
        <f t="shared" si="54"/>
        <v>18.14515455363296</v>
      </c>
      <c r="W209" s="47">
        <f t="shared" si="55"/>
        <v>0.1383224297019684</v>
      </c>
      <c r="X209" s="47">
        <f t="shared" si="56"/>
        <v>0.31318448989580777</v>
      </c>
      <c r="Y209" s="47">
        <f t="shared" si="57"/>
        <v>0.12166693520075302</v>
      </c>
      <c r="Z209" s="47">
        <f t="shared" si="58"/>
        <v>0.32975765366294846</v>
      </c>
      <c r="AA209" s="47">
        <f t="shared" si="59"/>
        <v>0.48336432983608119</v>
      </c>
      <c r="AB209" s="47">
        <f t="shared" si="60"/>
        <v>0.61017348065637333</v>
      </c>
      <c r="AC209" s="47">
        <f t="shared" si="61"/>
        <v>6.5528931520350966</v>
      </c>
      <c r="AD209" s="47">
        <f t="shared" si="62"/>
        <v>0.13097462927772868</v>
      </c>
      <c r="AE209" s="47">
        <f t="shared" si="63"/>
        <v>100.00000000000001</v>
      </c>
      <c r="AF209" s="47"/>
      <c r="AG209" s="47">
        <f>AC209*'E. Diagram lines'!$G$42</f>
        <v>5.4395969524048446</v>
      </c>
      <c r="AH209" s="47">
        <f>V209*'E. Diagram lines'!$G$43</f>
        <v>9.6036202464912606</v>
      </c>
      <c r="AI209" s="47">
        <f>AB209*'E. Diagram lines'!$G$41</f>
        <v>0.45265854534656419</v>
      </c>
      <c r="AJ209" s="47">
        <f>AA209*'E. Diagram lines'!$G$44</f>
        <v>0.34544000733185565</v>
      </c>
      <c r="AK209" s="47">
        <f>AD209*'E. Diagram lines'!$G$50</f>
        <v>5.7161088144513893E-2</v>
      </c>
      <c r="AL209" s="47">
        <f>U209*'E. Diagram lines'!$G$47</f>
        <v>0.26109071786780397</v>
      </c>
      <c r="AM209" s="47">
        <f t="shared" si="64"/>
        <v>7.1630666326914696</v>
      </c>
      <c r="AN209" s="47">
        <f t="shared" si="65"/>
        <v>1.5396102997757768</v>
      </c>
      <c r="AO209" s="47">
        <f t="shared" si="66"/>
        <v>1.6298716595293901</v>
      </c>
      <c r="AP209" s="47">
        <f t="shared" si="67"/>
        <v>0.61354524091101781</v>
      </c>
    </row>
    <row r="210" spans="1:42">
      <c r="A210" s="18" t="s">
        <v>127</v>
      </c>
      <c r="B210" s="18">
        <v>0.03</v>
      </c>
      <c r="C210" s="18" t="s">
        <v>123</v>
      </c>
      <c r="D210" s="18">
        <v>350</v>
      </c>
      <c r="E210" s="18">
        <v>100</v>
      </c>
      <c r="F210" s="47">
        <v>71.459704442564657</v>
      </c>
      <c r="G210" s="47">
        <v>0.45122626683174227</v>
      </c>
      <c r="H210" s="47">
        <v>17.745448417069671</v>
      </c>
      <c r="I210" s="47">
        <v>0.13995320287747709</v>
      </c>
      <c r="J210" s="47">
        <v>0.3254262974692062</v>
      </c>
      <c r="K210" s="47">
        <v>0.12017497048788853</v>
      </c>
      <c r="L210" s="47">
        <v>0.32913852902052287</v>
      </c>
      <c r="M210" s="47">
        <v>0.48063041500133696</v>
      </c>
      <c r="N210" s="47">
        <v>0.61773017159700749</v>
      </c>
      <c r="O210" s="47">
        <v>6.4501440109894048</v>
      </c>
      <c r="P210" s="47">
        <v>0.12218978428116031</v>
      </c>
      <c r="Q210" s="47">
        <v>1.758233491809913</v>
      </c>
      <c r="R210" s="47">
        <f t="shared" si="51"/>
        <v>100</v>
      </c>
      <c r="S210" s="47"/>
      <c r="T210" s="47">
        <f t="shared" si="52"/>
        <v>72.738619206941181</v>
      </c>
      <c r="U210" s="47">
        <f t="shared" si="53"/>
        <v>0.45930186606948387</v>
      </c>
      <c r="V210" s="47">
        <f t="shared" si="54"/>
        <v>18.063038815156375</v>
      </c>
      <c r="W210" s="47">
        <f t="shared" si="55"/>
        <v>0.14245794619929769</v>
      </c>
      <c r="X210" s="47">
        <f t="shared" si="56"/>
        <v>0.33125045389129532</v>
      </c>
      <c r="Y210" s="47">
        <f t="shared" si="57"/>
        <v>0.12232574266452136</v>
      </c>
      <c r="Z210" s="47">
        <f t="shared" si="58"/>
        <v>0.33502912327322992</v>
      </c>
      <c r="AA210" s="47">
        <f t="shared" si="59"/>
        <v>0.48923226045743834</v>
      </c>
      <c r="AB210" s="47">
        <f t="shared" si="60"/>
        <v>0.62878569222949532</v>
      </c>
      <c r="AC210" s="47">
        <f t="shared" si="61"/>
        <v>6.5655822775251886</v>
      </c>
      <c r="AD210" s="47">
        <f t="shared" si="62"/>
        <v>0.1243766155924871</v>
      </c>
      <c r="AE210" s="47">
        <f t="shared" si="63"/>
        <v>100</v>
      </c>
      <c r="AF210" s="47"/>
      <c r="AG210" s="47">
        <f>AC210*'E. Diagram lines'!$G$42</f>
        <v>5.4501302736025439</v>
      </c>
      <c r="AH210" s="47">
        <f>V210*'E. Diagram lines'!$G$43</f>
        <v>9.5601591469311344</v>
      </c>
      <c r="AI210" s="47">
        <f>AB210*'E. Diagram lines'!$G$41</f>
        <v>0.46646605564233939</v>
      </c>
      <c r="AJ210" s="47">
        <f>AA210*'E. Diagram lines'!$G$44</f>
        <v>0.34963356873418716</v>
      </c>
      <c r="AK210" s="47">
        <f>AD210*'E. Diagram lines'!$G$50</f>
        <v>5.4281525561129397E-2</v>
      </c>
      <c r="AL210" s="47">
        <f>U210*'E. Diagram lines'!$G$47</f>
        <v>0.27526483564727661</v>
      </c>
      <c r="AM210" s="47">
        <f t="shared" si="64"/>
        <v>7.1943679697546843</v>
      </c>
      <c r="AN210" s="47">
        <f t="shared" si="65"/>
        <v>1.5256636450594308</v>
      </c>
      <c r="AO210" s="47">
        <f t="shared" si="66"/>
        <v>1.6158207548614809</v>
      </c>
      <c r="AP210" s="47">
        <f t="shared" si="67"/>
        <v>0.61888052681049188</v>
      </c>
    </row>
    <row r="211" spans="1:42">
      <c r="A211" s="18" t="s">
        <v>127</v>
      </c>
      <c r="B211" s="18">
        <v>0.03</v>
      </c>
      <c r="C211" s="18" t="s">
        <v>123</v>
      </c>
      <c r="D211" s="18">
        <v>350</v>
      </c>
      <c r="E211" s="18">
        <v>100</v>
      </c>
      <c r="F211" s="47">
        <v>71.459704442564657</v>
      </c>
      <c r="G211" s="47">
        <v>0.45122626683174211</v>
      </c>
      <c r="H211" s="47">
        <v>17.745448417069657</v>
      </c>
      <c r="I211" s="47">
        <v>0.13995320287747678</v>
      </c>
      <c r="J211" s="47">
        <v>0.32542629746920876</v>
      </c>
      <c r="K211" s="47">
        <v>0.12017497048788842</v>
      </c>
      <c r="L211" s="47">
        <v>0.32913852902052271</v>
      </c>
      <c r="M211" s="47">
        <v>0.48063041500133635</v>
      </c>
      <c r="N211" s="47">
        <v>0.61773017159700705</v>
      </c>
      <c r="O211" s="47">
        <v>6.4501440109893986</v>
      </c>
      <c r="P211" s="47">
        <v>0.12218978428116026</v>
      </c>
      <c r="Q211" s="47">
        <v>1.7582334918099116</v>
      </c>
      <c r="R211" s="47">
        <f t="shared" si="51"/>
        <v>99.999999999999986</v>
      </c>
      <c r="S211" s="47"/>
      <c r="T211" s="47">
        <f t="shared" si="52"/>
        <v>72.738619206941181</v>
      </c>
      <c r="U211" s="47">
        <f t="shared" si="53"/>
        <v>0.45930186606948376</v>
      </c>
      <c r="V211" s="47">
        <f t="shared" si="54"/>
        <v>18.063038815156364</v>
      </c>
      <c r="W211" s="47">
        <f t="shared" si="55"/>
        <v>0.14245794619929739</v>
      </c>
      <c r="X211" s="47">
        <f t="shared" si="56"/>
        <v>0.33125045389129792</v>
      </c>
      <c r="Y211" s="47">
        <f t="shared" si="57"/>
        <v>0.12232574266452126</v>
      </c>
      <c r="Z211" s="47">
        <f t="shared" si="58"/>
        <v>0.33502912327322981</v>
      </c>
      <c r="AA211" s="47">
        <f t="shared" si="59"/>
        <v>0.48923226045743784</v>
      </c>
      <c r="AB211" s="47">
        <f t="shared" si="60"/>
        <v>0.62878569222949499</v>
      </c>
      <c r="AC211" s="47">
        <f t="shared" si="61"/>
        <v>6.5655822775251833</v>
      </c>
      <c r="AD211" s="47">
        <f t="shared" si="62"/>
        <v>0.12437661559248707</v>
      </c>
      <c r="AE211" s="47">
        <f t="shared" si="63"/>
        <v>99.999999999999972</v>
      </c>
      <c r="AF211" s="47"/>
      <c r="AG211" s="47">
        <f>AC211*'E. Diagram lines'!$G$42</f>
        <v>5.4501302736025394</v>
      </c>
      <c r="AH211" s="47">
        <f>V211*'E. Diagram lines'!$G$43</f>
        <v>9.5601591469311291</v>
      </c>
      <c r="AI211" s="47">
        <f>AB211*'E. Diagram lines'!$G$41</f>
        <v>0.46646605564233917</v>
      </c>
      <c r="AJ211" s="47">
        <f>AA211*'E. Diagram lines'!$G$44</f>
        <v>0.34963356873418683</v>
      </c>
      <c r="AK211" s="47">
        <f>AD211*'E. Diagram lines'!$G$50</f>
        <v>5.4281525561129383E-2</v>
      </c>
      <c r="AL211" s="47">
        <f>U211*'E. Diagram lines'!$G$47</f>
        <v>0.27526483564727655</v>
      </c>
      <c r="AM211" s="47">
        <f t="shared" si="64"/>
        <v>7.1943679697546781</v>
      </c>
      <c r="AN211" s="47">
        <f t="shared" si="65"/>
        <v>1.5256636450594312</v>
      </c>
      <c r="AO211" s="47">
        <f t="shared" si="66"/>
        <v>1.6158207548614814</v>
      </c>
      <c r="AP211" s="47">
        <f t="shared" si="67"/>
        <v>0.61888052681049177</v>
      </c>
    </row>
    <row r="212" spans="1:42">
      <c r="A212" s="18" t="s">
        <v>127</v>
      </c>
      <c r="B212" s="18">
        <v>0.03</v>
      </c>
      <c r="C212" s="18" t="s">
        <v>123</v>
      </c>
      <c r="D212" s="18">
        <v>350</v>
      </c>
      <c r="E212" s="18">
        <v>100</v>
      </c>
      <c r="F212" s="47">
        <v>71.522723216066282</v>
      </c>
      <c r="G212" s="47">
        <v>0.47579413078596056</v>
      </c>
      <c r="H212" s="47">
        <v>17.679559397314243</v>
      </c>
      <c r="I212" s="47">
        <v>0.14430742857434772</v>
      </c>
      <c r="J212" s="47">
        <v>0.34429346986513371</v>
      </c>
      <c r="K212" s="47">
        <v>0.12101394952866125</v>
      </c>
      <c r="L212" s="47">
        <v>0.33483078536046046</v>
      </c>
      <c r="M212" s="47">
        <v>0.48763895109494648</v>
      </c>
      <c r="N212" s="47">
        <v>0.63704877832623041</v>
      </c>
      <c r="O212" s="47">
        <v>6.4680170736125033</v>
      </c>
      <c r="P212" s="47">
        <v>0.11597442372411311</v>
      </c>
      <c r="Q212" s="47">
        <v>1.6687983957471417</v>
      </c>
      <c r="R212" s="47">
        <f t="shared" si="51"/>
        <v>100.00000000000003</v>
      </c>
      <c r="S212" s="47"/>
      <c r="T212" s="47">
        <f t="shared" si="52"/>
        <v>72.736549588724728</v>
      </c>
      <c r="U212" s="47">
        <f t="shared" si="53"/>
        <v>0.48386892768874917</v>
      </c>
      <c r="V212" s="47">
        <f t="shared" si="54"/>
        <v>17.979602719051478</v>
      </c>
      <c r="W212" s="47">
        <f t="shared" si="55"/>
        <v>0.14675649866980406</v>
      </c>
      <c r="X212" s="47">
        <f t="shared" si="56"/>
        <v>0.35013654287556556</v>
      </c>
      <c r="Y212" s="47">
        <f t="shared" si="57"/>
        <v>0.12306770135454881</v>
      </c>
      <c r="Z212" s="47">
        <f t="shared" si="58"/>
        <v>0.34051326526856845</v>
      </c>
      <c r="AA212" s="47">
        <f t="shared" si="59"/>
        <v>0.49591476880097007</v>
      </c>
      <c r="AB212" s="47">
        <f t="shared" si="60"/>
        <v>0.6478602599509754</v>
      </c>
      <c r="AC212" s="47">
        <f t="shared" si="61"/>
        <v>6.5777870788601831</v>
      </c>
      <c r="AD212" s="47">
        <f t="shared" si="62"/>
        <v>0.11794264875442868</v>
      </c>
      <c r="AE212" s="47">
        <f t="shared" si="63"/>
        <v>99.999999999999986</v>
      </c>
      <c r="AF212" s="47"/>
      <c r="AG212" s="47">
        <f>AC212*'E. Diagram lines'!$G$42</f>
        <v>5.4602615543370572</v>
      </c>
      <c r="AH212" s="47">
        <f>V212*'E. Diagram lines'!$G$43</f>
        <v>9.5159992264701252</v>
      </c>
      <c r="AI212" s="47">
        <f>AB212*'E. Diagram lines'!$G$41</f>
        <v>0.48061656586876172</v>
      </c>
      <c r="AJ212" s="47">
        <f>AA212*'E. Diagram lines'!$G$44</f>
        <v>0.35440927432249075</v>
      </c>
      <c r="AK212" s="47">
        <f>AD212*'E. Diagram lines'!$G$50</f>
        <v>5.1473557731197363E-2</v>
      </c>
      <c r="AL212" s="47">
        <f>U212*'E. Diagram lines'!$G$47</f>
        <v>0.28998815527328603</v>
      </c>
      <c r="AM212" s="47">
        <f t="shared" si="64"/>
        <v>7.2256473388111582</v>
      </c>
      <c r="AN212" s="47">
        <f t="shared" si="65"/>
        <v>1.5116067988796142</v>
      </c>
      <c r="AO212" s="47">
        <f t="shared" si="66"/>
        <v>1.6017832774762339</v>
      </c>
      <c r="AP212" s="47">
        <f t="shared" si="67"/>
        <v>0.62430418275785582</v>
      </c>
    </row>
    <row r="213" spans="1:42">
      <c r="A213" s="18" t="s">
        <v>127</v>
      </c>
      <c r="B213" s="18">
        <v>0.03</v>
      </c>
      <c r="C213" s="18" t="s">
        <v>123</v>
      </c>
      <c r="D213" s="18">
        <v>350</v>
      </c>
      <c r="E213" s="18">
        <v>100</v>
      </c>
      <c r="F213" s="47">
        <v>71.522723216066282</v>
      </c>
      <c r="G213" s="47">
        <v>0.47579413078596022</v>
      </c>
      <c r="H213" s="47">
        <v>17.679559397314225</v>
      </c>
      <c r="I213" s="47">
        <v>0.14430742857434736</v>
      </c>
      <c r="J213" s="47">
        <v>0.34429346986513637</v>
      </c>
      <c r="K213" s="47">
        <v>0.12101394952866115</v>
      </c>
      <c r="L213" s="47">
        <v>0.33483078536046018</v>
      </c>
      <c r="M213" s="47">
        <v>0.48763895109494593</v>
      </c>
      <c r="N213" s="47">
        <v>0.63704877832622986</v>
      </c>
      <c r="O213" s="47">
        <v>6.4680170736124962</v>
      </c>
      <c r="P213" s="47">
        <v>0.11597442372411305</v>
      </c>
      <c r="Q213" s="47">
        <v>1.6687983957471408</v>
      </c>
      <c r="R213" s="47">
        <f t="shared" si="51"/>
        <v>100.00000000000001</v>
      </c>
      <c r="S213" s="47"/>
      <c r="T213" s="47">
        <f t="shared" si="52"/>
        <v>72.736549588724728</v>
      </c>
      <c r="U213" s="47">
        <f t="shared" si="53"/>
        <v>0.4838689276887489</v>
      </c>
      <c r="V213" s="47">
        <f t="shared" si="54"/>
        <v>17.979602719051464</v>
      </c>
      <c r="W213" s="47">
        <f t="shared" si="55"/>
        <v>0.14675649866980373</v>
      </c>
      <c r="X213" s="47">
        <f t="shared" si="56"/>
        <v>0.35013654287556834</v>
      </c>
      <c r="Y213" s="47">
        <f t="shared" si="57"/>
        <v>0.12306770135454874</v>
      </c>
      <c r="Z213" s="47">
        <f t="shared" si="58"/>
        <v>0.34051326526856818</v>
      </c>
      <c r="AA213" s="47">
        <f t="shared" si="59"/>
        <v>0.49591476880096957</v>
      </c>
      <c r="AB213" s="47">
        <f t="shared" si="60"/>
        <v>0.64786025995097485</v>
      </c>
      <c r="AC213" s="47">
        <f t="shared" si="61"/>
        <v>6.5777870788601778</v>
      </c>
      <c r="AD213" s="47">
        <f t="shared" si="62"/>
        <v>0.11794264875442864</v>
      </c>
      <c r="AE213" s="47">
        <f t="shared" si="63"/>
        <v>99.999999999999972</v>
      </c>
      <c r="AF213" s="47"/>
      <c r="AG213" s="47">
        <f>AC213*'E. Diagram lines'!$G$42</f>
        <v>5.4602615543370527</v>
      </c>
      <c r="AH213" s="47">
        <f>V213*'E. Diagram lines'!$G$43</f>
        <v>9.5159992264701163</v>
      </c>
      <c r="AI213" s="47">
        <f>AB213*'E. Diagram lines'!$G$41</f>
        <v>0.48061656586876128</v>
      </c>
      <c r="AJ213" s="47">
        <f>AA213*'E. Diagram lines'!$G$44</f>
        <v>0.35440927432249042</v>
      </c>
      <c r="AK213" s="47">
        <f>AD213*'E. Diagram lines'!$G$50</f>
        <v>5.1473557731197349E-2</v>
      </c>
      <c r="AL213" s="47">
        <f>U213*'E. Diagram lines'!$G$47</f>
        <v>0.28998815527328586</v>
      </c>
      <c r="AM213" s="47">
        <f t="shared" si="64"/>
        <v>7.2256473388111528</v>
      </c>
      <c r="AN213" s="47">
        <f t="shared" si="65"/>
        <v>1.511606798879614</v>
      </c>
      <c r="AO213" s="47">
        <f t="shared" si="66"/>
        <v>1.6017832774762339</v>
      </c>
      <c r="AP213" s="47">
        <f t="shared" si="67"/>
        <v>0.62430418275785582</v>
      </c>
    </row>
    <row r="214" spans="1:42">
      <c r="A214" s="18" t="s">
        <v>127</v>
      </c>
      <c r="B214" s="18">
        <v>0.03</v>
      </c>
      <c r="C214" s="18" t="s">
        <v>123</v>
      </c>
      <c r="D214" s="18">
        <v>350</v>
      </c>
      <c r="E214" s="18">
        <v>100</v>
      </c>
      <c r="F214" s="47">
        <v>71.582581390438648</v>
      </c>
      <c r="G214" s="47">
        <v>0.50132713993342204</v>
      </c>
      <c r="H214" s="47">
        <v>17.611657912717728</v>
      </c>
      <c r="I214" s="47">
        <v>0.14883607276237809</v>
      </c>
      <c r="J214" s="47">
        <v>0.36402474037357058</v>
      </c>
      <c r="K214" s="47">
        <v>0.12193127777775292</v>
      </c>
      <c r="L214" s="47">
        <v>0.34073971065880038</v>
      </c>
      <c r="M214" s="47">
        <v>0.49547954594131516</v>
      </c>
      <c r="N214" s="47">
        <v>0.65687443295697479</v>
      </c>
      <c r="O214" s="47">
        <v>6.4852897113542012</v>
      </c>
      <c r="P214" s="47">
        <v>0.10989784096169983</v>
      </c>
      <c r="Q214" s="47">
        <v>1.5813602241235161</v>
      </c>
      <c r="R214" s="47">
        <f t="shared" si="51"/>
        <v>99.999999999999986</v>
      </c>
      <c r="S214" s="47"/>
      <c r="T214" s="47">
        <f t="shared" si="52"/>
        <v>72.7327481394275</v>
      </c>
      <c r="U214" s="47">
        <f t="shared" si="53"/>
        <v>0.50938230915918736</v>
      </c>
      <c r="V214" s="47">
        <f t="shared" si="54"/>
        <v>17.894636577810687</v>
      </c>
      <c r="W214" s="47">
        <f t="shared" si="55"/>
        <v>0.15122752468568409</v>
      </c>
      <c r="X214" s="47">
        <f t="shared" si="56"/>
        <v>0.36987377716512315</v>
      </c>
      <c r="Y214" s="47">
        <f t="shared" si="57"/>
        <v>0.12389043178753591</v>
      </c>
      <c r="Z214" s="47">
        <f t="shared" si="58"/>
        <v>0.34621461080416149</v>
      </c>
      <c r="AA214" s="47">
        <f t="shared" si="59"/>
        <v>0.50344075783778797</v>
      </c>
      <c r="AB214" s="47">
        <f t="shared" si="60"/>
        <v>0.66742888791476895</v>
      </c>
      <c r="AC214" s="47">
        <f t="shared" si="61"/>
        <v>6.5894933379721623</v>
      </c>
      <c r="AD214" s="47">
        <f t="shared" si="62"/>
        <v>0.11166364543542191</v>
      </c>
      <c r="AE214" s="47">
        <f t="shared" si="63"/>
        <v>100.00000000000003</v>
      </c>
      <c r="AF214" s="47"/>
      <c r="AG214" s="47">
        <f>AC214*'E. Diagram lines'!$G$42</f>
        <v>5.469978992102666</v>
      </c>
      <c r="AH214" s="47">
        <f>V214*'E. Diagram lines'!$G$43</f>
        <v>9.4710295045603754</v>
      </c>
      <c r="AI214" s="47">
        <f>AB214*'E. Diagram lines'!$G$41</f>
        <v>0.4951335957780103</v>
      </c>
      <c r="AJ214" s="47">
        <f>AA214*'E. Diagram lines'!$G$44</f>
        <v>0.35978777982565746</v>
      </c>
      <c r="AK214" s="47">
        <f>AD214*'E. Diagram lines'!$G$50</f>
        <v>4.8733220429563393E-2</v>
      </c>
      <c r="AL214" s="47">
        <f>U214*'E. Diagram lines'!$G$47</f>
        <v>0.305278615156164</v>
      </c>
      <c r="AM214" s="47">
        <f t="shared" si="64"/>
        <v>7.2569222258869317</v>
      </c>
      <c r="AN214" s="47">
        <f t="shared" si="65"/>
        <v>1.4974195566648831</v>
      </c>
      <c r="AO214" s="47">
        <f t="shared" si="66"/>
        <v>1.5877369228206477</v>
      </c>
      <c r="AP214" s="47">
        <f t="shared" si="67"/>
        <v>0.62982726270765255</v>
      </c>
    </row>
    <row r="215" spans="1:42">
      <c r="A215" s="18" t="s">
        <v>127</v>
      </c>
      <c r="B215" s="18">
        <v>0.03</v>
      </c>
      <c r="C215" s="18" t="s">
        <v>123</v>
      </c>
      <c r="D215" s="18">
        <v>350</v>
      </c>
      <c r="E215" s="18">
        <v>100</v>
      </c>
      <c r="F215" s="47">
        <v>71.582581390438634</v>
      </c>
      <c r="G215" s="47">
        <v>0.50132713993342159</v>
      </c>
      <c r="H215" s="47">
        <v>17.611657912717714</v>
      </c>
      <c r="I215" s="47">
        <v>0.14883607276237765</v>
      </c>
      <c r="J215" s="47">
        <v>0.36402474037357341</v>
      </c>
      <c r="K215" s="47">
        <v>0.12193127777775274</v>
      </c>
      <c r="L215" s="47">
        <v>0.34073971065879999</v>
      </c>
      <c r="M215" s="47">
        <v>0.49547954594131427</v>
      </c>
      <c r="N215" s="47">
        <v>0.65687443295697401</v>
      </c>
      <c r="O215" s="47">
        <v>6.485289711354195</v>
      </c>
      <c r="P215" s="47">
        <v>0.10989784096169974</v>
      </c>
      <c r="Q215" s="47">
        <v>1.5813602241235138</v>
      </c>
      <c r="R215" s="47">
        <f t="shared" si="51"/>
        <v>99.999999999999957</v>
      </c>
      <c r="S215" s="47"/>
      <c r="T215" s="47">
        <f t="shared" si="52"/>
        <v>72.732748139427514</v>
      </c>
      <c r="U215" s="47">
        <f t="shared" si="53"/>
        <v>0.50938230915918703</v>
      </c>
      <c r="V215" s="47">
        <f t="shared" si="54"/>
        <v>17.894636577810676</v>
      </c>
      <c r="W215" s="47">
        <f t="shared" si="55"/>
        <v>0.15122752468568368</v>
      </c>
      <c r="X215" s="47">
        <f t="shared" si="56"/>
        <v>0.36987377716512615</v>
      </c>
      <c r="Y215" s="47">
        <f t="shared" si="57"/>
        <v>0.12389043178753575</v>
      </c>
      <c r="Z215" s="47">
        <f t="shared" si="58"/>
        <v>0.34621461080416122</v>
      </c>
      <c r="AA215" s="47">
        <f t="shared" si="59"/>
        <v>0.50344075783778719</v>
      </c>
      <c r="AB215" s="47">
        <f t="shared" si="60"/>
        <v>0.6674288879147684</v>
      </c>
      <c r="AC215" s="47">
        <f t="shared" si="61"/>
        <v>6.5894933379721587</v>
      </c>
      <c r="AD215" s="47">
        <f t="shared" si="62"/>
        <v>0.11166364543542186</v>
      </c>
      <c r="AE215" s="47">
        <f t="shared" si="63"/>
        <v>100.00000000000003</v>
      </c>
      <c r="AF215" s="47"/>
      <c r="AG215" s="47">
        <f>AC215*'E. Diagram lines'!$G$42</f>
        <v>5.4699789921026634</v>
      </c>
      <c r="AH215" s="47">
        <f>V215*'E. Diagram lines'!$G$43</f>
        <v>9.4710295045603701</v>
      </c>
      <c r="AI215" s="47">
        <f>AB215*'E. Diagram lines'!$G$41</f>
        <v>0.49513359577800986</v>
      </c>
      <c r="AJ215" s="47">
        <f>AA215*'E. Diagram lines'!$G$44</f>
        <v>0.35978777982565691</v>
      </c>
      <c r="AK215" s="47">
        <f>AD215*'E. Diagram lines'!$G$50</f>
        <v>4.8733220429563365E-2</v>
      </c>
      <c r="AL215" s="47">
        <f>U215*'E. Diagram lines'!$G$47</f>
        <v>0.30527861515616384</v>
      </c>
      <c r="AM215" s="47">
        <f t="shared" si="64"/>
        <v>7.2569222258869273</v>
      </c>
      <c r="AN215" s="47">
        <f t="shared" si="65"/>
        <v>1.4974195566648834</v>
      </c>
      <c r="AO215" s="47">
        <f t="shared" si="66"/>
        <v>1.5877369228206475</v>
      </c>
      <c r="AP215" s="47">
        <f t="shared" si="67"/>
        <v>0.62982726270765266</v>
      </c>
    </row>
    <row r="216" spans="1:42"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</row>
    <row r="217" spans="1:42"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</row>
    <row r="218" spans="1:42">
      <c r="A218" s="18" t="s">
        <v>127</v>
      </c>
      <c r="B218" s="18">
        <v>0.15</v>
      </c>
      <c r="C218" s="18" t="s">
        <v>158</v>
      </c>
      <c r="D218" s="18">
        <v>450</v>
      </c>
      <c r="E218" s="18">
        <v>80</v>
      </c>
      <c r="F218" s="47">
        <v>68.011201488990224</v>
      </c>
      <c r="G218" s="47">
        <v>0.21744470196610019</v>
      </c>
      <c r="H218" s="47">
        <v>18.301474586029851</v>
      </c>
      <c r="I218" s="47">
        <v>9.0481453613603754E-2</v>
      </c>
      <c r="J218" s="47">
        <v>0.18619132261873711</v>
      </c>
      <c r="K218" s="47">
        <v>0.27634293127321674</v>
      </c>
      <c r="L218" s="47">
        <v>0.24789620718740704</v>
      </c>
      <c r="M218" s="47">
        <v>2.0094071742610939</v>
      </c>
      <c r="N218" s="47">
        <v>0.36216722153022229</v>
      </c>
      <c r="O218" s="47">
        <v>5.9910079374878338</v>
      </c>
      <c r="P218" s="47">
        <v>1.5368911020073468</v>
      </c>
      <c r="Q218" s="47">
        <v>2.7694938730343543</v>
      </c>
      <c r="R218" s="47">
        <f t="shared" ref="R218:R256" si="68">SUM(F218:Q218)</f>
        <v>100.00000000000001</v>
      </c>
      <c r="S218" s="47"/>
      <c r="T218" s="47">
        <f t="shared" ref="T218:T256" si="69">(F218*100)/(R218-Q218)</f>
        <v>69.948418658008165</v>
      </c>
      <c r="U218" s="47">
        <f t="shared" ref="U218:U256" si="70">(G218*100)/(R218-Q218)</f>
        <v>0.22363835243452942</v>
      </c>
      <c r="V218" s="47">
        <f t="shared" ref="V218:V256" si="71">(H218*100)/(R218-Q218)</f>
        <v>18.822770049280003</v>
      </c>
      <c r="W218" s="47">
        <f t="shared" ref="W218:W256" si="72">(I218*100)/(R218-Q218)</f>
        <v>9.3058708853629907E-2</v>
      </c>
      <c r="X218" s="47">
        <f t="shared" ref="X218:X256" si="73">(J218*100)/(R218-Q218)</f>
        <v>0.19149475821467446</v>
      </c>
      <c r="Y218" s="47">
        <f t="shared" ref="Y218:Y256" si="74">(K218*100)/(R218-Q218)</f>
        <v>0.28421422687274944</v>
      </c>
      <c r="Z218" s="47">
        <f t="shared" ref="Z218:Z256" si="75">(L218*100)/(R218-Q218)</f>
        <v>0.25495723210953863</v>
      </c>
      <c r="AA218" s="47">
        <f t="shared" ref="AA218:AA256" si="76">(M218*100)/(R218-Q218)</f>
        <v>2.0666427177054567</v>
      </c>
      <c r="AB218" s="47">
        <f t="shared" ref="AB218:AB256" si="77">(N218*100)/(R218-Q218)</f>
        <v>0.37248311868015649</v>
      </c>
      <c r="AC218" s="47">
        <f t="shared" ref="AC218:AC256" si="78">(O218*100)/(R218-Q218)</f>
        <v>6.1616545836598329</v>
      </c>
      <c r="AD218" s="47">
        <f t="shared" ref="AD218:AD256" si="79">(P218*100)/(R218-Q218)</f>
        <v>1.5806675941812354</v>
      </c>
      <c r="AE218" s="47">
        <f t="shared" ref="AE218:AE256" si="80">SUM(T218:AD218)</f>
        <v>99.999999999999972</v>
      </c>
      <c r="AF218" s="47"/>
      <c r="AG218" s="47">
        <f>AC218*'E. Diagram lines'!$G$42</f>
        <v>5.114827407896648</v>
      </c>
      <c r="AH218" s="47">
        <f>V218*'E. Diagram lines'!$G$43</f>
        <v>9.9622593462077873</v>
      </c>
      <c r="AI218" s="47">
        <f>AB218*'E. Diagram lines'!$G$41</f>
        <v>0.27632742492600187</v>
      </c>
      <c r="AJ218" s="47">
        <f>AA218*'E. Diagram lines'!$G$44</f>
        <v>1.4769419907310861</v>
      </c>
      <c r="AK218" s="47">
        <f>AD218*'E. Diagram lines'!$G$50</f>
        <v>0.68984871479635601</v>
      </c>
      <c r="AL218" s="47">
        <f>U218*'E. Diagram lines'!$G$47</f>
        <v>0.13402900984078653</v>
      </c>
      <c r="AM218" s="47">
        <f t="shared" ref="AM218:AM256" si="81">AB218+AC218</f>
        <v>6.5341377023399891</v>
      </c>
      <c r="AN218" s="47">
        <f t="shared" ref="AN218:AN256" si="82">AH218/(AJ218+AI218+AG218)</f>
        <v>1.4505123620335116</v>
      </c>
      <c r="AO218" s="47">
        <f t="shared" ref="AO218:AO256" si="83">AH218/(AI218+AG218)</f>
        <v>1.8478896739442821</v>
      </c>
      <c r="AP218" s="47">
        <f t="shared" ref="AP218:AP256" si="84">(AI218+AG218)/AH218</f>
        <v>0.54115784838253944</v>
      </c>
    </row>
    <row r="219" spans="1:42">
      <c r="A219" s="18" t="s">
        <v>127</v>
      </c>
      <c r="B219" s="18">
        <v>0.15</v>
      </c>
      <c r="C219" s="18" t="s">
        <v>157</v>
      </c>
      <c r="D219" s="18">
        <v>450</v>
      </c>
      <c r="E219" s="18">
        <v>80</v>
      </c>
      <c r="F219" s="47">
        <v>68.054413527807384</v>
      </c>
      <c r="G219" s="47">
        <v>0.2197735640584968</v>
      </c>
      <c r="H219" s="47">
        <v>18.337299936312643</v>
      </c>
      <c r="I219" s="47">
        <v>9.1377187934066573E-2</v>
      </c>
      <c r="J219" s="47">
        <v>0.18489697753204939</v>
      </c>
      <c r="K219" s="47">
        <v>0.27158241956659435</v>
      </c>
      <c r="L219" s="47">
        <v>0.25032294881085421</v>
      </c>
      <c r="M219" s="47">
        <v>1.9746744375534298</v>
      </c>
      <c r="N219" s="47">
        <v>0.36269446632352842</v>
      </c>
      <c r="O219" s="47">
        <v>5.9924413258009661</v>
      </c>
      <c r="P219" s="47">
        <v>1.5075716617731225</v>
      </c>
      <c r="Q219" s="47">
        <v>2.7529515465268499</v>
      </c>
      <c r="R219" s="47">
        <f t="shared" si="68"/>
        <v>100</v>
      </c>
      <c r="S219" s="47"/>
      <c r="T219" s="47">
        <f t="shared" si="69"/>
        <v>69.980955319551228</v>
      </c>
      <c r="U219" s="47">
        <f t="shared" si="70"/>
        <v>0.22599509964936898</v>
      </c>
      <c r="V219" s="47">
        <f t="shared" si="71"/>
        <v>18.856407703814202</v>
      </c>
      <c r="W219" s="47">
        <f t="shared" si="72"/>
        <v>9.3963970513495892E-2</v>
      </c>
      <c r="X219" s="47">
        <f t="shared" si="73"/>
        <v>0.19013119726765942</v>
      </c>
      <c r="Y219" s="47">
        <f t="shared" si="74"/>
        <v>0.27927060397779596</v>
      </c>
      <c r="Z219" s="47">
        <f t="shared" si="75"/>
        <v>0.25740930217601271</v>
      </c>
      <c r="AA219" s="47">
        <f t="shared" si="76"/>
        <v>2.0305751886117061</v>
      </c>
      <c r="AB219" s="47">
        <f t="shared" si="77"/>
        <v>0.3729619274738768</v>
      </c>
      <c r="AC219" s="47">
        <f t="shared" si="78"/>
        <v>6.1620804138523413</v>
      </c>
      <c r="AD219" s="47">
        <f t="shared" si="79"/>
        <v>1.5502492731122886</v>
      </c>
      <c r="AE219" s="47">
        <f t="shared" si="80"/>
        <v>99.999999999999972</v>
      </c>
      <c r="AF219" s="47"/>
      <c r="AG219" s="47">
        <f>AC219*'E. Diagram lines'!$G$42</f>
        <v>5.1151808921613338</v>
      </c>
      <c r="AH219" s="47">
        <f>V219*'E. Diagram lines'!$G$43</f>
        <v>9.980062625820219</v>
      </c>
      <c r="AI219" s="47">
        <f>AB219*'E. Diagram lines'!$G$41</f>
        <v>0.27668263028797768</v>
      </c>
      <c r="AJ219" s="47">
        <f>AA219*'E. Diagram lines'!$G$44</f>
        <v>1.4511660557985016</v>
      </c>
      <c r="AK219" s="47">
        <f>AD219*'E. Diagram lines'!$G$50</f>
        <v>0.67657328625405999</v>
      </c>
      <c r="AL219" s="47">
        <f>U219*'E. Diagram lines'!$G$47</f>
        <v>0.13544143526876604</v>
      </c>
      <c r="AM219" s="47">
        <f t="shared" si="81"/>
        <v>6.5350423413262178</v>
      </c>
      <c r="AN219" s="47">
        <f t="shared" si="82"/>
        <v>1.4584275154303303</v>
      </c>
      <c r="AO219" s="47">
        <f t="shared" si="83"/>
        <v>1.8509486718771155</v>
      </c>
      <c r="AP219" s="47">
        <f t="shared" si="84"/>
        <v>0.54026349579205946</v>
      </c>
    </row>
    <row r="220" spans="1:42">
      <c r="A220" s="18" t="s">
        <v>127</v>
      </c>
      <c r="B220" s="18">
        <v>0.15</v>
      </c>
      <c r="C220" s="18" t="s">
        <v>157</v>
      </c>
      <c r="D220" s="18">
        <v>450</v>
      </c>
      <c r="E220" s="18">
        <v>80</v>
      </c>
      <c r="F220" s="47">
        <v>68.773454417584333</v>
      </c>
      <c r="G220" s="47">
        <v>0.24312385093659289</v>
      </c>
      <c r="H220" s="47">
        <v>17.905681900273091</v>
      </c>
      <c r="I220" s="47">
        <v>0.10166694474037688</v>
      </c>
      <c r="J220" s="47">
        <v>0.18257771165684417</v>
      </c>
      <c r="K220" s="47">
        <v>0.23779121517468724</v>
      </c>
      <c r="L220" s="47">
        <v>0.27822211340445108</v>
      </c>
      <c r="M220" s="47">
        <v>1.7445082025034835</v>
      </c>
      <c r="N220" s="47">
        <v>0.41086621934993695</v>
      </c>
      <c r="O220" s="47">
        <v>6.1069159128935508</v>
      </c>
      <c r="P220" s="47">
        <v>1.2926228707177643</v>
      </c>
      <c r="Q220" s="47">
        <v>2.7225686407648921</v>
      </c>
      <c r="R220" s="47">
        <f t="shared" si="68"/>
        <v>100.00000000000001</v>
      </c>
      <c r="S220" s="47"/>
      <c r="T220" s="47">
        <f t="shared" si="69"/>
        <v>70.698263159942357</v>
      </c>
      <c r="U220" s="47">
        <f t="shared" si="70"/>
        <v>0.24992832102932752</v>
      </c>
      <c r="V220" s="47">
        <f t="shared" si="71"/>
        <v>18.406820215214491</v>
      </c>
      <c r="W220" s="47">
        <f t="shared" si="72"/>
        <v>0.1045123656328175</v>
      </c>
      <c r="X220" s="47">
        <f t="shared" si="73"/>
        <v>0.18768763638772931</v>
      </c>
      <c r="Y220" s="47">
        <f t="shared" si="74"/>
        <v>0.24444643721784734</v>
      </c>
      <c r="Z220" s="47">
        <f t="shared" si="75"/>
        <v>0.28600890208234081</v>
      </c>
      <c r="AA220" s="47">
        <f t="shared" si="76"/>
        <v>1.7933329222697112</v>
      </c>
      <c r="AB220" s="47">
        <f t="shared" si="77"/>
        <v>0.42236540748352208</v>
      </c>
      <c r="AC220" s="47">
        <f t="shared" si="78"/>
        <v>6.2778342597692216</v>
      </c>
      <c r="AD220" s="47">
        <f t="shared" si="79"/>
        <v>1.3288003729706293</v>
      </c>
      <c r="AE220" s="47">
        <f t="shared" si="80"/>
        <v>100.00000000000001</v>
      </c>
      <c r="AF220" s="47"/>
      <c r="AG220" s="47">
        <f>AC220*'E. Diagram lines'!$G$42</f>
        <v>5.2112688723663902</v>
      </c>
      <c r="AH220" s="47">
        <f>V220*'E. Diagram lines'!$G$43</f>
        <v>9.7421110836978695</v>
      </c>
      <c r="AI220" s="47">
        <f>AB220*'E. Diagram lines'!$G$41</f>
        <v>0.31333271113411337</v>
      </c>
      <c r="AJ220" s="47">
        <f>AA220*'E. Diagram lines'!$G$44</f>
        <v>1.2816190595350481</v>
      </c>
      <c r="AK220" s="47">
        <f>AD220*'E. Diagram lines'!$G$50</f>
        <v>0.57992662903267178</v>
      </c>
      <c r="AL220" s="47">
        <f>U220*'E. Diagram lines'!$G$47</f>
        <v>0.14978488722562688</v>
      </c>
      <c r="AM220" s="47">
        <f t="shared" si="81"/>
        <v>6.7001996672527433</v>
      </c>
      <c r="AN220" s="47">
        <f t="shared" si="82"/>
        <v>1.4313539913911637</v>
      </c>
      <c r="AO220" s="47">
        <f t="shared" si="83"/>
        <v>1.7634051861392444</v>
      </c>
      <c r="AP220" s="47">
        <f t="shared" si="84"/>
        <v>0.56708464274701109</v>
      </c>
    </row>
    <row r="221" spans="1:42">
      <c r="A221" s="18" t="s">
        <v>127</v>
      </c>
      <c r="B221" s="18">
        <v>0.15</v>
      </c>
      <c r="C221" s="18" t="s">
        <v>157</v>
      </c>
      <c r="D221" s="18">
        <v>450</v>
      </c>
      <c r="E221" s="18">
        <v>80</v>
      </c>
      <c r="F221" s="47">
        <v>68.773454417584389</v>
      </c>
      <c r="G221" s="47">
        <v>0.24312385093659261</v>
      </c>
      <c r="H221" s="47">
        <v>17.905681900273049</v>
      </c>
      <c r="I221" s="47">
        <v>0.10166694474037609</v>
      </c>
      <c r="J221" s="47">
        <v>0.18257771165684911</v>
      </c>
      <c r="K221" s="47">
        <v>0.23779121517468665</v>
      </c>
      <c r="L221" s="47">
        <v>0.27822211340445041</v>
      </c>
      <c r="M221" s="47">
        <v>1.7445082025034773</v>
      </c>
      <c r="N221" s="47">
        <v>0.41086621934993622</v>
      </c>
      <c r="O221" s="47">
        <v>6.1069159128935366</v>
      </c>
      <c r="P221" s="47">
        <v>1.2926228707177632</v>
      </c>
      <c r="Q221" s="47">
        <v>2.722568640764885</v>
      </c>
      <c r="R221" s="47">
        <f t="shared" si="68"/>
        <v>100.00000000000001</v>
      </c>
      <c r="S221" s="47"/>
      <c r="T221" s="47">
        <f t="shared" si="69"/>
        <v>70.698263159942414</v>
      </c>
      <c r="U221" s="47">
        <f t="shared" si="70"/>
        <v>0.24992832102932724</v>
      </c>
      <c r="V221" s="47">
        <f t="shared" si="71"/>
        <v>18.406820215214445</v>
      </c>
      <c r="W221" s="47">
        <f t="shared" si="72"/>
        <v>0.10451236563281668</v>
      </c>
      <c r="X221" s="47">
        <f t="shared" si="73"/>
        <v>0.18768763638773436</v>
      </c>
      <c r="Y221" s="47">
        <f t="shared" si="74"/>
        <v>0.24444643721784676</v>
      </c>
      <c r="Z221" s="47">
        <f t="shared" si="75"/>
        <v>0.28600890208234014</v>
      </c>
      <c r="AA221" s="47">
        <f t="shared" si="76"/>
        <v>1.7933329222697048</v>
      </c>
      <c r="AB221" s="47">
        <f t="shared" si="77"/>
        <v>0.42236540748352136</v>
      </c>
      <c r="AC221" s="47">
        <f t="shared" si="78"/>
        <v>6.2778342597692074</v>
      </c>
      <c r="AD221" s="47">
        <f t="shared" si="79"/>
        <v>1.3288003729706281</v>
      </c>
      <c r="AE221" s="47">
        <f t="shared" si="80"/>
        <v>99.999999999999986</v>
      </c>
      <c r="AF221" s="47"/>
      <c r="AG221" s="47">
        <f>AC221*'E. Diagram lines'!$G$42</f>
        <v>5.2112688723663787</v>
      </c>
      <c r="AH221" s="47">
        <f>V221*'E. Diagram lines'!$G$43</f>
        <v>9.7421110836978446</v>
      </c>
      <c r="AI221" s="47">
        <f>AB221*'E. Diagram lines'!$G$41</f>
        <v>0.31333271113411282</v>
      </c>
      <c r="AJ221" s="47">
        <f>AA221*'E. Diagram lines'!$G$44</f>
        <v>1.2816190595350436</v>
      </c>
      <c r="AK221" s="47">
        <f>AD221*'E. Diagram lines'!$G$50</f>
        <v>0.57992662903267134</v>
      </c>
      <c r="AL221" s="47">
        <f>U221*'E. Diagram lines'!$G$47</f>
        <v>0.14978488722562672</v>
      </c>
      <c r="AM221" s="47">
        <f t="shared" si="81"/>
        <v>6.7001996672527291</v>
      </c>
      <c r="AN221" s="47">
        <f t="shared" si="82"/>
        <v>1.4313539913911635</v>
      </c>
      <c r="AO221" s="47">
        <f t="shared" si="83"/>
        <v>1.7634051861392439</v>
      </c>
      <c r="AP221" s="47">
        <f t="shared" si="84"/>
        <v>0.56708464274701131</v>
      </c>
    </row>
    <row r="222" spans="1:42">
      <c r="A222" s="18" t="s">
        <v>127</v>
      </c>
      <c r="B222" s="18">
        <v>0.15</v>
      </c>
      <c r="C222" s="18" t="s">
        <v>157</v>
      </c>
      <c r="D222" s="18">
        <v>450</v>
      </c>
      <c r="E222" s="18">
        <v>80</v>
      </c>
      <c r="F222" s="47">
        <v>69.349863838242626</v>
      </c>
      <c r="G222" s="47">
        <v>0.26428139622645375</v>
      </c>
      <c r="H222" s="47">
        <v>17.426662788694696</v>
      </c>
      <c r="I222" s="47">
        <v>0.10953616780675111</v>
      </c>
      <c r="J222" s="47">
        <v>0.19020451097821739</v>
      </c>
      <c r="K222" s="47">
        <v>0.21980603434376195</v>
      </c>
      <c r="L222" s="47">
        <v>0.29545125039981934</v>
      </c>
      <c r="M222" s="47">
        <v>1.6219326457128418</v>
      </c>
      <c r="N222" s="47">
        <v>0.46342142921674084</v>
      </c>
      <c r="O222" s="47">
        <v>6.2076713887805131</v>
      </c>
      <c r="P222" s="47">
        <v>1.1656071406837503</v>
      </c>
      <c r="Q222" s="47">
        <v>2.6855614089138475</v>
      </c>
      <c r="R222" s="47">
        <f t="shared" si="68"/>
        <v>100.00000000000001</v>
      </c>
      <c r="S222" s="47"/>
      <c r="T222" s="47">
        <f t="shared" si="69"/>
        <v>71.263694105712034</v>
      </c>
      <c r="U222" s="47">
        <f t="shared" si="70"/>
        <v>0.27157470160924452</v>
      </c>
      <c r="V222" s="47">
        <f t="shared" si="71"/>
        <v>17.907581897400934</v>
      </c>
      <c r="W222" s="47">
        <f t="shared" si="72"/>
        <v>0.1125590091178766</v>
      </c>
      <c r="X222" s="47">
        <f t="shared" si="73"/>
        <v>0.19545353570548141</v>
      </c>
      <c r="Y222" s="47">
        <f t="shared" si="74"/>
        <v>0.22587196466023265</v>
      </c>
      <c r="Z222" s="47">
        <f t="shared" si="75"/>
        <v>0.30360474219175337</v>
      </c>
      <c r="AA222" s="47">
        <f t="shared" si="76"/>
        <v>1.6666927017152908</v>
      </c>
      <c r="AB222" s="47">
        <f t="shared" si="77"/>
        <v>0.47621035061819633</v>
      </c>
      <c r="AC222" s="47">
        <f t="shared" si="78"/>
        <v>6.3789828915984979</v>
      </c>
      <c r="AD222" s="47">
        <f t="shared" si="79"/>
        <v>1.1977740996704653</v>
      </c>
      <c r="AE222" s="47">
        <f t="shared" si="80"/>
        <v>100</v>
      </c>
      <c r="AF222" s="47"/>
      <c r="AG222" s="47">
        <f>AC222*'E. Diagram lines'!$G$42</f>
        <v>5.2952329744313813</v>
      </c>
      <c r="AH222" s="47">
        <f>V222*'E. Diagram lines'!$G$43</f>
        <v>9.4778810269845426</v>
      </c>
      <c r="AI222" s="47">
        <f>AB222*'E. Diagram lines'!$G$41</f>
        <v>0.35327770121691948</v>
      </c>
      <c r="AJ222" s="47">
        <f>AA222*'E. Diagram lines'!$G$44</f>
        <v>1.1911146594034494</v>
      </c>
      <c r="AK222" s="47">
        <f>AD222*'E. Diagram lines'!$G$50</f>
        <v>0.52274300195420687</v>
      </c>
      <c r="AL222" s="47">
        <f>U222*'E. Diagram lines'!$G$47</f>
        <v>0.16275780946450114</v>
      </c>
      <c r="AM222" s="47">
        <f t="shared" si="81"/>
        <v>6.8551932422166946</v>
      </c>
      <c r="AN222" s="47">
        <f t="shared" si="82"/>
        <v>1.3857310251209589</v>
      </c>
      <c r="AO222" s="47">
        <f t="shared" si="83"/>
        <v>1.6779433679474689</v>
      </c>
      <c r="AP222" s="47">
        <f t="shared" si="84"/>
        <v>0.59596767036496723</v>
      </c>
    </row>
    <row r="223" spans="1:42">
      <c r="A223" s="18" t="s">
        <v>127</v>
      </c>
      <c r="B223" s="18">
        <v>0.15</v>
      </c>
      <c r="C223" s="18" t="s">
        <v>157</v>
      </c>
      <c r="D223" s="18">
        <v>450</v>
      </c>
      <c r="E223" s="18">
        <v>80</v>
      </c>
      <c r="F223" s="47">
        <v>69.349863838242669</v>
      </c>
      <c r="G223" s="47">
        <v>0.26428139622645364</v>
      </c>
      <c r="H223" s="47">
        <v>17.426662788694674</v>
      </c>
      <c r="I223" s="47">
        <v>0.1095361678067506</v>
      </c>
      <c r="J223" s="47">
        <v>0.19020451097822103</v>
      </c>
      <c r="K223" s="47">
        <v>0.21980603434376164</v>
      </c>
      <c r="L223" s="47">
        <v>0.29545125039981884</v>
      </c>
      <c r="M223" s="47">
        <v>1.621932645712838</v>
      </c>
      <c r="N223" s="47">
        <v>0.46342142921674018</v>
      </c>
      <c r="O223" s="47">
        <v>6.2076713887805059</v>
      </c>
      <c r="P223" s="47">
        <v>1.16560714068375</v>
      </c>
      <c r="Q223" s="47">
        <v>2.6855614089138435</v>
      </c>
      <c r="R223" s="47">
        <f t="shared" si="68"/>
        <v>100.00000000000001</v>
      </c>
      <c r="S223" s="47"/>
      <c r="T223" s="47">
        <f t="shared" si="69"/>
        <v>71.263694105712077</v>
      </c>
      <c r="U223" s="47">
        <f t="shared" si="70"/>
        <v>0.27157470160924441</v>
      </c>
      <c r="V223" s="47">
        <f t="shared" si="71"/>
        <v>17.907581897400913</v>
      </c>
      <c r="W223" s="47">
        <f t="shared" si="72"/>
        <v>0.11255900911787609</v>
      </c>
      <c r="X223" s="47">
        <f t="shared" si="73"/>
        <v>0.19545353570548515</v>
      </c>
      <c r="Y223" s="47">
        <f t="shared" si="74"/>
        <v>0.22587196466023232</v>
      </c>
      <c r="Z223" s="47">
        <f t="shared" si="75"/>
        <v>0.30360474219175287</v>
      </c>
      <c r="AA223" s="47">
        <f t="shared" si="76"/>
        <v>1.6666927017152871</v>
      </c>
      <c r="AB223" s="47">
        <f t="shared" si="77"/>
        <v>0.47621035061819567</v>
      </c>
      <c r="AC223" s="47">
        <f t="shared" si="78"/>
        <v>6.3789828915984899</v>
      </c>
      <c r="AD223" s="47">
        <f t="shared" si="79"/>
        <v>1.1977740996704651</v>
      </c>
      <c r="AE223" s="47">
        <f t="shared" si="80"/>
        <v>100.00000000000001</v>
      </c>
      <c r="AF223" s="47"/>
      <c r="AG223" s="47">
        <f>AC223*'E. Diagram lines'!$G$42</f>
        <v>5.2952329744313742</v>
      </c>
      <c r="AH223" s="47">
        <f>V223*'E. Diagram lines'!$G$43</f>
        <v>9.4778810269845319</v>
      </c>
      <c r="AI223" s="47">
        <f>AB223*'E. Diagram lines'!$G$41</f>
        <v>0.35327770121691898</v>
      </c>
      <c r="AJ223" s="47">
        <f>AA223*'E. Diagram lines'!$G$44</f>
        <v>1.1911146594034465</v>
      </c>
      <c r="AK223" s="47">
        <f>AD223*'E. Diagram lines'!$G$50</f>
        <v>0.52274300195420675</v>
      </c>
      <c r="AL223" s="47">
        <f>U223*'E. Diagram lines'!$G$47</f>
        <v>0.16275780946450108</v>
      </c>
      <c r="AM223" s="47">
        <f t="shared" si="81"/>
        <v>6.8551932422166857</v>
      </c>
      <c r="AN223" s="47">
        <f t="shared" si="82"/>
        <v>1.3857310251209591</v>
      </c>
      <c r="AO223" s="47">
        <f t="shared" si="83"/>
        <v>1.6779433679474693</v>
      </c>
      <c r="AP223" s="47">
        <f t="shared" si="84"/>
        <v>0.59596767036496701</v>
      </c>
    </row>
    <row r="224" spans="1:42">
      <c r="A224" s="18" t="s">
        <v>127</v>
      </c>
      <c r="B224" s="18">
        <v>0.15</v>
      </c>
      <c r="C224" s="18" t="s">
        <v>157</v>
      </c>
      <c r="D224" s="18">
        <v>450</v>
      </c>
      <c r="E224" s="18">
        <v>80</v>
      </c>
      <c r="F224" s="47">
        <v>69.778955289475547</v>
      </c>
      <c r="G224" s="47">
        <v>0.2995421366309039</v>
      </c>
      <c r="H224" s="47">
        <v>17.157500443269843</v>
      </c>
      <c r="I224" s="47">
        <v>0.11649708007012882</v>
      </c>
      <c r="J224" s="47">
        <v>0.21969579715087725</v>
      </c>
      <c r="K224" s="47">
        <v>0.21194822361588034</v>
      </c>
      <c r="L224" s="47">
        <v>0.30412958793713063</v>
      </c>
      <c r="M224" s="47">
        <v>1.5488065198328369</v>
      </c>
      <c r="N224" s="47">
        <v>0.51595673946725806</v>
      </c>
      <c r="O224" s="47">
        <v>6.2803067841668598</v>
      </c>
      <c r="P224" s="47">
        <v>1.0794972852565516</v>
      </c>
      <c r="Q224" s="47">
        <v>2.4871641131261906</v>
      </c>
      <c r="R224" s="47">
        <f t="shared" si="68"/>
        <v>99.999999999999986</v>
      </c>
      <c r="S224" s="47"/>
      <c r="T224" s="47">
        <f t="shared" si="69"/>
        <v>71.558738554611651</v>
      </c>
      <c r="U224" s="47">
        <f t="shared" si="70"/>
        <v>0.30718226365440493</v>
      </c>
      <c r="V224" s="47">
        <f t="shared" si="71"/>
        <v>17.595119952387122</v>
      </c>
      <c r="W224" s="47">
        <f t="shared" si="72"/>
        <v>0.11946845665044441</v>
      </c>
      <c r="X224" s="47">
        <f t="shared" si="73"/>
        <v>0.22529936203039963</v>
      </c>
      <c r="Y224" s="47">
        <f t="shared" si="74"/>
        <v>0.21735417874808283</v>
      </c>
      <c r="Z224" s="47">
        <f t="shared" si="75"/>
        <v>0.31188672257461186</v>
      </c>
      <c r="AA224" s="47">
        <f t="shared" si="76"/>
        <v>1.5883104062624454</v>
      </c>
      <c r="AB224" s="47">
        <f t="shared" si="77"/>
        <v>0.5291167411701857</v>
      </c>
      <c r="AC224" s="47">
        <f t="shared" si="78"/>
        <v>6.4404923998444099</v>
      </c>
      <c r="AD224" s="47">
        <f t="shared" si="79"/>
        <v>1.1070309620662593</v>
      </c>
      <c r="AE224" s="47">
        <f t="shared" si="80"/>
        <v>100.00000000000003</v>
      </c>
      <c r="AF224" s="47"/>
      <c r="AG224" s="47">
        <f>AC224*'E. Diagram lines'!$G$42</f>
        <v>5.3462923959472759</v>
      </c>
      <c r="AH224" s="47">
        <f>V224*'E. Diagram lines'!$G$43</f>
        <v>9.3125054247804879</v>
      </c>
      <c r="AI224" s="47">
        <f>AB224*'E. Diagram lines'!$G$41</f>
        <v>0.39252642399169313</v>
      </c>
      <c r="AJ224" s="47">
        <f>AA224*'E. Diagram lines'!$G$44</f>
        <v>1.1350981537479725</v>
      </c>
      <c r="AK224" s="47">
        <f>AD224*'E. Diagram lines'!$G$50</f>
        <v>0.48314009171343869</v>
      </c>
      <c r="AL224" s="47">
        <f>U224*'E. Diagram lines'!$G$47</f>
        <v>0.18409782664761989</v>
      </c>
      <c r="AM224" s="47">
        <f t="shared" si="81"/>
        <v>6.9696091410145957</v>
      </c>
      <c r="AN224" s="47">
        <f t="shared" si="82"/>
        <v>1.3547596603840806</v>
      </c>
      <c r="AO224" s="47">
        <f t="shared" si="83"/>
        <v>1.6227216291312581</v>
      </c>
      <c r="AP224" s="47">
        <f t="shared" si="84"/>
        <v>0.61624864181748851</v>
      </c>
    </row>
    <row r="225" spans="1:42">
      <c r="A225" s="18" t="s">
        <v>127</v>
      </c>
      <c r="B225" s="18">
        <v>0.15</v>
      </c>
      <c r="C225" s="18" t="s">
        <v>157</v>
      </c>
      <c r="D225" s="18">
        <v>450</v>
      </c>
      <c r="E225" s="18">
        <v>80</v>
      </c>
      <c r="F225" s="47">
        <v>69.778955289475576</v>
      </c>
      <c r="G225" s="47">
        <v>0.29954213663090368</v>
      </c>
      <c r="H225" s="47">
        <v>17.157500443269818</v>
      </c>
      <c r="I225" s="47">
        <v>0.11649708007012835</v>
      </c>
      <c r="J225" s="47">
        <v>0.2196957971508802</v>
      </c>
      <c r="K225" s="47">
        <v>0.21194822361588003</v>
      </c>
      <c r="L225" s="47">
        <v>0.30412958793713019</v>
      </c>
      <c r="M225" s="47">
        <v>1.5488065198328338</v>
      </c>
      <c r="N225" s="47">
        <v>0.5159567394672574</v>
      </c>
      <c r="O225" s="47">
        <v>6.2803067841668501</v>
      </c>
      <c r="P225" s="47">
        <v>1.0794972852565503</v>
      </c>
      <c r="Q225" s="47">
        <v>2.4871641131261875</v>
      </c>
      <c r="R225" s="47">
        <f t="shared" si="68"/>
        <v>99.999999999999986</v>
      </c>
      <c r="S225" s="47"/>
      <c r="T225" s="47">
        <f t="shared" si="69"/>
        <v>71.558738554611679</v>
      </c>
      <c r="U225" s="47">
        <f t="shared" si="70"/>
        <v>0.30718226365440471</v>
      </c>
      <c r="V225" s="47">
        <f t="shared" si="71"/>
        <v>17.595119952387098</v>
      </c>
      <c r="W225" s="47">
        <f t="shared" si="72"/>
        <v>0.11946845665044392</v>
      </c>
      <c r="X225" s="47">
        <f t="shared" si="73"/>
        <v>0.22529936203040266</v>
      </c>
      <c r="Y225" s="47">
        <f t="shared" si="74"/>
        <v>0.21735417874808249</v>
      </c>
      <c r="Z225" s="47">
        <f t="shared" si="75"/>
        <v>0.31188672257461136</v>
      </c>
      <c r="AA225" s="47">
        <f t="shared" si="76"/>
        <v>1.588310406262442</v>
      </c>
      <c r="AB225" s="47">
        <f t="shared" si="77"/>
        <v>0.52911674117018503</v>
      </c>
      <c r="AC225" s="47">
        <f t="shared" si="78"/>
        <v>6.4404923998444001</v>
      </c>
      <c r="AD225" s="47">
        <f t="shared" si="79"/>
        <v>1.107030962066258</v>
      </c>
      <c r="AE225" s="47">
        <f t="shared" si="80"/>
        <v>100</v>
      </c>
      <c r="AF225" s="47"/>
      <c r="AG225" s="47">
        <f>AC225*'E. Diagram lines'!$G$42</f>
        <v>5.3462923959472679</v>
      </c>
      <c r="AH225" s="47">
        <f>V225*'E. Diagram lines'!$G$43</f>
        <v>9.3125054247804755</v>
      </c>
      <c r="AI225" s="47">
        <f>AB225*'E. Diagram lines'!$G$41</f>
        <v>0.39252642399169263</v>
      </c>
      <c r="AJ225" s="47">
        <f>AA225*'E. Diagram lines'!$G$44</f>
        <v>1.1350981537479701</v>
      </c>
      <c r="AK225" s="47">
        <f>AD225*'E. Diagram lines'!$G$50</f>
        <v>0.48314009171343808</v>
      </c>
      <c r="AL225" s="47">
        <f>U225*'E. Diagram lines'!$G$47</f>
        <v>0.18409782664761976</v>
      </c>
      <c r="AM225" s="47">
        <f t="shared" si="81"/>
        <v>6.9696091410145851</v>
      </c>
      <c r="AN225" s="47">
        <f t="shared" si="82"/>
        <v>1.354759660384081</v>
      </c>
      <c r="AO225" s="47">
        <f t="shared" si="83"/>
        <v>1.6227216291312583</v>
      </c>
      <c r="AP225" s="47">
        <f t="shared" si="84"/>
        <v>0.6162486418174884</v>
      </c>
    </row>
    <row r="226" spans="1:42">
      <c r="A226" s="18" t="s">
        <v>127</v>
      </c>
      <c r="B226" s="18">
        <v>0.15</v>
      </c>
      <c r="C226" s="18" t="s">
        <v>157</v>
      </c>
      <c r="D226" s="18">
        <v>450</v>
      </c>
      <c r="E226" s="18">
        <v>80</v>
      </c>
      <c r="F226" s="47">
        <v>70.160369564970097</v>
      </c>
      <c r="G226" s="47">
        <v>0.33611791652253498</v>
      </c>
      <c r="H226" s="47">
        <v>16.90701584863622</v>
      </c>
      <c r="I226" s="47">
        <v>0.12373941739005992</v>
      </c>
      <c r="J226" s="47">
        <v>0.25074797993047421</v>
      </c>
      <c r="K226" s="47">
        <v>0.20490823327887561</v>
      </c>
      <c r="L226" s="47">
        <v>0.31324385196969656</v>
      </c>
      <c r="M226" s="47">
        <v>1.4856150629063023</v>
      </c>
      <c r="N226" s="47">
        <v>0.56960598679372854</v>
      </c>
      <c r="O226" s="47">
        <v>6.3422995953144099</v>
      </c>
      <c r="P226" s="47">
        <v>1.0007065215560964</v>
      </c>
      <c r="Q226" s="47">
        <v>2.3056300207315017</v>
      </c>
      <c r="R226" s="47">
        <f t="shared" si="68"/>
        <v>100.00000000000001</v>
      </c>
      <c r="S226" s="47"/>
      <c r="T226" s="47">
        <f t="shared" si="69"/>
        <v>71.816185088105541</v>
      </c>
      <c r="U226" s="47">
        <f t="shared" si="70"/>
        <v>0.3440504469130225</v>
      </c>
      <c r="V226" s="47">
        <f t="shared" si="71"/>
        <v>17.306028845084949</v>
      </c>
      <c r="W226" s="47">
        <f t="shared" si="72"/>
        <v>0.1266597219638331</v>
      </c>
      <c r="X226" s="47">
        <f t="shared" si="73"/>
        <v>0.25666574233877021</v>
      </c>
      <c r="Y226" s="47">
        <f t="shared" si="74"/>
        <v>0.20974415754189182</v>
      </c>
      <c r="Z226" s="47">
        <f t="shared" si="75"/>
        <v>0.32063654439469674</v>
      </c>
      <c r="AA226" s="47">
        <f t="shared" si="76"/>
        <v>1.5206762305970765</v>
      </c>
      <c r="AB226" s="47">
        <f t="shared" si="77"/>
        <v>0.5830489381472066</v>
      </c>
      <c r="AC226" s="47">
        <f t="shared" si="78"/>
        <v>6.4919806501237414</v>
      </c>
      <c r="AD226" s="47">
        <f t="shared" si="79"/>
        <v>1.024323634789245</v>
      </c>
      <c r="AE226" s="47">
        <f t="shared" si="80"/>
        <v>99.999999999999957</v>
      </c>
      <c r="AF226" s="47"/>
      <c r="AG226" s="47">
        <f>AC226*'E. Diagram lines'!$G$42</f>
        <v>5.3890331095231003</v>
      </c>
      <c r="AH226" s="47">
        <f>V226*'E. Diagram lines'!$G$43</f>
        <v>9.1594992212256194</v>
      </c>
      <c r="AI226" s="47">
        <f>AB226*'E. Diagram lines'!$G$41</f>
        <v>0.43253614353030917</v>
      </c>
      <c r="AJ226" s="47">
        <f>AA226*'E. Diagram lines'!$G$44</f>
        <v>1.0867628739277753</v>
      </c>
      <c r="AK226" s="47">
        <f>AD226*'E. Diagram lines'!$G$50</f>
        <v>0.44704423978585872</v>
      </c>
      <c r="AL226" s="47">
        <f>U226*'E. Diagram lines'!$G$47</f>
        <v>0.20619334847108611</v>
      </c>
      <c r="AM226" s="47">
        <f t="shared" si="81"/>
        <v>7.0750295882709482</v>
      </c>
      <c r="AN226" s="47">
        <f t="shared" si="82"/>
        <v>1.325862603717658</v>
      </c>
      <c r="AO226" s="47">
        <f t="shared" si="83"/>
        <v>1.5733728867730068</v>
      </c>
      <c r="AP226" s="47">
        <f t="shared" si="84"/>
        <v>0.63557724199188625</v>
      </c>
    </row>
    <row r="227" spans="1:42">
      <c r="A227" s="18" t="s">
        <v>127</v>
      </c>
      <c r="B227" s="18">
        <v>0.15</v>
      </c>
      <c r="C227" s="18" t="s">
        <v>157</v>
      </c>
      <c r="D227" s="18">
        <v>450</v>
      </c>
      <c r="E227" s="18">
        <v>80</v>
      </c>
      <c r="F227" s="47">
        <v>70.160369564970139</v>
      </c>
      <c r="G227" s="47">
        <v>0.33611791652253475</v>
      </c>
      <c r="H227" s="47">
        <v>16.907015848636199</v>
      </c>
      <c r="I227" s="47">
        <v>0.12373941739005942</v>
      </c>
      <c r="J227" s="47">
        <v>0.2507479799304777</v>
      </c>
      <c r="K227" s="47">
        <v>0.20490823327887533</v>
      </c>
      <c r="L227" s="47">
        <v>0.31324385196969617</v>
      </c>
      <c r="M227" s="47">
        <v>1.4856150629062994</v>
      </c>
      <c r="N227" s="47">
        <v>0.56960598679372776</v>
      </c>
      <c r="O227" s="47">
        <v>6.3422995953144001</v>
      </c>
      <c r="P227" s="47">
        <v>1.0007065215560955</v>
      </c>
      <c r="Q227" s="47">
        <v>2.3056300207314986</v>
      </c>
      <c r="R227" s="47">
        <f t="shared" si="68"/>
        <v>100.00000000000001</v>
      </c>
      <c r="S227" s="47"/>
      <c r="T227" s="47">
        <f t="shared" si="69"/>
        <v>71.816185088105598</v>
      </c>
      <c r="U227" s="47">
        <f t="shared" si="70"/>
        <v>0.34405044691302222</v>
      </c>
      <c r="V227" s="47">
        <f t="shared" si="71"/>
        <v>17.306028845084928</v>
      </c>
      <c r="W227" s="47">
        <f t="shared" si="72"/>
        <v>0.12665972196383257</v>
      </c>
      <c r="X227" s="47">
        <f t="shared" si="73"/>
        <v>0.25666574233877382</v>
      </c>
      <c r="Y227" s="47">
        <f t="shared" si="74"/>
        <v>0.20974415754189152</v>
      </c>
      <c r="Z227" s="47">
        <f t="shared" si="75"/>
        <v>0.32063654439469635</v>
      </c>
      <c r="AA227" s="47">
        <f t="shared" si="76"/>
        <v>1.5206762305970736</v>
      </c>
      <c r="AB227" s="47">
        <f t="shared" si="77"/>
        <v>0.58304893814720593</v>
      </c>
      <c r="AC227" s="47">
        <f t="shared" si="78"/>
        <v>6.4919806501237325</v>
      </c>
      <c r="AD227" s="47">
        <f t="shared" si="79"/>
        <v>1.0243236347892442</v>
      </c>
      <c r="AE227" s="47">
        <f t="shared" si="80"/>
        <v>99.999999999999986</v>
      </c>
      <c r="AF227" s="47"/>
      <c r="AG227" s="47">
        <f>AC227*'E. Diagram lines'!$G$42</f>
        <v>5.3890331095230923</v>
      </c>
      <c r="AH227" s="47">
        <f>V227*'E. Diagram lines'!$G$43</f>
        <v>9.159499221225607</v>
      </c>
      <c r="AI227" s="47">
        <f>AB227*'E. Diagram lines'!$G$41</f>
        <v>0.43253614353030867</v>
      </c>
      <c r="AJ227" s="47">
        <f>AA227*'E. Diagram lines'!$G$44</f>
        <v>1.0867628739277733</v>
      </c>
      <c r="AK227" s="47">
        <f>AD227*'E. Diagram lines'!$G$50</f>
        <v>0.44704423978585833</v>
      </c>
      <c r="AL227" s="47">
        <f>U227*'E. Diagram lines'!$G$47</f>
        <v>0.20619334847108595</v>
      </c>
      <c r="AM227" s="47">
        <f t="shared" si="81"/>
        <v>7.0750295882709384</v>
      </c>
      <c r="AN227" s="47">
        <f t="shared" si="82"/>
        <v>1.3258626037176582</v>
      </c>
      <c r="AO227" s="47">
        <f t="shared" si="83"/>
        <v>1.573372886773007</v>
      </c>
      <c r="AP227" s="47">
        <f t="shared" si="84"/>
        <v>0.63557724199188614</v>
      </c>
    </row>
    <row r="228" spans="1:42">
      <c r="A228" s="18" t="s">
        <v>127</v>
      </c>
      <c r="B228" s="18">
        <v>0.15</v>
      </c>
      <c r="C228" s="18" t="s">
        <v>157</v>
      </c>
      <c r="D228" s="18">
        <v>450</v>
      </c>
      <c r="E228" s="18">
        <v>80</v>
      </c>
      <c r="F228" s="47">
        <v>70.507624944496811</v>
      </c>
      <c r="G228" s="47">
        <v>0.37463932114756171</v>
      </c>
      <c r="H228" s="47">
        <v>16.6680317165508</v>
      </c>
      <c r="I228" s="47">
        <v>0.13141162859105573</v>
      </c>
      <c r="J228" s="47">
        <v>0.28389220688407779</v>
      </c>
      <c r="K228" s="47">
        <v>0.19838658534007342</v>
      </c>
      <c r="L228" s="47">
        <v>0.32290265684804242</v>
      </c>
      <c r="M228" s="47">
        <v>1.4299665330938194</v>
      </c>
      <c r="N228" s="47">
        <v>0.62536739493016524</v>
      </c>
      <c r="O228" s="47">
        <v>6.3957651276662251</v>
      </c>
      <c r="P228" s="47">
        <v>0.92675842965843291</v>
      </c>
      <c r="Q228" s="47">
        <v>2.1352534547929252</v>
      </c>
      <c r="R228" s="47">
        <f t="shared" si="68"/>
        <v>99.999999999999986</v>
      </c>
      <c r="S228" s="47"/>
      <c r="T228" s="47">
        <f t="shared" si="69"/>
        <v>72.045989422684443</v>
      </c>
      <c r="U228" s="47">
        <f t="shared" si="70"/>
        <v>0.38281335656911247</v>
      </c>
      <c r="V228" s="47">
        <f t="shared" si="71"/>
        <v>17.031701715848484</v>
      </c>
      <c r="W228" s="47">
        <f t="shared" si="72"/>
        <v>0.13427882177199757</v>
      </c>
      <c r="X228" s="47">
        <f t="shared" si="73"/>
        <v>0.29008628429128802</v>
      </c>
      <c r="Y228" s="47">
        <f t="shared" si="74"/>
        <v>0.20271506578564721</v>
      </c>
      <c r="Z228" s="47">
        <f t="shared" si="75"/>
        <v>0.32994788036249872</v>
      </c>
      <c r="AA228" s="47">
        <f t="shared" si="76"/>
        <v>1.4611661334383257</v>
      </c>
      <c r="AB228" s="47">
        <f t="shared" si="77"/>
        <v>0.63901191900730747</v>
      </c>
      <c r="AC228" s="47">
        <f t="shared" si="78"/>
        <v>6.5353105724458231</v>
      </c>
      <c r="AD228" s="47">
        <f t="shared" si="79"/>
        <v>0.94697882779508513</v>
      </c>
      <c r="AE228" s="47">
        <f t="shared" si="80"/>
        <v>100.00000000000001</v>
      </c>
      <c r="AF228" s="47"/>
      <c r="AG228" s="47">
        <f>AC228*'E. Diagram lines'!$G$42</f>
        <v>5.4250015448298674</v>
      </c>
      <c r="AH228" s="47">
        <f>V228*'E. Diagram lines'!$G$43</f>
        <v>9.0143070948808113</v>
      </c>
      <c r="AI228" s="47">
        <f>AB228*'E. Diagram lines'!$G$41</f>
        <v>0.47405240458141334</v>
      </c>
      <c r="AJ228" s="47">
        <f>AA228*'E. Diagram lines'!$G$44</f>
        <v>1.0442335288149291</v>
      </c>
      <c r="AK228" s="47">
        <f>AD228*'E. Diagram lines'!$G$50</f>
        <v>0.41328874565318424</v>
      </c>
      <c r="AL228" s="47">
        <f>U228*'E. Diagram lines'!$G$47</f>
        <v>0.22942440138842751</v>
      </c>
      <c r="AM228" s="47">
        <f t="shared" si="81"/>
        <v>7.1743224914531307</v>
      </c>
      <c r="AN228" s="47">
        <f t="shared" si="82"/>
        <v>1.2982765186014853</v>
      </c>
      <c r="AO228" s="47">
        <f t="shared" si="83"/>
        <v>1.5280936862393724</v>
      </c>
      <c r="AP228" s="47">
        <f t="shared" si="84"/>
        <v>0.65441013794186464</v>
      </c>
    </row>
    <row r="229" spans="1:42">
      <c r="A229" s="18" t="s">
        <v>127</v>
      </c>
      <c r="B229" s="18">
        <v>0.15</v>
      </c>
      <c r="C229" s="18" t="s">
        <v>157</v>
      </c>
      <c r="D229" s="18">
        <v>450</v>
      </c>
      <c r="E229" s="18">
        <v>80</v>
      </c>
      <c r="F229" s="47">
        <v>70.50762494449684</v>
      </c>
      <c r="G229" s="47">
        <v>0.37463932114756143</v>
      </c>
      <c r="H229" s="47">
        <v>16.668031716550782</v>
      </c>
      <c r="I229" s="47">
        <v>0.13141162859105515</v>
      </c>
      <c r="J229" s="47">
        <v>0.28389220688408168</v>
      </c>
      <c r="K229" s="47">
        <v>0.19838658534007317</v>
      </c>
      <c r="L229" s="47">
        <v>0.32290265684804181</v>
      </c>
      <c r="M229" s="47">
        <v>1.4299665330938167</v>
      </c>
      <c r="N229" s="47">
        <v>0.62536739493016436</v>
      </c>
      <c r="O229" s="47">
        <v>6.3957651276662153</v>
      </c>
      <c r="P229" s="47">
        <v>0.92675842965843203</v>
      </c>
      <c r="Q229" s="47">
        <v>2.1352534547929221</v>
      </c>
      <c r="R229" s="47">
        <f t="shared" si="68"/>
        <v>99.999999999999972</v>
      </c>
      <c r="S229" s="47"/>
      <c r="T229" s="47">
        <f t="shared" si="69"/>
        <v>72.045989422684471</v>
      </c>
      <c r="U229" s="47">
        <f t="shared" si="70"/>
        <v>0.3828133565691122</v>
      </c>
      <c r="V229" s="47">
        <f t="shared" si="71"/>
        <v>17.031701715848467</v>
      </c>
      <c r="W229" s="47">
        <f t="shared" si="72"/>
        <v>0.13427882177199699</v>
      </c>
      <c r="X229" s="47">
        <f t="shared" si="73"/>
        <v>0.29008628429129196</v>
      </c>
      <c r="Y229" s="47">
        <f t="shared" si="74"/>
        <v>0.20271506578564696</v>
      </c>
      <c r="Z229" s="47">
        <f t="shared" si="75"/>
        <v>0.32994788036249817</v>
      </c>
      <c r="AA229" s="47">
        <f t="shared" si="76"/>
        <v>1.4611661334383232</v>
      </c>
      <c r="AB229" s="47">
        <f t="shared" si="77"/>
        <v>0.63901191900730658</v>
      </c>
      <c r="AC229" s="47">
        <f t="shared" si="78"/>
        <v>6.5353105724458125</v>
      </c>
      <c r="AD229" s="47">
        <f t="shared" si="79"/>
        <v>0.94697882779508424</v>
      </c>
      <c r="AE229" s="47">
        <f t="shared" si="80"/>
        <v>100.00000000000001</v>
      </c>
      <c r="AF229" s="47"/>
      <c r="AG229" s="47">
        <f>AC229*'E. Diagram lines'!$G$42</f>
        <v>5.4250015448298585</v>
      </c>
      <c r="AH229" s="47">
        <f>V229*'E. Diagram lines'!$G$43</f>
        <v>9.0143070948808024</v>
      </c>
      <c r="AI229" s="47">
        <f>AB229*'E. Diagram lines'!$G$41</f>
        <v>0.47405240458141268</v>
      </c>
      <c r="AJ229" s="47">
        <f>AA229*'E. Diagram lines'!$G$44</f>
        <v>1.0442335288149274</v>
      </c>
      <c r="AK229" s="47">
        <f>AD229*'E. Diagram lines'!$G$50</f>
        <v>0.41328874565318385</v>
      </c>
      <c r="AL229" s="47">
        <f>U229*'E. Diagram lines'!$G$47</f>
        <v>0.22942440138842735</v>
      </c>
      <c r="AM229" s="47">
        <f t="shared" si="81"/>
        <v>7.1743224914531192</v>
      </c>
      <c r="AN229" s="47">
        <f t="shared" si="82"/>
        <v>1.2982765186014862</v>
      </c>
      <c r="AO229" s="47">
        <f t="shared" si="83"/>
        <v>1.5280936862393733</v>
      </c>
      <c r="AP229" s="47">
        <f t="shared" si="84"/>
        <v>0.6544101379418642</v>
      </c>
    </row>
    <row r="230" spans="1:42">
      <c r="A230" s="18" t="s">
        <v>127</v>
      </c>
      <c r="B230" s="18">
        <v>0.15</v>
      </c>
      <c r="C230" s="18" t="s">
        <v>157</v>
      </c>
      <c r="D230" s="18">
        <v>450</v>
      </c>
      <c r="E230" s="18">
        <v>80</v>
      </c>
      <c r="F230" s="47">
        <v>70.81472566556485</v>
      </c>
      <c r="G230" s="47">
        <v>0.41372923342251144</v>
      </c>
      <c r="H230" s="47">
        <v>16.446472220657405</v>
      </c>
      <c r="I230" s="47">
        <v>0.13926204996815911</v>
      </c>
      <c r="J230" s="47">
        <v>0.31792581413119275</v>
      </c>
      <c r="K230" s="47">
        <v>0.19246548779900316</v>
      </c>
      <c r="L230" s="47">
        <v>0.33272622854895323</v>
      </c>
      <c r="M230" s="47">
        <v>1.3825993790913826</v>
      </c>
      <c r="N230" s="47">
        <v>0.68130120277868866</v>
      </c>
      <c r="O230" s="47">
        <v>6.4398649942988317</v>
      </c>
      <c r="P230" s="47">
        <v>0.85923905538255829</v>
      </c>
      <c r="Q230" s="47">
        <v>1.9796886683564483</v>
      </c>
      <c r="R230" s="47">
        <f t="shared" si="68"/>
        <v>99.999999999999957</v>
      </c>
      <c r="S230" s="47"/>
      <c r="T230" s="47">
        <f t="shared" si="69"/>
        <v>72.244950769406515</v>
      </c>
      <c r="U230" s="47">
        <f t="shared" si="70"/>
        <v>0.42208520642491454</v>
      </c>
      <c r="V230" s="47">
        <f t="shared" si="71"/>
        <v>16.778636995971318</v>
      </c>
      <c r="W230" s="47">
        <f t="shared" si="72"/>
        <v>0.14207468643613835</v>
      </c>
      <c r="X230" s="47">
        <f t="shared" si="73"/>
        <v>0.32434687241047155</v>
      </c>
      <c r="Y230" s="47">
        <f t="shared" si="74"/>
        <v>0.19635265914205505</v>
      </c>
      <c r="Z230" s="47">
        <f t="shared" si="75"/>
        <v>0.33944620663691011</v>
      </c>
      <c r="AA230" s="47">
        <f t="shared" si="76"/>
        <v>1.4105233500161753</v>
      </c>
      <c r="AB230" s="47">
        <f t="shared" si="77"/>
        <v>0.69506125161504861</v>
      </c>
      <c r="AC230" s="47">
        <f t="shared" si="78"/>
        <v>6.5699291369419228</v>
      </c>
      <c r="AD230" s="47">
        <f t="shared" si="79"/>
        <v>0.87659286499855615</v>
      </c>
      <c r="AE230" s="47">
        <f t="shared" si="80"/>
        <v>100</v>
      </c>
      <c r="AF230" s="47"/>
      <c r="AG230" s="47">
        <f>AC230*'E. Diagram lines'!$G$42</f>
        <v>5.4537386283684768</v>
      </c>
      <c r="AH230" s="47">
        <f>V230*'E. Diagram lines'!$G$43</f>
        <v>8.8803684469458233</v>
      </c>
      <c r="AI230" s="47">
        <f>AB230*'E. Diagram lines'!$G$41</f>
        <v>0.51563272586737552</v>
      </c>
      <c r="AJ230" s="47">
        <f>AA230*'E. Diagram lines'!$G$44</f>
        <v>1.008041277138878</v>
      </c>
      <c r="AK230" s="47">
        <f>AD230*'E. Diagram lines'!$G$50</f>
        <v>0.38257029089796996</v>
      </c>
      <c r="AL230" s="47">
        <f>U230*'E. Diagram lines'!$G$47</f>
        <v>0.25296046795970178</v>
      </c>
      <c r="AM230" s="47">
        <f t="shared" si="81"/>
        <v>7.2649903885569715</v>
      </c>
      <c r="AN230" s="47">
        <f t="shared" si="82"/>
        <v>1.2727308697516664</v>
      </c>
      <c r="AO230" s="47">
        <f t="shared" si="83"/>
        <v>1.4876555536529545</v>
      </c>
      <c r="AP230" s="47">
        <f t="shared" si="84"/>
        <v>0.67219861314300144</v>
      </c>
    </row>
    <row r="231" spans="1:42">
      <c r="A231" s="18" t="s">
        <v>127</v>
      </c>
      <c r="B231" s="18">
        <v>0.15</v>
      </c>
      <c r="C231" s="18" t="s">
        <v>157</v>
      </c>
      <c r="D231" s="18">
        <v>450</v>
      </c>
      <c r="E231" s="18">
        <v>80</v>
      </c>
      <c r="F231" s="47">
        <v>70.814725665564893</v>
      </c>
      <c r="G231" s="47">
        <v>0.41372923342251133</v>
      </c>
      <c r="H231" s="47">
        <v>16.446472220657387</v>
      </c>
      <c r="I231" s="47">
        <v>0.13926204996815864</v>
      </c>
      <c r="J231" s="47">
        <v>0.31792581413119725</v>
      </c>
      <c r="K231" s="47">
        <v>0.19246548779900299</v>
      </c>
      <c r="L231" s="47">
        <v>0.33272622854895295</v>
      </c>
      <c r="M231" s="47">
        <v>1.3825993790913804</v>
      </c>
      <c r="N231" s="47">
        <v>0.681301202778688</v>
      </c>
      <c r="O231" s="47">
        <v>6.4398649942988246</v>
      </c>
      <c r="P231" s="47">
        <v>0.85923905538255796</v>
      </c>
      <c r="Q231" s="47">
        <v>1.9796886683564461</v>
      </c>
      <c r="R231" s="47">
        <f t="shared" si="68"/>
        <v>99.999999999999986</v>
      </c>
      <c r="S231" s="47"/>
      <c r="T231" s="47">
        <f t="shared" si="69"/>
        <v>72.244950769406543</v>
      </c>
      <c r="U231" s="47">
        <f t="shared" si="70"/>
        <v>0.42208520642491432</v>
      </c>
      <c r="V231" s="47">
        <f t="shared" si="71"/>
        <v>16.778636995971297</v>
      </c>
      <c r="W231" s="47">
        <f t="shared" si="72"/>
        <v>0.14207468643613783</v>
      </c>
      <c r="X231" s="47">
        <f t="shared" si="73"/>
        <v>0.32434687241047599</v>
      </c>
      <c r="Y231" s="47">
        <f t="shared" si="74"/>
        <v>0.19635265914205483</v>
      </c>
      <c r="Z231" s="47">
        <f t="shared" si="75"/>
        <v>0.33944620663690972</v>
      </c>
      <c r="AA231" s="47">
        <f t="shared" si="76"/>
        <v>1.4105233500161725</v>
      </c>
      <c r="AB231" s="47">
        <f t="shared" si="77"/>
        <v>0.69506125161504762</v>
      </c>
      <c r="AC231" s="47">
        <f t="shared" si="78"/>
        <v>6.5699291369419131</v>
      </c>
      <c r="AD231" s="47">
        <f t="shared" si="79"/>
        <v>0.8765928649985556</v>
      </c>
      <c r="AE231" s="47">
        <f t="shared" si="80"/>
        <v>100</v>
      </c>
      <c r="AF231" s="47"/>
      <c r="AG231" s="47">
        <f>AC231*'E. Diagram lines'!$G$42</f>
        <v>5.4537386283684688</v>
      </c>
      <c r="AH231" s="47">
        <f>V231*'E. Diagram lines'!$G$43</f>
        <v>8.8803684469458126</v>
      </c>
      <c r="AI231" s="47">
        <f>AB231*'E. Diagram lines'!$G$41</f>
        <v>0.51563272586737485</v>
      </c>
      <c r="AJ231" s="47">
        <f>AA231*'E. Diagram lines'!$G$44</f>
        <v>1.008041277138876</v>
      </c>
      <c r="AK231" s="47">
        <f>AD231*'E. Diagram lines'!$G$50</f>
        <v>0.38257029089796973</v>
      </c>
      <c r="AL231" s="47">
        <f>U231*'E. Diagram lines'!$G$47</f>
        <v>0.25296046795970167</v>
      </c>
      <c r="AM231" s="47">
        <f t="shared" si="81"/>
        <v>7.2649903885569609</v>
      </c>
      <c r="AN231" s="47">
        <f t="shared" si="82"/>
        <v>1.2727308697516668</v>
      </c>
      <c r="AO231" s="47">
        <f t="shared" si="83"/>
        <v>1.4876555536529548</v>
      </c>
      <c r="AP231" s="47">
        <f t="shared" si="84"/>
        <v>0.67219861314300133</v>
      </c>
    </row>
    <row r="232" spans="1:42">
      <c r="A232" s="18" t="s">
        <v>127</v>
      </c>
      <c r="B232" s="18">
        <v>0.15</v>
      </c>
      <c r="C232" s="18" t="s">
        <v>157</v>
      </c>
      <c r="D232" s="18">
        <v>450</v>
      </c>
      <c r="E232" s="18">
        <v>80</v>
      </c>
      <c r="F232" s="47">
        <v>71.089212163428499</v>
      </c>
      <c r="G232" s="47">
        <v>0.45345882829591527</v>
      </c>
      <c r="H232" s="47">
        <v>16.238837472019608</v>
      </c>
      <c r="I232" s="47">
        <v>0.14732489394156159</v>
      </c>
      <c r="J232" s="47">
        <v>0.35287949661161533</v>
      </c>
      <c r="K232" s="47">
        <v>0.18698054579782403</v>
      </c>
      <c r="L232" s="47">
        <v>0.34271007407875581</v>
      </c>
      <c r="M232" s="47">
        <v>1.342076314617527</v>
      </c>
      <c r="N232" s="47">
        <v>0.73759720937425477</v>
      </c>
      <c r="O232" s="47">
        <v>6.4759802478404902</v>
      </c>
      <c r="P232" s="47">
        <v>0.79689497760038808</v>
      </c>
      <c r="Q232" s="47">
        <v>1.8360477763935643</v>
      </c>
      <c r="R232" s="47">
        <f t="shared" si="68"/>
        <v>100.00000000000003</v>
      </c>
      <c r="S232" s="47"/>
      <c r="T232" s="47">
        <f t="shared" si="69"/>
        <v>72.41885697663767</v>
      </c>
      <c r="U232" s="47">
        <f t="shared" si="70"/>
        <v>0.46194027239549906</v>
      </c>
      <c r="V232" s="47">
        <f t="shared" si="71"/>
        <v>16.542566903815526</v>
      </c>
      <c r="W232" s="47">
        <f t="shared" si="72"/>
        <v>0.15008044257017283</v>
      </c>
      <c r="X232" s="47">
        <f t="shared" si="73"/>
        <v>0.35947971594276834</v>
      </c>
      <c r="Y232" s="47">
        <f t="shared" si="74"/>
        <v>0.19047780938149614</v>
      </c>
      <c r="Z232" s="47">
        <f t="shared" si="75"/>
        <v>0.34912008564824359</v>
      </c>
      <c r="AA232" s="47">
        <f t="shared" si="76"/>
        <v>1.3671783625423188</v>
      </c>
      <c r="AB232" s="47">
        <f t="shared" si="77"/>
        <v>0.75139314653315004</v>
      </c>
      <c r="AC232" s="47">
        <f t="shared" si="78"/>
        <v>6.5971062708324277</v>
      </c>
      <c r="AD232" s="47">
        <f t="shared" si="79"/>
        <v>0.81180001370070221</v>
      </c>
      <c r="AE232" s="47">
        <f t="shared" si="80"/>
        <v>99.999999999999957</v>
      </c>
      <c r="AF232" s="47"/>
      <c r="AG232" s="47">
        <f>AC232*'E. Diagram lines'!$G$42</f>
        <v>5.4762985345436563</v>
      </c>
      <c r="AH232" s="47">
        <f>V232*'E. Diagram lines'!$G$43</f>
        <v>8.7554244840869071</v>
      </c>
      <c r="AI232" s="47">
        <f>AB232*'E. Diagram lines'!$G$41</f>
        <v>0.55742266662785156</v>
      </c>
      <c r="AJ232" s="47">
        <f>AA232*'E. Diagram lines'!$G$44</f>
        <v>0.97706445103372086</v>
      </c>
      <c r="AK232" s="47">
        <f>AD232*'E. Diagram lines'!$G$50</f>
        <v>0.35429283056389604</v>
      </c>
      <c r="AL232" s="47">
        <f>U232*'E. Diagram lines'!$G$47</f>
        <v>0.27684606258614441</v>
      </c>
      <c r="AM232" s="47">
        <f t="shared" si="81"/>
        <v>7.348499417365578</v>
      </c>
      <c r="AN232" s="47">
        <f t="shared" si="82"/>
        <v>1.248850687844508</v>
      </c>
      <c r="AO232" s="47">
        <f t="shared" si="83"/>
        <v>1.4510820424362587</v>
      </c>
      <c r="AP232" s="47">
        <f t="shared" si="84"/>
        <v>0.68914091054498516</v>
      </c>
    </row>
    <row r="233" spans="1:42">
      <c r="A233" s="18" t="s">
        <v>127</v>
      </c>
      <c r="B233" s="18">
        <v>0.15</v>
      </c>
      <c r="C233" s="18" t="s">
        <v>157</v>
      </c>
      <c r="D233" s="18">
        <v>450</v>
      </c>
      <c r="E233" s="18">
        <v>80</v>
      </c>
      <c r="F233" s="47">
        <v>71.089212163428556</v>
      </c>
      <c r="G233" s="47">
        <v>0.453458828295915</v>
      </c>
      <c r="H233" s="47">
        <v>16.238837472019586</v>
      </c>
      <c r="I233" s="47">
        <v>0.14732489394156104</v>
      </c>
      <c r="J233" s="47">
        <v>0.35287949661162016</v>
      </c>
      <c r="K233" s="47">
        <v>0.18698054579782381</v>
      </c>
      <c r="L233" s="47">
        <v>0.34271007407875548</v>
      </c>
      <c r="M233" s="47">
        <v>1.3420763146175252</v>
      </c>
      <c r="N233" s="47">
        <v>0.73759720937425377</v>
      </c>
      <c r="O233" s="47">
        <v>6.4759802478404831</v>
      </c>
      <c r="P233" s="47">
        <v>0.79689497760038785</v>
      </c>
      <c r="Q233" s="47">
        <v>1.8360477763935628</v>
      </c>
      <c r="R233" s="47">
        <f t="shared" si="68"/>
        <v>100.00000000000003</v>
      </c>
      <c r="S233" s="47"/>
      <c r="T233" s="47">
        <f t="shared" si="69"/>
        <v>72.418856976637727</v>
      </c>
      <c r="U233" s="47">
        <f t="shared" si="70"/>
        <v>0.46194027239549879</v>
      </c>
      <c r="V233" s="47">
        <f t="shared" si="71"/>
        <v>16.542566903815501</v>
      </c>
      <c r="W233" s="47">
        <f t="shared" si="72"/>
        <v>0.15008044257017225</v>
      </c>
      <c r="X233" s="47">
        <f t="shared" si="73"/>
        <v>0.35947971594277323</v>
      </c>
      <c r="Y233" s="47">
        <f t="shared" si="74"/>
        <v>0.19047780938149586</v>
      </c>
      <c r="Z233" s="47">
        <f t="shared" si="75"/>
        <v>0.34912008564824326</v>
      </c>
      <c r="AA233" s="47">
        <f t="shared" si="76"/>
        <v>1.3671783625423168</v>
      </c>
      <c r="AB233" s="47">
        <f t="shared" si="77"/>
        <v>0.75139314653314893</v>
      </c>
      <c r="AC233" s="47">
        <f t="shared" si="78"/>
        <v>6.5971062708324197</v>
      </c>
      <c r="AD233" s="47">
        <f t="shared" si="79"/>
        <v>0.81180001370070198</v>
      </c>
      <c r="AE233" s="47">
        <f t="shared" si="80"/>
        <v>99.999999999999986</v>
      </c>
      <c r="AF233" s="47"/>
      <c r="AG233" s="47">
        <f>AC233*'E. Diagram lines'!$G$42</f>
        <v>5.4762985345436501</v>
      </c>
      <c r="AH233" s="47">
        <f>V233*'E. Diagram lines'!$G$43</f>
        <v>8.7554244840868929</v>
      </c>
      <c r="AI233" s="47">
        <f>AB233*'E. Diagram lines'!$G$41</f>
        <v>0.55742266662785078</v>
      </c>
      <c r="AJ233" s="47">
        <f>AA233*'E. Diagram lines'!$G$44</f>
        <v>0.97706445103371942</v>
      </c>
      <c r="AK233" s="47">
        <f>AD233*'E. Diagram lines'!$G$50</f>
        <v>0.35429283056389593</v>
      </c>
      <c r="AL233" s="47">
        <f>U233*'E. Diagram lines'!$G$47</f>
        <v>0.27684606258614425</v>
      </c>
      <c r="AM233" s="47">
        <f t="shared" si="81"/>
        <v>7.3484994173655682</v>
      </c>
      <c r="AN233" s="47">
        <f t="shared" si="82"/>
        <v>1.2488506878445076</v>
      </c>
      <c r="AO233" s="47">
        <f t="shared" si="83"/>
        <v>1.451082042436258</v>
      </c>
      <c r="AP233" s="47">
        <f t="shared" si="84"/>
        <v>0.68914091054498539</v>
      </c>
    </row>
    <row r="234" spans="1:42">
      <c r="A234" s="18" t="s">
        <v>127</v>
      </c>
      <c r="B234" s="18">
        <v>0.15</v>
      </c>
      <c r="C234" s="18" t="s">
        <v>157</v>
      </c>
      <c r="D234" s="18">
        <v>450</v>
      </c>
      <c r="E234" s="18">
        <v>80</v>
      </c>
      <c r="F234" s="47">
        <v>71.337609872991806</v>
      </c>
      <c r="G234" s="47">
        <v>0.49405404599406233</v>
      </c>
      <c r="H234" s="47">
        <v>16.041703221895155</v>
      </c>
      <c r="I234" s="47">
        <v>0.15566665150502379</v>
      </c>
      <c r="J234" s="47">
        <v>0.38893022281546902</v>
      </c>
      <c r="K234" s="47">
        <v>0.18178534182688133</v>
      </c>
      <c r="L234" s="47">
        <v>0.35289785325907752</v>
      </c>
      <c r="M234" s="47">
        <v>1.3072083478614802</v>
      </c>
      <c r="N234" s="47">
        <v>0.79464917840861904</v>
      </c>
      <c r="O234" s="47">
        <v>6.5052382506963076</v>
      </c>
      <c r="P234" s="47">
        <v>0.73857608736904101</v>
      </c>
      <c r="Q234" s="47">
        <v>1.7016809253770926</v>
      </c>
      <c r="R234" s="47">
        <f t="shared" si="68"/>
        <v>100.00000000000001</v>
      </c>
      <c r="S234" s="47"/>
      <c r="T234" s="47">
        <f t="shared" si="69"/>
        <v>72.572563340412813</v>
      </c>
      <c r="U234" s="47">
        <f t="shared" si="70"/>
        <v>0.50260681021310494</v>
      </c>
      <c r="V234" s="47">
        <f t="shared" si="71"/>
        <v>16.319407465876537</v>
      </c>
      <c r="W234" s="47">
        <f t="shared" si="72"/>
        <v>0.15836145823292241</v>
      </c>
      <c r="X234" s="47">
        <f t="shared" si="73"/>
        <v>0.39566314711873518</v>
      </c>
      <c r="Y234" s="47">
        <f t="shared" si="74"/>
        <v>0.18493229949220133</v>
      </c>
      <c r="Z234" s="47">
        <f t="shared" si="75"/>
        <v>0.35900700701827465</v>
      </c>
      <c r="AA234" s="47">
        <f t="shared" si="76"/>
        <v>1.3298379465361114</v>
      </c>
      <c r="AB234" s="47">
        <f t="shared" si="77"/>
        <v>0.80840566338205955</v>
      </c>
      <c r="AC234" s="47">
        <f t="shared" si="78"/>
        <v>6.617852992743317</v>
      </c>
      <c r="AD234" s="47">
        <f t="shared" si="79"/>
        <v>0.75136186897392698</v>
      </c>
      <c r="AE234" s="47">
        <f t="shared" si="80"/>
        <v>100.00000000000003</v>
      </c>
      <c r="AF234" s="47"/>
      <c r="AG234" s="47">
        <f>AC234*'E. Diagram lines'!$G$42</f>
        <v>5.4935205161417873</v>
      </c>
      <c r="AH234" s="47">
        <f>V234*'E. Diagram lines'!$G$43</f>
        <v>8.6373136964354789</v>
      </c>
      <c r="AI234" s="47">
        <f>AB234*'E. Diagram lines'!$G$41</f>
        <v>0.59971752827213776</v>
      </c>
      <c r="AJ234" s="47">
        <f>AA234*'E. Diagram lines'!$G$44</f>
        <v>0.95037883775453424</v>
      </c>
      <c r="AK234" s="47">
        <f>AD234*'E. Diagram lines'!$G$50</f>
        <v>0.32791588918930009</v>
      </c>
      <c r="AL234" s="47">
        <f>U234*'E. Diagram lines'!$G$47</f>
        <v>0.30121798152586321</v>
      </c>
      <c r="AM234" s="47">
        <f t="shared" si="81"/>
        <v>7.4262586561253769</v>
      </c>
      <c r="AN234" s="47">
        <f t="shared" si="82"/>
        <v>1.2262611440865849</v>
      </c>
      <c r="AO234" s="47">
        <f t="shared" si="83"/>
        <v>1.4175244153400302</v>
      </c>
      <c r="AP234" s="47">
        <f t="shared" si="84"/>
        <v>0.70545522121403736</v>
      </c>
    </row>
    <row r="235" spans="1:42">
      <c r="A235" s="18" t="s">
        <v>127</v>
      </c>
      <c r="B235" s="18">
        <v>0.15</v>
      </c>
      <c r="C235" s="18" t="s">
        <v>157</v>
      </c>
      <c r="D235" s="18">
        <v>450</v>
      </c>
      <c r="E235" s="18">
        <v>80</v>
      </c>
      <c r="F235" s="47">
        <v>71.337609872991834</v>
      </c>
      <c r="G235" s="47">
        <v>0.49405404599406205</v>
      </c>
      <c r="H235" s="47">
        <v>16.041703221895133</v>
      </c>
      <c r="I235" s="47">
        <v>0.15566665150502326</v>
      </c>
      <c r="J235" s="47">
        <v>0.38893022281547435</v>
      </c>
      <c r="K235" s="47">
        <v>0.18178534182688108</v>
      </c>
      <c r="L235" s="47">
        <v>0.35289785325907702</v>
      </c>
      <c r="M235" s="47">
        <v>1.3072083478614778</v>
      </c>
      <c r="N235" s="47">
        <v>0.79464917840861793</v>
      </c>
      <c r="O235" s="47">
        <v>6.5052382506962996</v>
      </c>
      <c r="P235" s="47">
        <v>0.73857608736904068</v>
      </c>
      <c r="Q235" s="47">
        <v>1.7016809253770897</v>
      </c>
      <c r="R235" s="47">
        <f t="shared" si="68"/>
        <v>100.00000000000001</v>
      </c>
      <c r="S235" s="47"/>
      <c r="T235" s="47">
        <f t="shared" si="69"/>
        <v>72.572563340412842</v>
      </c>
      <c r="U235" s="47">
        <f t="shared" si="70"/>
        <v>0.5026068102131046</v>
      </c>
      <c r="V235" s="47">
        <f t="shared" si="71"/>
        <v>16.319407465876516</v>
      </c>
      <c r="W235" s="47">
        <f t="shared" si="72"/>
        <v>0.15836145823292189</v>
      </c>
      <c r="X235" s="47">
        <f t="shared" si="73"/>
        <v>0.39566314711874062</v>
      </c>
      <c r="Y235" s="47">
        <f t="shared" si="74"/>
        <v>0.18493229949220105</v>
      </c>
      <c r="Z235" s="47">
        <f t="shared" si="75"/>
        <v>0.35900700701827409</v>
      </c>
      <c r="AA235" s="47">
        <f t="shared" si="76"/>
        <v>1.329837946536109</v>
      </c>
      <c r="AB235" s="47">
        <f t="shared" si="77"/>
        <v>0.80840566338205833</v>
      </c>
      <c r="AC235" s="47">
        <f t="shared" si="78"/>
        <v>6.617852992743309</v>
      </c>
      <c r="AD235" s="47">
        <f t="shared" si="79"/>
        <v>0.75136186897392665</v>
      </c>
      <c r="AE235" s="47">
        <f t="shared" si="80"/>
        <v>100</v>
      </c>
      <c r="AF235" s="47"/>
      <c r="AG235" s="47">
        <f>AC235*'E. Diagram lines'!$G$42</f>
        <v>5.4935205161417802</v>
      </c>
      <c r="AH235" s="47">
        <f>V235*'E. Diagram lines'!$G$43</f>
        <v>8.6373136964354664</v>
      </c>
      <c r="AI235" s="47">
        <f>AB235*'E. Diagram lines'!$G$41</f>
        <v>0.59971752827213687</v>
      </c>
      <c r="AJ235" s="47">
        <f>AA235*'E. Diagram lines'!$G$44</f>
        <v>0.95037883775453258</v>
      </c>
      <c r="AK235" s="47">
        <f>AD235*'E. Diagram lines'!$G$50</f>
        <v>0.32791588918929998</v>
      </c>
      <c r="AL235" s="47">
        <f>U235*'E. Diagram lines'!$G$47</f>
        <v>0.30121798152586299</v>
      </c>
      <c r="AM235" s="47">
        <f t="shared" si="81"/>
        <v>7.4262586561253672</v>
      </c>
      <c r="AN235" s="47">
        <f t="shared" si="82"/>
        <v>1.2262611440865849</v>
      </c>
      <c r="AO235" s="47">
        <f t="shared" si="83"/>
        <v>1.4175244153400302</v>
      </c>
      <c r="AP235" s="47">
        <f t="shared" si="84"/>
        <v>0.70545522121403748</v>
      </c>
    </row>
    <row r="236" spans="1:42">
      <c r="A236" s="18" t="s">
        <v>127</v>
      </c>
      <c r="B236" s="18">
        <v>0.15</v>
      </c>
      <c r="C236" s="18" t="s">
        <v>157</v>
      </c>
      <c r="D236" s="18">
        <v>450</v>
      </c>
      <c r="E236" s="18">
        <v>80</v>
      </c>
      <c r="F236" s="47">
        <v>71.564480714688443</v>
      </c>
      <c r="G236" s="47">
        <v>0.53569069066109953</v>
      </c>
      <c r="H236" s="47">
        <v>15.852613549295262</v>
      </c>
      <c r="I236" s="47">
        <v>0.16434616749177214</v>
      </c>
      <c r="J236" s="47">
        <v>0.42622073925877391</v>
      </c>
      <c r="K236" s="47">
        <v>0.17676761888616241</v>
      </c>
      <c r="L236" s="47">
        <v>0.3633262191759154</v>
      </c>
      <c r="M236" s="47">
        <v>1.2771724141917102</v>
      </c>
      <c r="N236" s="47">
        <v>0.85276939471209501</v>
      </c>
      <c r="O236" s="47">
        <v>6.5283933900922282</v>
      </c>
      <c r="P236" s="47">
        <v>0.6834799038505136</v>
      </c>
      <c r="Q236" s="47">
        <v>1.5747391976960168</v>
      </c>
      <c r="R236" s="47">
        <f t="shared" si="68"/>
        <v>99.999999999999986</v>
      </c>
      <c r="S236" s="47"/>
      <c r="T236" s="47">
        <f t="shared" si="69"/>
        <v>72.709465163046076</v>
      </c>
      <c r="U236" s="47">
        <f t="shared" si="70"/>
        <v>0.54426138807707369</v>
      </c>
      <c r="V236" s="47">
        <f t="shared" si="71"/>
        <v>16.106244901028678</v>
      </c>
      <c r="W236" s="47">
        <f t="shared" si="72"/>
        <v>0.16697559767901074</v>
      </c>
      <c r="X236" s="47">
        <f t="shared" si="73"/>
        <v>0.43303998971857111</v>
      </c>
      <c r="Y236" s="47">
        <f t="shared" si="74"/>
        <v>0.17959578409572738</v>
      </c>
      <c r="Z236" s="47">
        <f t="shared" si="75"/>
        <v>0.36913919883401575</v>
      </c>
      <c r="AA236" s="47">
        <f t="shared" si="76"/>
        <v>1.2976063296972373</v>
      </c>
      <c r="AB236" s="47">
        <f t="shared" si="77"/>
        <v>0.86641314207432929</v>
      </c>
      <c r="AC236" s="47">
        <f t="shared" si="78"/>
        <v>6.6328433746343807</v>
      </c>
      <c r="AD236" s="47">
        <f t="shared" si="79"/>
        <v>0.69441513111491249</v>
      </c>
      <c r="AE236" s="47">
        <f t="shared" si="80"/>
        <v>100</v>
      </c>
      <c r="AF236" s="47"/>
      <c r="AG236" s="47">
        <f>AC236*'E. Diagram lines'!$G$42</f>
        <v>5.5059641244470274</v>
      </c>
      <c r="AH236" s="47">
        <f>V236*'E. Diagram lines'!$G$43</f>
        <v>8.524493917606037</v>
      </c>
      <c r="AI236" s="47">
        <f>AB236*'E. Diagram lines'!$G$41</f>
        <v>0.64275050455917493</v>
      </c>
      <c r="AJ236" s="47">
        <f>AA236*'E. Diagram lines'!$G$44</f>
        <v>0.9273442667904046</v>
      </c>
      <c r="AK236" s="47">
        <f>AD236*'E. Diagram lines'!$G$50</f>
        <v>0.30306269800065233</v>
      </c>
      <c r="AL236" s="47">
        <f>U236*'E. Diagram lines'!$G$47</f>
        <v>0.32618204411024521</v>
      </c>
      <c r="AM236" s="47">
        <f t="shared" si="81"/>
        <v>7.4992565167087104</v>
      </c>
      <c r="AN236" s="47">
        <f t="shared" si="82"/>
        <v>1.2046951619735451</v>
      </c>
      <c r="AO236" s="47">
        <f t="shared" si="83"/>
        <v>1.386386331444337</v>
      </c>
      <c r="AP236" s="47">
        <f t="shared" si="84"/>
        <v>0.72129966757404496</v>
      </c>
    </row>
    <row r="237" spans="1:42">
      <c r="A237" s="18" t="s">
        <v>127</v>
      </c>
      <c r="B237" s="18">
        <v>0.15</v>
      </c>
      <c r="C237" s="18" t="s">
        <v>157</v>
      </c>
      <c r="D237" s="18">
        <v>450</v>
      </c>
      <c r="E237" s="18">
        <v>80</v>
      </c>
      <c r="F237" s="47">
        <v>71.564480714688472</v>
      </c>
      <c r="G237" s="47">
        <v>0.53569069066109964</v>
      </c>
      <c r="H237" s="47">
        <v>15.852613549295254</v>
      </c>
      <c r="I237" s="47">
        <v>0.16434616749177158</v>
      </c>
      <c r="J237" s="47">
        <v>0.42622073925878007</v>
      </c>
      <c r="K237" s="47">
        <v>0.17676761888616233</v>
      </c>
      <c r="L237" s="47">
        <v>0.36332621917591529</v>
      </c>
      <c r="M237" s="47">
        <v>1.277172414191708</v>
      </c>
      <c r="N237" s="47">
        <v>0.85276939471209434</v>
      </c>
      <c r="O237" s="47">
        <v>6.5283933900922246</v>
      </c>
      <c r="P237" s="47">
        <v>0.68347990385051371</v>
      </c>
      <c r="Q237" s="47">
        <v>1.5747391976960159</v>
      </c>
      <c r="R237" s="47">
        <f t="shared" si="68"/>
        <v>100.00000000000001</v>
      </c>
      <c r="S237" s="47"/>
      <c r="T237" s="47">
        <f t="shared" si="69"/>
        <v>72.709465163046076</v>
      </c>
      <c r="U237" s="47">
        <f t="shared" si="70"/>
        <v>0.54426138807707369</v>
      </c>
      <c r="V237" s="47">
        <f t="shared" si="71"/>
        <v>16.106244901028667</v>
      </c>
      <c r="W237" s="47">
        <f t="shared" si="72"/>
        <v>0.16697559767901016</v>
      </c>
      <c r="X237" s="47">
        <f t="shared" si="73"/>
        <v>0.43303998971857727</v>
      </c>
      <c r="Y237" s="47">
        <f t="shared" si="74"/>
        <v>0.17959578409572724</v>
      </c>
      <c r="Z237" s="47">
        <f t="shared" si="75"/>
        <v>0.36913919883401553</v>
      </c>
      <c r="AA237" s="47">
        <f t="shared" si="76"/>
        <v>1.2976063296972349</v>
      </c>
      <c r="AB237" s="47">
        <f t="shared" si="77"/>
        <v>0.86641314207432829</v>
      </c>
      <c r="AC237" s="47">
        <f t="shared" si="78"/>
        <v>6.6328433746343753</v>
      </c>
      <c r="AD237" s="47">
        <f t="shared" si="79"/>
        <v>0.69441513111491238</v>
      </c>
      <c r="AE237" s="47">
        <f t="shared" si="80"/>
        <v>100</v>
      </c>
      <c r="AF237" s="47"/>
      <c r="AG237" s="47">
        <f>AC237*'E. Diagram lines'!$G$42</f>
        <v>5.505964124447023</v>
      </c>
      <c r="AH237" s="47">
        <f>V237*'E. Diagram lines'!$G$43</f>
        <v>8.5244939176060317</v>
      </c>
      <c r="AI237" s="47">
        <f>AB237*'E. Diagram lines'!$G$41</f>
        <v>0.64275050455917415</v>
      </c>
      <c r="AJ237" s="47">
        <f>AA237*'E. Diagram lines'!$G$44</f>
        <v>0.92734426679040283</v>
      </c>
      <c r="AK237" s="47">
        <f>AD237*'E. Diagram lines'!$G$50</f>
        <v>0.30306269800065228</v>
      </c>
      <c r="AL237" s="47">
        <f>U237*'E. Diagram lines'!$G$47</f>
        <v>0.32618204411024521</v>
      </c>
      <c r="AM237" s="47">
        <f t="shared" si="81"/>
        <v>7.4992565167087033</v>
      </c>
      <c r="AN237" s="47">
        <f t="shared" si="82"/>
        <v>1.2046951619735453</v>
      </c>
      <c r="AO237" s="47">
        <f t="shared" si="83"/>
        <v>1.3863863314443374</v>
      </c>
      <c r="AP237" s="47">
        <f t="shared" si="84"/>
        <v>0.72129966757404473</v>
      </c>
    </row>
    <row r="238" spans="1:42">
      <c r="A238" s="18" t="s">
        <v>127</v>
      </c>
      <c r="B238" s="18">
        <v>0.15</v>
      </c>
      <c r="C238" s="18" t="s">
        <v>157</v>
      </c>
      <c r="D238" s="18">
        <v>450</v>
      </c>
      <c r="E238" s="18">
        <v>80</v>
      </c>
      <c r="F238" s="47">
        <v>71.766731632702658</v>
      </c>
      <c r="G238" s="47">
        <v>0.57713243158970273</v>
      </c>
      <c r="H238" s="47">
        <v>15.675526206405083</v>
      </c>
      <c r="I238" s="47">
        <v>0.17312342386014362</v>
      </c>
      <c r="J238" s="47">
        <v>0.46361992321337131</v>
      </c>
      <c r="K238" s="47">
        <v>0.17199518140133796</v>
      </c>
      <c r="L238" s="47">
        <v>0.37368231698270349</v>
      </c>
      <c r="M238" s="47">
        <v>1.2521261253307692</v>
      </c>
      <c r="N238" s="47">
        <v>0.91029611419762935</v>
      </c>
      <c r="O238" s="47">
        <v>6.5454858215386853</v>
      </c>
      <c r="P238" s="47">
        <v>0.6326511607285642</v>
      </c>
      <c r="Q238" s="47">
        <v>1.4576296620493585</v>
      </c>
      <c r="R238" s="47">
        <f t="shared" si="68"/>
        <v>100.00000000000004</v>
      </c>
      <c r="S238" s="47"/>
      <c r="T238" s="47">
        <f t="shared" si="69"/>
        <v>72.828298514211625</v>
      </c>
      <c r="U238" s="47">
        <f t="shared" si="70"/>
        <v>0.5856693213390638</v>
      </c>
      <c r="V238" s="47">
        <f t="shared" si="71"/>
        <v>15.907397145660212</v>
      </c>
      <c r="W238" s="47">
        <f t="shared" si="72"/>
        <v>0.17568424959377116</v>
      </c>
      <c r="X238" s="47">
        <f t="shared" si="73"/>
        <v>0.47047774639821283</v>
      </c>
      <c r="Y238" s="47">
        <f t="shared" si="74"/>
        <v>0.17453931827647454</v>
      </c>
      <c r="Z238" s="47">
        <f t="shared" si="75"/>
        <v>0.37920979138330185</v>
      </c>
      <c r="AA238" s="47">
        <f t="shared" si="76"/>
        <v>1.2706474596020041</v>
      </c>
      <c r="AB238" s="47">
        <f t="shared" si="77"/>
        <v>0.9237611304414256</v>
      </c>
      <c r="AC238" s="47">
        <f t="shared" si="78"/>
        <v>6.6423060446901845</v>
      </c>
      <c r="AD238" s="47">
        <f t="shared" si="79"/>
        <v>0.64200927840368505</v>
      </c>
      <c r="AE238" s="47">
        <f t="shared" si="80"/>
        <v>99.999999999999972</v>
      </c>
      <c r="AF238" s="47"/>
      <c r="AG238" s="47">
        <f>AC238*'E. Diagram lines'!$G$42</f>
        <v>5.5138191451230743</v>
      </c>
      <c r="AH238" s="47">
        <f>V238*'E. Diagram lines'!$G$43</f>
        <v>8.4192504861554305</v>
      </c>
      <c r="AI238" s="47">
        <f>AB238*'E. Diagram lines'!$G$41</f>
        <v>0.68529423649075105</v>
      </c>
      <c r="AJ238" s="47">
        <f>AA238*'E. Diagram lines'!$G$44</f>
        <v>0.90807790452798021</v>
      </c>
      <c r="AK238" s="47">
        <f>AD238*'E. Diagram lines'!$G$50</f>
        <v>0.28019127944704197</v>
      </c>
      <c r="AL238" s="47">
        <f>U238*'E. Diagram lines'!$G$47</f>
        <v>0.35099828977760067</v>
      </c>
      <c r="AM238" s="47">
        <f t="shared" si="81"/>
        <v>7.56606717513161</v>
      </c>
      <c r="AN238" s="47">
        <f t="shared" si="82"/>
        <v>1.1846100867683114</v>
      </c>
      <c r="AO238" s="47">
        <f t="shared" si="83"/>
        <v>1.3581378445386061</v>
      </c>
      <c r="AP238" s="47">
        <f t="shared" si="84"/>
        <v>0.73630228626735994</v>
      </c>
    </row>
    <row r="239" spans="1:42">
      <c r="A239" s="18" t="s">
        <v>127</v>
      </c>
      <c r="B239" s="18">
        <v>0.15</v>
      </c>
      <c r="C239" s="18" t="s">
        <v>157</v>
      </c>
      <c r="D239" s="18">
        <v>450</v>
      </c>
      <c r="E239" s="18">
        <v>80</v>
      </c>
      <c r="F239" s="47">
        <v>71.766731632702673</v>
      </c>
      <c r="G239" s="47">
        <v>0.5771324315897024</v>
      </c>
      <c r="H239" s="47">
        <v>15.675526206405063</v>
      </c>
      <c r="I239" s="47">
        <v>0.17312342386014293</v>
      </c>
      <c r="J239" s="47">
        <v>0.46361992321337769</v>
      </c>
      <c r="K239" s="47">
        <v>0.17199518140133774</v>
      </c>
      <c r="L239" s="47">
        <v>0.37368231698270304</v>
      </c>
      <c r="M239" s="47">
        <v>1.2521261253307661</v>
      </c>
      <c r="N239" s="47">
        <v>0.91029611419762846</v>
      </c>
      <c r="O239" s="47">
        <v>6.5454858215386764</v>
      </c>
      <c r="P239" s="47">
        <v>0.63265116072856376</v>
      </c>
      <c r="Q239" s="47">
        <v>1.4576296620493561</v>
      </c>
      <c r="R239" s="47">
        <f t="shared" si="68"/>
        <v>100</v>
      </c>
      <c r="S239" s="47"/>
      <c r="T239" s="47">
        <f t="shared" si="69"/>
        <v>72.828298514211681</v>
      </c>
      <c r="U239" s="47">
        <f t="shared" si="70"/>
        <v>0.5856693213390638</v>
      </c>
      <c r="V239" s="47">
        <f t="shared" si="71"/>
        <v>15.9073971456602</v>
      </c>
      <c r="W239" s="47">
        <f t="shared" si="72"/>
        <v>0.17568424959377058</v>
      </c>
      <c r="X239" s="47">
        <f t="shared" si="73"/>
        <v>0.47047774639821943</v>
      </c>
      <c r="Y239" s="47">
        <f t="shared" si="74"/>
        <v>0.17453931827647434</v>
      </c>
      <c r="Z239" s="47">
        <f t="shared" si="75"/>
        <v>0.37920979138330158</v>
      </c>
      <c r="AA239" s="47">
        <f t="shared" si="76"/>
        <v>1.2706474596020014</v>
      </c>
      <c r="AB239" s="47">
        <f t="shared" si="77"/>
        <v>0.92376113044142505</v>
      </c>
      <c r="AC239" s="47">
        <f t="shared" si="78"/>
        <v>6.6423060446901783</v>
      </c>
      <c r="AD239" s="47">
        <f t="shared" si="79"/>
        <v>0.64200927840368482</v>
      </c>
      <c r="AE239" s="47">
        <f t="shared" si="80"/>
        <v>100</v>
      </c>
      <c r="AF239" s="47"/>
      <c r="AG239" s="47">
        <f>AC239*'E. Diagram lines'!$G$42</f>
        <v>5.5138191451230689</v>
      </c>
      <c r="AH239" s="47">
        <f>V239*'E. Diagram lines'!$G$43</f>
        <v>8.4192504861554234</v>
      </c>
      <c r="AI239" s="47">
        <f>AB239*'E. Diagram lines'!$G$41</f>
        <v>0.68529423649075072</v>
      </c>
      <c r="AJ239" s="47">
        <f>AA239*'E. Diagram lines'!$G$44</f>
        <v>0.90807790452797832</v>
      </c>
      <c r="AK239" s="47">
        <f>AD239*'E. Diagram lines'!$G$50</f>
        <v>0.28019127944704186</v>
      </c>
      <c r="AL239" s="47">
        <f>U239*'E. Diagram lines'!$G$47</f>
        <v>0.35099828977760067</v>
      </c>
      <c r="AM239" s="47">
        <f t="shared" si="81"/>
        <v>7.5660671751316038</v>
      </c>
      <c r="AN239" s="47">
        <f t="shared" si="82"/>
        <v>1.1846100867683116</v>
      </c>
      <c r="AO239" s="47">
        <f t="shared" si="83"/>
        <v>1.3581378445386063</v>
      </c>
      <c r="AP239" s="47">
        <f t="shared" si="84"/>
        <v>0.73630228626735983</v>
      </c>
    </row>
    <row r="240" spans="1:42">
      <c r="A240" s="18" t="s">
        <v>127</v>
      </c>
      <c r="B240" s="18">
        <v>0.15</v>
      </c>
      <c r="C240" s="18" t="s">
        <v>157</v>
      </c>
      <c r="D240" s="18">
        <v>450</v>
      </c>
      <c r="E240" s="18">
        <v>80</v>
      </c>
      <c r="F240" s="47">
        <v>71.975705423293022</v>
      </c>
      <c r="G240" s="47">
        <v>0.61674741960247803</v>
      </c>
      <c r="H240" s="47">
        <v>15.497987921651813</v>
      </c>
      <c r="I240" s="47">
        <v>0.1853179044481211</v>
      </c>
      <c r="J240" s="47">
        <v>0.50858432452281377</v>
      </c>
      <c r="K240" s="47">
        <v>0.16893064918126455</v>
      </c>
      <c r="L240" s="47">
        <v>0.38843613563916807</v>
      </c>
      <c r="M240" s="47">
        <v>1.2374175404767958</v>
      </c>
      <c r="N240" s="47">
        <v>0.99207989485111325</v>
      </c>
      <c r="O240" s="47">
        <v>6.4762346821884016</v>
      </c>
      <c r="P240" s="47">
        <v>0.59096755685470137</v>
      </c>
      <c r="Q240" s="47">
        <v>1.3615905472903054</v>
      </c>
      <c r="R240" s="47">
        <f t="shared" si="68"/>
        <v>100.00000000000001</v>
      </c>
      <c r="S240" s="47"/>
      <c r="T240" s="47">
        <f t="shared" si="69"/>
        <v>72.969247803818647</v>
      </c>
      <c r="U240" s="47">
        <f t="shared" si="70"/>
        <v>0.62526091309102638</v>
      </c>
      <c r="V240" s="47">
        <f t="shared" si="71"/>
        <v>15.711919938329933</v>
      </c>
      <c r="W240" s="47">
        <f t="shared" si="72"/>
        <v>0.18787600639177804</v>
      </c>
      <c r="X240" s="47">
        <f t="shared" si="73"/>
        <v>0.51560475006102446</v>
      </c>
      <c r="Y240" s="47">
        <f t="shared" si="74"/>
        <v>0.1712625437885382</v>
      </c>
      <c r="Z240" s="47">
        <f t="shared" si="75"/>
        <v>0.39379805270014645</v>
      </c>
      <c r="AA240" s="47">
        <f t="shared" si="76"/>
        <v>1.2544986758632315</v>
      </c>
      <c r="AB240" s="47">
        <f t="shared" si="77"/>
        <v>1.00577442433999</v>
      </c>
      <c r="AC240" s="47">
        <f t="shared" si="78"/>
        <v>6.5656317028239464</v>
      </c>
      <c r="AD240" s="47">
        <f t="shared" si="79"/>
        <v>0.59912518879172461</v>
      </c>
      <c r="AE240" s="47">
        <f t="shared" si="80"/>
        <v>100</v>
      </c>
      <c r="AF240" s="47"/>
      <c r="AG240" s="47">
        <f>AC240*'E. Diagram lines'!$G$42</f>
        <v>5.4501713018473597</v>
      </c>
      <c r="AH240" s="47">
        <f>V240*'E. Diagram lines'!$G$43</f>
        <v>8.315790972460146</v>
      </c>
      <c r="AI240" s="47">
        <f>AB240*'E. Diagram lines'!$G$41</f>
        <v>0.7461359798508026</v>
      </c>
      <c r="AJ240" s="47">
        <f>AA240*'E. Diagram lines'!$G$44</f>
        <v>0.89653705298228603</v>
      </c>
      <c r="AK240" s="47">
        <f>AD240*'E. Diagram lines'!$G$50</f>
        <v>0.26147543165404247</v>
      </c>
      <c r="AL240" s="47">
        <f>U240*'E. Diagram lines'!$G$47</f>
        <v>0.37472598130622459</v>
      </c>
      <c r="AM240" s="47">
        <f t="shared" si="81"/>
        <v>7.5714061271639359</v>
      </c>
      <c r="AN240" s="47">
        <f t="shared" si="82"/>
        <v>1.1724197769010809</v>
      </c>
      <c r="AO240" s="47">
        <f t="shared" si="83"/>
        <v>1.3420559366095732</v>
      </c>
      <c r="AP240" s="47">
        <f t="shared" si="84"/>
        <v>0.74512542489569644</v>
      </c>
    </row>
    <row r="241" spans="1:42">
      <c r="A241" s="18" t="s">
        <v>127</v>
      </c>
      <c r="B241" s="18">
        <v>0.15</v>
      </c>
      <c r="C241" s="18" t="s">
        <v>157</v>
      </c>
      <c r="D241" s="18">
        <v>450</v>
      </c>
      <c r="E241" s="18">
        <v>80</v>
      </c>
      <c r="F241" s="47">
        <v>71.97570542329305</v>
      </c>
      <c r="G241" s="47">
        <v>0.61674741960247759</v>
      </c>
      <c r="H241" s="47">
        <v>15.497987921651795</v>
      </c>
      <c r="I241" s="47">
        <v>0.18531790444812049</v>
      </c>
      <c r="J241" s="47">
        <v>0.50858432452281999</v>
      </c>
      <c r="K241" s="47">
        <v>0.16893064918126441</v>
      </c>
      <c r="L241" s="47">
        <v>0.38843613563916773</v>
      </c>
      <c r="M241" s="47">
        <v>1.237417540476794</v>
      </c>
      <c r="N241" s="47">
        <v>0.9920798948511127</v>
      </c>
      <c r="O241" s="47">
        <v>6.4762346821883945</v>
      </c>
      <c r="P241" s="47">
        <v>0.59096755685470137</v>
      </c>
      <c r="Q241" s="47">
        <v>1.3615905472903038</v>
      </c>
      <c r="R241" s="47">
        <f t="shared" si="68"/>
        <v>100.00000000000001</v>
      </c>
      <c r="S241" s="47"/>
      <c r="T241" s="47">
        <f t="shared" si="69"/>
        <v>72.969247803818675</v>
      </c>
      <c r="U241" s="47">
        <f t="shared" si="70"/>
        <v>0.62526091309102594</v>
      </c>
      <c r="V241" s="47">
        <f t="shared" si="71"/>
        <v>15.711919938329913</v>
      </c>
      <c r="W241" s="47">
        <f t="shared" si="72"/>
        <v>0.18787600639177743</v>
      </c>
      <c r="X241" s="47">
        <f t="shared" si="73"/>
        <v>0.51560475006103068</v>
      </c>
      <c r="Y241" s="47">
        <f t="shared" si="74"/>
        <v>0.17126254378853803</v>
      </c>
      <c r="Z241" s="47">
        <f t="shared" si="75"/>
        <v>0.39379805270014617</v>
      </c>
      <c r="AA241" s="47">
        <f t="shared" si="76"/>
        <v>1.2544986758632295</v>
      </c>
      <c r="AB241" s="47">
        <f t="shared" si="77"/>
        <v>1.0057744243399893</v>
      </c>
      <c r="AC241" s="47">
        <f t="shared" si="78"/>
        <v>6.5656317028239393</v>
      </c>
      <c r="AD241" s="47">
        <f t="shared" si="79"/>
        <v>0.59912518879172461</v>
      </c>
      <c r="AE241" s="47">
        <f t="shared" si="80"/>
        <v>100</v>
      </c>
      <c r="AF241" s="47"/>
      <c r="AG241" s="47">
        <f>AC241*'E. Diagram lines'!$G$42</f>
        <v>5.4501713018473534</v>
      </c>
      <c r="AH241" s="47">
        <f>V241*'E. Diagram lines'!$G$43</f>
        <v>8.3157909724601353</v>
      </c>
      <c r="AI241" s="47">
        <f>AB241*'E. Diagram lines'!$G$41</f>
        <v>0.74613597985080204</v>
      </c>
      <c r="AJ241" s="47">
        <f>AA241*'E. Diagram lines'!$G$44</f>
        <v>0.89653705298228459</v>
      </c>
      <c r="AK241" s="47">
        <f>AD241*'E. Diagram lines'!$G$50</f>
        <v>0.26147543165404247</v>
      </c>
      <c r="AL241" s="47">
        <f>U241*'E. Diagram lines'!$G$47</f>
        <v>0.37472598130622431</v>
      </c>
      <c r="AM241" s="47">
        <f t="shared" si="81"/>
        <v>7.5714061271639288</v>
      </c>
      <c r="AN241" s="47">
        <f t="shared" si="82"/>
        <v>1.1724197769010807</v>
      </c>
      <c r="AO241" s="47">
        <f t="shared" si="83"/>
        <v>1.342055936609573</v>
      </c>
      <c r="AP241" s="47">
        <f t="shared" si="84"/>
        <v>0.74512542489569644</v>
      </c>
    </row>
    <row r="242" spans="1:42">
      <c r="A242" s="18" t="s">
        <v>127</v>
      </c>
      <c r="B242" s="18">
        <v>0.15</v>
      </c>
      <c r="C242" s="18" t="s">
        <v>157</v>
      </c>
      <c r="D242" s="18">
        <v>450</v>
      </c>
      <c r="E242" s="18">
        <v>80</v>
      </c>
      <c r="F242" s="47">
        <v>72.184214818251164</v>
      </c>
      <c r="G242" s="47">
        <v>0.65775455795179538</v>
      </c>
      <c r="H242" s="47">
        <v>15.316315255231602</v>
      </c>
      <c r="I242" s="47">
        <v>0.19969741547356609</v>
      </c>
      <c r="J242" s="47">
        <v>0.55946061936926539</v>
      </c>
      <c r="K242" s="47">
        <v>0.16602749832263991</v>
      </c>
      <c r="L242" s="47">
        <v>0.40537123952745813</v>
      </c>
      <c r="M242" s="47">
        <v>1.2266851628459035</v>
      </c>
      <c r="N242" s="47">
        <v>1.0869742491921721</v>
      </c>
      <c r="O242" s="47">
        <v>6.3768270412155399</v>
      </c>
      <c r="P242" s="47">
        <v>0.55105052478223593</v>
      </c>
      <c r="Q242" s="47">
        <v>1.2696216178366759</v>
      </c>
      <c r="R242" s="47">
        <f t="shared" si="68"/>
        <v>99.999999999999986</v>
      </c>
      <c r="S242" s="47"/>
      <c r="T242" s="47">
        <f t="shared" si="69"/>
        <v>73.112466498246519</v>
      </c>
      <c r="U242" s="47">
        <f t="shared" si="70"/>
        <v>0.666212941477621</v>
      </c>
      <c r="V242" s="47">
        <f t="shared" si="71"/>
        <v>15.513275150172682</v>
      </c>
      <c r="W242" s="47">
        <f t="shared" si="72"/>
        <v>0.20226542098378461</v>
      </c>
      <c r="X242" s="47">
        <f t="shared" si="73"/>
        <v>0.56665499366741812</v>
      </c>
      <c r="Y242" s="47">
        <f t="shared" si="74"/>
        <v>0.16816252610719717</v>
      </c>
      <c r="Z242" s="47">
        <f t="shared" si="75"/>
        <v>0.41058410407215939</v>
      </c>
      <c r="AA242" s="47">
        <f t="shared" si="76"/>
        <v>1.2424596997873119</v>
      </c>
      <c r="AB242" s="47">
        <f t="shared" si="77"/>
        <v>1.1009521760209779</v>
      </c>
      <c r="AC242" s="47">
        <f t="shared" si="78"/>
        <v>6.4588297398519661</v>
      </c>
      <c r="AD242" s="47">
        <f t="shared" si="79"/>
        <v>0.55813674961240611</v>
      </c>
      <c r="AE242" s="47">
        <f t="shared" si="80"/>
        <v>100.00000000000003</v>
      </c>
      <c r="AF242" s="47"/>
      <c r="AG242" s="47">
        <f>AC242*'E. Diagram lines'!$G$42</f>
        <v>5.3615143347926146</v>
      </c>
      <c r="AH242" s="47">
        <f>V242*'E. Diagram lines'!$G$43</f>
        <v>8.2106549647304679</v>
      </c>
      <c r="AI242" s="47">
        <f>AB242*'E. Diagram lines'!$G$41</f>
        <v>0.81674380531533675</v>
      </c>
      <c r="AJ242" s="47">
        <f>AA242*'E. Diagram lines'!$G$44</f>
        <v>0.88793330684871419</v>
      </c>
      <c r="AK242" s="47">
        <f>AD242*'E. Diagram lines'!$G$50</f>
        <v>0.24358690012884984</v>
      </c>
      <c r="AL242" s="47">
        <f>U242*'E. Diagram lines'!$G$47</f>
        <v>0.39926899799310483</v>
      </c>
      <c r="AM242" s="47">
        <f t="shared" si="81"/>
        <v>7.5597819158729438</v>
      </c>
      <c r="AN242" s="47">
        <f t="shared" si="82"/>
        <v>1.1619632763087264</v>
      </c>
      <c r="AO242" s="47">
        <f t="shared" si="83"/>
        <v>1.3289595187725525</v>
      </c>
      <c r="AP242" s="47">
        <f t="shared" si="84"/>
        <v>0.75246836782779924</v>
      </c>
    </row>
    <row r="243" spans="1:42">
      <c r="A243" s="18" t="s">
        <v>127</v>
      </c>
      <c r="B243" s="18">
        <v>0.15</v>
      </c>
      <c r="C243" s="18" t="s">
        <v>157</v>
      </c>
      <c r="D243" s="18">
        <v>450</v>
      </c>
      <c r="E243" s="18">
        <v>80</v>
      </c>
      <c r="F243" s="47">
        <v>72.184214818251164</v>
      </c>
      <c r="G243" s="47">
        <v>0.65775455795179494</v>
      </c>
      <c r="H243" s="47">
        <v>15.316315255231583</v>
      </c>
      <c r="I243" s="47">
        <v>0.19969741547356529</v>
      </c>
      <c r="J243" s="47">
        <v>0.55946061936927249</v>
      </c>
      <c r="K243" s="47">
        <v>0.16602749832263969</v>
      </c>
      <c r="L243" s="47">
        <v>0.40537123952745763</v>
      </c>
      <c r="M243" s="47">
        <v>1.2266851628459012</v>
      </c>
      <c r="N243" s="47">
        <v>1.0869742491921703</v>
      </c>
      <c r="O243" s="47">
        <v>6.3768270412155328</v>
      </c>
      <c r="P243" s="47">
        <v>0.55105052478223548</v>
      </c>
      <c r="Q243" s="47">
        <v>1.2696216178366746</v>
      </c>
      <c r="R243" s="47">
        <f t="shared" si="68"/>
        <v>99.999999999999986</v>
      </c>
      <c r="S243" s="47"/>
      <c r="T243" s="47">
        <f t="shared" si="69"/>
        <v>73.112466498246519</v>
      </c>
      <c r="U243" s="47">
        <f t="shared" si="70"/>
        <v>0.66621294147762056</v>
      </c>
      <c r="V243" s="47">
        <f t="shared" si="71"/>
        <v>15.513275150172662</v>
      </c>
      <c r="W243" s="47">
        <f t="shared" si="72"/>
        <v>0.20226542098378378</v>
      </c>
      <c r="X243" s="47">
        <f t="shared" si="73"/>
        <v>0.56665499366742522</v>
      </c>
      <c r="Y243" s="47">
        <f t="shared" si="74"/>
        <v>0.16816252610719692</v>
      </c>
      <c r="Z243" s="47">
        <f t="shared" si="75"/>
        <v>0.4105841040721589</v>
      </c>
      <c r="AA243" s="47">
        <f t="shared" si="76"/>
        <v>1.2424596997873099</v>
      </c>
      <c r="AB243" s="47">
        <f t="shared" si="77"/>
        <v>1.1009521760209759</v>
      </c>
      <c r="AC243" s="47">
        <f t="shared" si="78"/>
        <v>6.4588297398519581</v>
      </c>
      <c r="AD243" s="47">
        <f t="shared" si="79"/>
        <v>0.55813674961240567</v>
      </c>
      <c r="AE243" s="47">
        <f t="shared" si="80"/>
        <v>100.00000000000001</v>
      </c>
      <c r="AF243" s="47"/>
      <c r="AG243" s="47">
        <f>AC243*'E. Diagram lines'!$G$42</f>
        <v>5.3615143347926075</v>
      </c>
      <c r="AH243" s="47">
        <f>V243*'E. Diagram lines'!$G$43</f>
        <v>8.2106549647304572</v>
      </c>
      <c r="AI243" s="47">
        <f>AB243*'E. Diagram lines'!$G$41</f>
        <v>0.81674380531533519</v>
      </c>
      <c r="AJ243" s="47">
        <f>AA243*'E. Diagram lines'!$G$44</f>
        <v>0.88793330684871274</v>
      </c>
      <c r="AK243" s="47">
        <f>AD243*'E. Diagram lines'!$G$50</f>
        <v>0.24358690012884965</v>
      </c>
      <c r="AL243" s="47">
        <f>U243*'E. Diagram lines'!$G$47</f>
        <v>0.39926899799310456</v>
      </c>
      <c r="AM243" s="47">
        <f t="shared" si="81"/>
        <v>7.559781915872934</v>
      </c>
      <c r="AN243" s="47">
        <f t="shared" si="82"/>
        <v>1.1619632763087266</v>
      </c>
      <c r="AO243" s="47">
        <f t="shared" si="83"/>
        <v>1.3289595187725527</v>
      </c>
      <c r="AP243" s="47">
        <f t="shared" si="84"/>
        <v>0.75246836782779913</v>
      </c>
    </row>
    <row r="244" spans="1:42">
      <c r="A244" s="18" t="s">
        <v>127</v>
      </c>
      <c r="B244" s="18">
        <v>0.15</v>
      </c>
      <c r="C244" s="18" t="s">
        <v>157</v>
      </c>
      <c r="D244" s="18">
        <v>450</v>
      </c>
      <c r="E244" s="18">
        <v>80</v>
      </c>
      <c r="F244" s="47">
        <v>72.376060891750654</v>
      </c>
      <c r="G244" s="47">
        <v>0.69843853185045635</v>
      </c>
      <c r="H244" s="47">
        <v>15.141656804359085</v>
      </c>
      <c r="I244" s="47">
        <v>0.21491677980044915</v>
      </c>
      <c r="J244" s="47">
        <v>0.61220521944070461</v>
      </c>
      <c r="K244" s="47">
        <v>0.16298697576062668</v>
      </c>
      <c r="L244" s="47">
        <v>0.42263989906862043</v>
      </c>
      <c r="M244" s="47">
        <v>1.2187347702446467</v>
      </c>
      <c r="N244" s="47">
        <v>1.1846831804831386</v>
      </c>
      <c r="O244" s="47">
        <v>6.271529440928143</v>
      </c>
      <c r="P244" s="47">
        <v>0.51336149523201569</v>
      </c>
      <c r="Q244" s="47">
        <v>1.1827860110814608</v>
      </c>
      <c r="R244" s="47">
        <f t="shared" si="68"/>
        <v>100.00000000000001</v>
      </c>
      <c r="S244" s="47"/>
      <c r="T244" s="47">
        <f t="shared" si="69"/>
        <v>73.242361295337645</v>
      </c>
      <c r="U244" s="47">
        <f t="shared" si="70"/>
        <v>0.70679844498427147</v>
      </c>
      <c r="V244" s="47">
        <f t="shared" si="71"/>
        <v>15.322893849301483</v>
      </c>
      <c r="W244" s="47">
        <f t="shared" si="72"/>
        <v>0.21748921177291045</v>
      </c>
      <c r="X244" s="47">
        <f t="shared" si="73"/>
        <v>0.61953296872886732</v>
      </c>
      <c r="Y244" s="47">
        <f t="shared" si="74"/>
        <v>0.16493783742871376</v>
      </c>
      <c r="Z244" s="47">
        <f t="shared" si="75"/>
        <v>0.42769865897657833</v>
      </c>
      <c r="AA244" s="47">
        <f t="shared" si="76"/>
        <v>1.2333223342861261</v>
      </c>
      <c r="AB244" s="47">
        <f t="shared" si="77"/>
        <v>1.1988631663062166</v>
      </c>
      <c r="AC244" s="47">
        <f t="shared" si="78"/>
        <v>6.3465960916803805</v>
      </c>
      <c r="AD244" s="47">
        <f t="shared" si="79"/>
        <v>0.5195061411968005</v>
      </c>
      <c r="AE244" s="47">
        <f t="shared" si="80"/>
        <v>99.999999999999986</v>
      </c>
      <c r="AF244" s="47"/>
      <c r="AG244" s="47">
        <f>AC244*'E. Diagram lines'!$G$42</f>
        <v>5.2683484924101807</v>
      </c>
      <c r="AH244" s="47">
        <f>V244*'E. Diagram lines'!$G$43</f>
        <v>8.1098925429943627</v>
      </c>
      <c r="AI244" s="47">
        <f>AB244*'E. Diagram lines'!$G$41</f>
        <v>0.88937928987995873</v>
      </c>
      <c r="AJ244" s="47">
        <f>AA244*'E. Diagram lines'!$G$44</f>
        <v>0.88140321885733541</v>
      </c>
      <c r="AK244" s="47">
        <f>AD244*'E. Diagram lines'!$G$50</f>
        <v>0.22672739363589184</v>
      </c>
      <c r="AL244" s="47">
        <f>U244*'E. Diagram lines'!$G$47</f>
        <v>0.42359235214801705</v>
      </c>
      <c r="AM244" s="47">
        <f t="shared" si="81"/>
        <v>7.5454592579865967</v>
      </c>
      <c r="AN244" s="47">
        <f t="shared" si="82"/>
        <v>1.152115586664368</v>
      </c>
      <c r="AO244" s="47">
        <f t="shared" si="83"/>
        <v>1.3170268043219975</v>
      </c>
      <c r="AP244" s="47">
        <f t="shared" si="84"/>
        <v>0.7592859892588123</v>
      </c>
    </row>
    <row r="245" spans="1:42">
      <c r="A245" s="18" t="s">
        <v>127</v>
      </c>
      <c r="B245" s="18">
        <v>0.15</v>
      </c>
      <c r="C245" s="18" t="s">
        <v>157</v>
      </c>
      <c r="D245" s="18">
        <v>450</v>
      </c>
      <c r="E245" s="18">
        <v>80</v>
      </c>
      <c r="F245" s="47">
        <v>72.376060891750669</v>
      </c>
      <c r="G245" s="47">
        <v>0.69843853185045612</v>
      </c>
      <c r="H245" s="47">
        <v>15.141656804359071</v>
      </c>
      <c r="I245" s="47">
        <v>0.21491677980044838</v>
      </c>
      <c r="J245" s="47">
        <v>0.61220521944071249</v>
      </c>
      <c r="K245" s="47">
        <v>0.16298697576062643</v>
      </c>
      <c r="L245" s="47">
        <v>0.42263989906861971</v>
      </c>
      <c r="M245" s="47">
        <v>1.2187347702446445</v>
      </c>
      <c r="N245" s="47">
        <v>1.184683180483137</v>
      </c>
      <c r="O245" s="47">
        <v>6.2715294409281332</v>
      </c>
      <c r="P245" s="47">
        <v>0.51336149523201546</v>
      </c>
      <c r="Q245" s="47">
        <v>1.1827860110814596</v>
      </c>
      <c r="R245" s="47">
        <f t="shared" si="68"/>
        <v>99.999999999999986</v>
      </c>
      <c r="S245" s="47"/>
      <c r="T245" s="47">
        <f t="shared" si="69"/>
        <v>73.242361295337673</v>
      </c>
      <c r="U245" s="47">
        <f t="shared" si="70"/>
        <v>0.70679844498427158</v>
      </c>
      <c r="V245" s="47">
        <f t="shared" si="71"/>
        <v>15.322893849301472</v>
      </c>
      <c r="W245" s="47">
        <f t="shared" si="72"/>
        <v>0.21748921177290972</v>
      </c>
      <c r="X245" s="47">
        <f t="shared" si="73"/>
        <v>0.61953296872887542</v>
      </c>
      <c r="Y245" s="47">
        <f t="shared" si="74"/>
        <v>0.16493783742871357</v>
      </c>
      <c r="Z245" s="47">
        <f t="shared" si="75"/>
        <v>0.42769865897657777</v>
      </c>
      <c r="AA245" s="47">
        <f t="shared" si="76"/>
        <v>1.2333223342861244</v>
      </c>
      <c r="AB245" s="47">
        <f t="shared" si="77"/>
        <v>1.1988631663062155</v>
      </c>
      <c r="AC245" s="47">
        <f t="shared" si="78"/>
        <v>6.3465960916803725</v>
      </c>
      <c r="AD245" s="47">
        <f t="shared" si="79"/>
        <v>0.51950614119680039</v>
      </c>
      <c r="AE245" s="47">
        <f t="shared" si="80"/>
        <v>100.00000000000001</v>
      </c>
      <c r="AF245" s="47"/>
      <c r="AG245" s="47">
        <f>AC245*'E. Diagram lines'!$G$42</f>
        <v>5.2683484924101736</v>
      </c>
      <c r="AH245" s="47">
        <f>V245*'E. Diagram lines'!$G$43</f>
        <v>8.1098925429943574</v>
      </c>
      <c r="AI245" s="47">
        <f>AB245*'E. Diagram lines'!$G$41</f>
        <v>0.88937928987995796</v>
      </c>
      <c r="AJ245" s="47">
        <f>AA245*'E. Diagram lines'!$G$44</f>
        <v>0.88140321885733419</v>
      </c>
      <c r="AK245" s="47">
        <f>AD245*'E. Diagram lines'!$G$50</f>
        <v>0.22672739363589178</v>
      </c>
      <c r="AL245" s="47">
        <f>U245*'E. Diagram lines'!$G$47</f>
        <v>0.4235923521480171</v>
      </c>
      <c r="AM245" s="47">
        <f t="shared" si="81"/>
        <v>7.5454592579865878</v>
      </c>
      <c r="AN245" s="47">
        <f t="shared" si="82"/>
        <v>1.1521155866643686</v>
      </c>
      <c r="AO245" s="47">
        <f t="shared" si="83"/>
        <v>1.3170268043219981</v>
      </c>
      <c r="AP245" s="47">
        <f t="shared" si="84"/>
        <v>0.75928598925881186</v>
      </c>
    </row>
    <row r="246" spans="1:42">
      <c r="A246" s="18" t="s">
        <v>127</v>
      </c>
      <c r="B246" s="18">
        <v>0.15</v>
      </c>
      <c r="C246" s="18" t="s">
        <v>157</v>
      </c>
      <c r="D246" s="18">
        <v>450</v>
      </c>
      <c r="E246" s="18">
        <v>80</v>
      </c>
      <c r="F246" s="47">
        <v>72.563077437107594</v>
      </c>
      <c r="G246" s="47">
        <v>0.74110711883008706</v>
      </c>
      <c r="H246" s="47">
        <v>14.963354868898609</v>
      </c>
      <c r="I246" s="47">
        <v>0.23201882229239054</v>
      </c>
      <c r="J246" s="47">
        <v>0.67010654933215441</v>
      </c>
      <c r="K246" s="47">
        <v>0.1595626204579195</v>
      </c>
      <c r="L246" s="47">
        <v>0.44131205165707604</v>
      </c>
      <c r="M246" s="47">
        <v>1.2129885829814129</v>
      </c>
      <c r="N246" s="47">
        <v>1.2911536934056711</v>
      </c>
      <c r="O246" s="47">
        <v>6.1538044489821981</v>
      </c>
      <c r="P246" s="47">
        <v>0.47563945603265217</v>
      </c>
      <c r="Q246" s="47">
        <v>1.0958743500222123</v>
      </c>
      <c r="R246" s="47">
        <f t="shared" si="68"/>
        <v>99.999999999999986</v>
      </c>
      <c r="S246" s="47"/>
      <c r="T246" s="47">
        <f t="shared" si="69"/>
        <v>73.367088541795226</v>
      </c>
      <c r="U246" s="47">
        <f t="shared" si="70"/>
        <v>0.74931871037702624</v>
      </c>
      <c r="V246" s="47">
        <f t="shared" si="71"/>
        <v>15.129151358007048</v>
      </c>
      <c r="W246" s="47">
        <f t="shared" si="72"/>
        <v>0.23458962987399171</v>
      </c>
      <c r="X246" s="47">
        <f t="shared" si="73"/>
        <v>0.67753144262521969</v>
      </c>
      <c r="Y246" s="47">
        <f t="shared" si="74"/>
        <v>0.16133060113448905</v>
      </c>
      <c r="Z246" s="47">
        <f t="shared" si="75"/>
        <v>0.44620186342770146</v>
      </c>
      <c r="AA246" s="47">
        <f t="shared" si="76"/>
        <v>1.2264287005318524</v>
      </c>
      <c r="AB246" s="47">
        <f t="shared" si="77"/>
        <v>1.3054598935286792</v>
      </c>
      <c r="AC246" s="47">
        <f t="shared" si="78"/>
        <v>6.2219896374803865</v>
      </c>
      <c r="AD246" s="47">
        <f t="shared" si="79"/>
        <v>0.48090962121837338</v>
      </c>
      <c r="AE246" s="47">
        <f t="shared" si="80"/>
        <v>100.00000000000001</v>
      </c>
      <c r="AF246" s="47"/>
      <c r="AG246" s="47">
        <f>AC246*'E. Diagram lines'!$G$42</f>
        <v>5.1649119075628054</v>
      </c>
      <c r="AH246" s="47">
        <f>V246*'E. Diagram lines'!$G$43</f>
        <v>8.0073511561739146</v>
      </c>
      <c r="AI246" s="47">
        <f>AB246*'E. Diagram lines'!$G$41</f>
        <v>0.96845830759033036</v>
      </c>
      <c r="AJ246" s="47">
        <f>AA246*'E. Diagram lines'!$G$44</f>
        <v>0.87647663088294558</v>
      </c>
      <c r="AK246" s="47">
        <f>AD246*'E. Diagram lines'!$G$50</f>
        <v>0.20988276431550545</v>
      </c>
      <c r="AL246" s="47">
        <f>U246*'E. Diagram lines'!$G$47</f>
        <v>0.44907523112078518</v>
      </c>
      <c r="AM246" s="47">
        <f t="shared" si="81"/>
        <v>7.5274495310090659</v>
      </c>
      <c r="AN246" s="47">
        <f t="shared" si="82"/>
        <v>1.1423004427981047</v>
      </c>
      <c r="AO246" s="47">
        <f t="shared" si="83"/>
        <v>1.3055385335114635</v>
      </c>
      <c r="AP246" s="47">
        <f t="shared" si="84"/>
        <v>0.76596743361556185</v>
      </c>
    </row>
    <row r="247" spans="1:42">
      <c r="A247" s="18" t="s">
        <v>127</v>
      </c>
      <c r="B247" s="18">
        <v>0.15</v>
      </c>
      <c r="C247" s="18" t="s">
        <v>157</v>
      </c>
      <c r="D247" s="18">
        <v>450</v>
      </c>
      <c r="E247" s="18">
        <v>80</v>
      </c>
      <c r="F247" s="47">
        <v>72.563077437107651</v>
      </c>
      <c r="G247" s="47">
        <v>0.74110711883008651</v>
      </c>
      <c r="H247" s="47">
        <v>14.963354868898593</v>
      </c>
      <c r="I247" s="47">
        <v>0.23201882229238954</v>
      </c>
      <c r="J247" s="47">
        <v>0.67010654933216363</v>
      </c>
      <c r="K247" s="47">
        <v>0.15956262045791936</v>
      </c>
      <c r="L247" s="47">
        <v>0.44131205165707543</v>
      </c>
      <c r="M247" s="47">
        <v>1.2129885829814102</v>
      </c>
      <c r="N247" s="47">
        <v>1.2911536934056695</v>
      </c>
      <c r="O247" s="47">
        <v>6.1538044489821901</v>
      </c>
      <c r="P247" s="47">
        <v>0.47563945603265201</v>
      </c>
      <c r="Q247" s="47">
        <v>1.0958743500222103</v>
      </c>
      <c r="R247" s="47">
        <f t="shared" si="68"/>
        <v>100.00000000000001</v>
      </c>
      <c r="S247" s="47"/>
      <c r="T247" s="47">
        <f t="shared" si="69"/>
        <v>73.367088541795255</v>
      </c>
      <c r="U247" s="47">
        <f t="shared" si="70"/>
        <v>0.74931871037702547</v>
      </c>
      <c r="V247" s="47">
        <f t="shared" si="71"/>
        <v>15.129151358007027</v>
      </c>
      <c r="W247" s="47">
        <f t="shared" si="72"/>
        <v>0.23458962987399062</v>
      </c>
      <c r="X247" s="47">
        <f t="shared" si="73"/>
        <v>0.6775314426252288</v>
      </c>
      <c r="Y247" s="47">
        <f t="shared" si="74"/>
        <v>0.16133060113448885</v>
      </c>
      <c r="Z247" s="47">
        <f t="shared" si="75"/>
        <v>0.44620186342770068</v>
      </c>
      <c r="AA247" s="47">
        <f t="shared" si="76"/>
        <v>1.2264287005318495</v>
      </c>
      <c r="AB247" s="47">
        <f t="shared" si="77"/>
        <v>1.3054598935286774</v>
      </c>
      <c r="AC247" s="47">
        <f t="shared" si="78"/>
        <v>6.2219896374803767</v>
      </c>
      <c r="AD247" s="47">
        <f t="shared" si="79"/>
        <v>0.48090962121837311</v>
      </c>
      <c r="AE247" s="47">
        <f t="shared" si="80"/>
        <v>100</v>
      </c>
      <c r="AF247" s="47"/>
      <c r="AG247" s="47">
        <f>AC247*'E. Diagram lines'!$G$42</f>
        <v>5.1649119075627974</v>
      </c>
      <c r="AH247" s="47">
        <f>V247*'E. Diagram lines'!$G$43</f>
        <v>8.0073511561739021</v>
      </c>
      <c r="AI247" s="47">
        <f>AB247*'E. Diagram lines'!$G$41</f>
        <v>0.96845830759032903</v>
      </c>
      <c r="AJ247" s="47">
        <f>AA247*'E. Diagram lines'!$G$44</f>
        <v>0.87647663088294347</v>
      </c>
      <c r="AK247" s="47">
        <f>AD247*'E. Diagram lines'!$G$50</f>
        <v>0.20988276431550534</v>
      </c>
      <c r="AL247" s="47">
        <f>U247*'E. Diagram lines'!$G$47</f>
        <v>0.44907523112078473</v>
      </c>
      <c r="AM247" s="47">
        <f t="shared" si="81"/>
        <v>7.5274495310090543</v>
      </c>
      <c r="AN247" s="47">
        <f t="shared" si="82"/>
        <v>1.1423004427981049</v>
      </c>
      <c r="AO247" s="47">
        <f t="shared" si="83"/>
        <v>1.3055385335114635</v>
      </c>
      <c r="AP247" s="47">
        <f t="shared" si="84"/>
        <v>0.76596743361556197</v>
      </c>
    </row>
    <row r="248" spans="1:42">
      <c r="A248" s="18" t="s">
        <v>127</v>
      </c>
      <c r="B248" s="18">
        <v>0.15</v>
      </c>
      <c r="C248" s="18" t="s">
        <v>157</v>
      </c>
      <c r="D248" s="18">
        <v>450</v>
      </c>
      <c r="E248" s="18">
        <v>80</v>
      </c>
      <c r="F248" s="47">
        <v>72.738570741373337</v>
      </c>
      <c r="G248" s="47">
        <v>0.78416923017880402</v>
      </c>
      <c r="H248" s="47">
        <v>14.787649359121454</v>
      </c>
      <c r="I248" s="47">
        <v>0.25059777186761417</v>
      </c>
      <c r="J248" s="47">
        <v>0.73139281297750891</v>
      </c>
      <c r="K248" s="47">
        <v>0.15580622655697363</v>
      </c>
      <c r="L248" s="47">
        <v>0.46080036088604293</v>
      </c>
      <c r="M248" s="47">
        <v>1.2096037389690051</v>
      </c>
      <c r="N248" s="47">
        <v>1.4028926442499443</v>
      </c>
      <c r="O248" s="47">
        <v>6.0273217384220468</v>
      </c>
      <c r="P248" s="47">
        <v>0.43922349030064206</v>
      </c>
      <c r="Q248" s="47">
        <v>1.0119718850966388</v>
      </c>
      <c r="R248" s="47">
        <f t="shared" si="68"/>
        <v>100.00000000000003</v>
      </c>
      <c r="S248" s="47"/>
      <c r="T248" s="47">
        <f t="shared" si="69"/>
        <v>73.482189843139224</v>
      </c>
      <c r="U248" s="47">
        <f t="shared" si="70"/>
        <v>0.79218592905856822</v>
      </c>
      <c r="V248" s="47">
        <f t="shared" si="71"/>
        <v>14.938826079004459</v>
      </c>
      <c r="W248" s="47">
        <f t="shared" si="72"/>
        <v>0.25315967661940403</v>
      </c>
      <c r="X248" s="47">
        <f t="shared" si="73"/>
        <v>0.73886996933459703</v>
      </c>
      <c r="Y248" s="47">
        <f t="shared" si="74"/>
        <v>0.15739906079967245</v>
      </c>
      <c r="Z248" s="47">
        <f t="shared" si="75"/>
        <v>0.4655112033862871</v>
      </c>
      <c r="AA248" s="47">
        <f t="shared" si="76"/>
        <v>1.221969729071601</v>
      </c>
      <c r="AB248" s="47">
        <f t="shared" si="77"/>
        <v>1.4172346605606627</v>
      </c>
      <c r="AC248" s="47">
        <f t="shared" si="78"/>
        <v>6.0889401003378394</v>
      </c>
      <c r="AD248" s="47">
        <f t="shared" si="79"/>
        <v>0.4437137486876695</v>
      </c>
      <c r="AE248" s="47">
        <f t="shared" si="80"/>
        <v>99.999999999999986</v>
      </c>
      <c r="AF248" s="47"/>
      <c r="AG248" s="47">
        <f>AC248*'E. Diagram lines'!$G$42</f>
        <v>5.0544666675798053</v>
      </c>
      <c r="AH248" s="47">
        <f>V248*'E. Diagram lines'!$G$43</f>
        <v>7.9066183849293505</v>
      </c>
      <c r="AI248" s="47">
        <f>AB248*'E. Diagram lines'!$G$41</f>
        <v>1.0513786655788848</v>
      </c>
      <c r="AJ248" s="47">
        <f>AA248*'E. Diagram lines'!$G$44</f>
        <v>0.8732899928982103</v>
      </c>
      <c r="AK248" s="47">
        <f>AD248*'E. Diagram lines'!$G$50</f>
        <v>0.19364941775010919</v>
      </c>
      <c r="AL248" s="47">
        <f>U248*'E. Diagram lines'!$G$47</f>
        <v>0.47476604314819687</v>
      </c>
      <c r="AM248" s="47">
        <f t="shared" si="81"/>
        <v>7.5061747608985021</v>
      </c>
      <c r="AN248" s="47">
        <f t="shared" si="82"/>
        <v>1.1328936917743453</v>
      </c>
      <c r="AO248" s="47">
        <f t="shared" si="83"/>
        <v>1.2949260836974199</v>
      </c>
      <c r="AP248" s="47">
        <f t="shared" si="84"/>
        <v>0.77224485056682668</v>
      </c>
    </row>
    <row r="249" spans="1:42">
      <c r="A249" s="18" t="s">
        <v>127</v>
      </c>
      <c r="B249" s="18">
        <v>0.15</v>
      </c>
      <c r="C249" s="18" t="s">
        <v>157</v>
      </c>
      <c r="D249" s="18">
        <v>450</v>
      </c>
      <c r="E249" s="18">
        <v>80</v>
      </c>
      <c r="F249" s="47">
        <v>72.738570741373351</v>
      </c>
      <c r="G249" s="47">
        <v>0.78416923017880324</v>
      </c>
      <c r="H249" s="47">
        <v>14.787649359121438</v>
      </c>
      <c r="I249" s="47">
        <v>0.25059777186761306</v>
      </c>
      <c r="J249" s="47">
        <v>0.73139281297751935</v>
      </c>
      <c r="K249" s="47">
        <v>0.15580622655697335</v>
      </c>
      <c r="L249" s="47">
        <v>0.46080036088604226</v>
      </c>
      <c r="M249" s="47">
        <v>1.2096037389690018</v>
      </c>
      <c r="N249" s="47">
        <v>1.4028926442499428</v>
      </c>
      <c r="O249" s="47">
        <v>6.0273217384220379</v>
      </c>
      <c r="P249" s="47">
        <v>0.43922349030064178</v>
      </c>
      <c r="Q249" s="47">
        <v>1.0119718850966373</v>
      </c>
      <c r="R249" s="47">
        <f t="shared" si="68"/>
        <v>100.00000000000001</v>
      </c>
      <c r="S249" s="47"/>
      <c r="T249" s="47">
        <f t="shared" si="69"/>
        <v>73.482189843139253</v>
      </c>
      <c r="U249" s="47">
        <f t="shared" si="70"/>
        <v>0.79218592905856744</v>
      </c>
      <c r="V249" s="47">
        <f t="shared" si="71"/>
        <v>14.938826079004446</v>
      </c>
      <c r="W249" s="47">
        <f t="shared" si="72"/>
        <v>0.25315967661940297</v>
      </c>
      <c r="X249" s="47">
        <f t="shared" si="73"/>
        <v>0.73886996933460769</v>
      </c>
      <c r="Y249" s="47">
        <f t="shared" si="74"/>
        <v>0.15739906079967217</v>
      </c>
      <c r="Z249" s="47">
        <f t="shared" si="75"/>
        <v>0.46551120338628643</v>
      </c>
      <c r="AA249" s="47">
        <f t="shared" si="76"/>
        <v>1.2219697290715978</v>
      </c>
      <c r="AB249" s="47">
        <f t="shared" si="77"/>
        <v>1.4172346605606614</v>
      </c>
      <c r="AC249" s="47">
        <f t="shared" si="78"/>
        <v>6.0889401003378314</v>
      </c>
      <c r="AD249" s="47">
        <f t="shared" si="79"/>
        <v>0.44371374868766927</v>
      </c>
      <c r="AE249" s="47">
        <f t="shared" si="80"/>
        <v>100</v>
      </c>
      <c r="AF249" s="47"/>
      <c r="AG249" s="47">
        <f>AC249*'E. Diagram lines'!$G$42</f>
        <v>5.0544666675797982</v>
      </c>
      <c r="AH249" s="47">
        <f>V249*'E. Diagram lines'!$G$43</f>
        <v>7.9066183849293434</v>
      </c>
      <c r="AI249" s="47">
        <f>AB249*'E. Diagram lines'!$G$41</f>
        <v>1.0513786655788837</v>
      </c>
      <c r="AJ249" s="47">
        <f>AA249*'E. Diagram lines'!$G$44</f>
        <v>0.87328999289820808</v>
      </c>
      <c r="AK249" s="47">
        <f>AD249*'E. Diagram lines'!$G$50</f>
        <v>0.19364941775010908</v>
      </c>
      <c r="AL249" s="47">
        <f>U249*'E. Diagram lines'!$G$47</f>
        <v>0.47476604314819637</v>
      </c>
      <c r="AM249" s="47">
        <f t="shared" si="81"/>
        <v>7.5061747608984923</v>
      </c>
      <c r="AN249" s="47">
        <f t="shared" si="82"/>
        <v>1.132893691774346</v>
      </c>
      <c r="AO249" s="47">
        <f t="shared" si="83"/>
        <v>1.2949260836974206</v>
      </c>
      <c r="AP249" s="47">
        <f t="shared" si="84"/>
        <v>0.77224485056682624</v>
      </c>
    </row>
    <row r="250" spans="1:42">
      <c r="A250" s="18" t="s">
        <v>127</v>
      </c>
      <c r="B250" s="18">
        <v>0.15</v>
      </c>
      <c r="C250" s="18" t="s">
        <v>157</v>
      </c>
      <c r="D250" s="18">
        <v>450</v>
      </c>
      <c r="E250" s="18">
        <v>80</v>
      </c>
      <c r="F250" s="47">
        <v>72.9039369846179</v>
      </c>
      <c r="G250" s="47">
        <v>0.82774418514040171</v>
      </c>
      <c r="H250" s="47">
        <v>14.613352299292428</v>
      </c>
      <c r="I250" s="47">
        <v>0.27091834442328561</v>
      </c>
      <c r="J250" s="47">
        <v>0.79655030636950086</v>
      </c>
      <c r="K250" s="47">
        <v>0.1516276062725038</v>
      </c>
      <c r="L250" s="47">
        <v>0.48126086268297003</v>
      </c>
      <c r="M250" s="47">
        <v>1.2084262027037749</v>
      </c>
      <c r="N250" s="47">
        <v>1.5205910298793797</v>
      </c>
      <c r="O250" s="47">
        <v>5.8911598066818351</v>
      </c>
      <c r="P250" s="47">
        <v>0.40388362167392666</v>
      </c>
      <c r="Q250" s="47">
        <v>0.93054875026210204</v>
      </c>
      <c r="R250" s="47">
        <f t="shared" si="68"/>
        <v>100.00000000000001</v>
      </c>
      <c r="S250" s="47"/>
      <c r="T250" s="47">
        <f t="shared" si="69"/>
        <v>73.588715860390693</v>
      </c>
      <c r="U250" s="47">
        <f t="shared" si="70"/>
        <v>0.83551909766189569</v>
      </c>
      <c r="V250" s="47">
        <f t="shared" si="71"/>
        <v>14.750613953088882</v>
      </c>
      <c r="W250" s="47">
        <f t="shared" si="72"/>
        <v>0.27346305143080352</v>
      </c>
      <c r="X250" s="47">
        <f t="shared" si="73"/>
        <v>0.80403221812698611</v>
      </c>
      <c r="Y250" s="47">
        <f t="shared" si="74"/>
        <v>0.15305182814657503</v>
      </c>
      <c r="Z250" s="47">
        <f t="shared" si="75"/>
        <v>0.48578129444745782</v>
      </c>
      <c r="AA250" s="47">
        <f t="shared" si="76"/>
        <v>1.2197768206644546</v>
      </c>
      <c r="AB250" s="47">
        <f t="shared" si="77"/>
        <v>1.534873778644658</v>
      </c>
      <c r="AC250" s="47">
        <f t="shared" si="78"/>
        <v>5.9464948401007929</v>
      </c>
      <c r="AD250" s="47">
        <f t="shared" si="79"/>
        <v>0.40767725729680482</v>
      </c>
      <c r="AE250" s="47">
        <f t="shared" si="80"/>
        <v>100.00000000000003</v>
      </c>
      <c r="AF250" s="47"/>
      <c r="AG250" s="47">
        <f>AC250*'E. Diagram lines'!$G$42</f>
        <v>4.9362219800055369</v>
      </c>
      <c r="AH250" s="47">
        <f>V250*'E. Diagram lines'!$G$43</f>
        <v>7.8070040345673632</v>
      </c>
      <c r="AI250" s="47">
        <f>AB250*'E. Diagram lines'!$G$41</f>
        <v>1.1386495053578796</v>
      </c>
      <c r="AJ250" s="47">
        <f>AA250*'E. Diagram lines'!$G$44</f>
        <v>0.87172281416886621</v>
      </c>
      <c r="AK250" s="47">
        <f>AD250*'E. Diagram lines'!$G$50</f>
        <v>0.17792205839683861</v>
      </c>
      <c r="AL250" s="47">
        <f>U250*'E. Diagram lines'!$G$47</f>
        <v>0.50073610426670789</v>
      </c>
      <c r="AM250" s="47">
        <f t="shared" si="81"/>
        <v>7.4813686187454511</v>
      </c>
      <c r="AN250" s="47">
        <f t="shared" si="82"/>
        <v>1.1238606571702356</v>
      </c>
      <c r="AO250" s="47">
        <f t="shared" si="83"/>
        <v>1.285130731304734</v>
      </c>
      <c r="AP250" s="47">
        <f t="shared" si="84"/>
        <v>0.77813095247107367</v>
      </c>
    </row>
    <row r="251" spans="1:42">
      <c r="A251" s="18" t="s">
        <v>127</v>
      </c>
      <c r="B251" s="18">
        <v>0.15</v>
      </c>
      <c r="C251" s="18" t="s">
        <v>157</v>
      </c>
      <c r="D251" s="18">
        <v>450</v>
      </c>
      <c r="E251" s="18">
        <v>80</v>
      </c>
      <c r="F251" s="47">
        <v>72.903936984617914</v>
      </c>
      <c r="G251" s="47">
        <v>0.82774418514040093</v>
      </c>
      <c r="H251" s="47">
        <v>14.613352299292407</v>
      </c>
      <c r="I251" s="47">
        <v>0.27091834442328439</v>
      </c>
      <c r="J251" s="47">
        <v>0.79655030636951241</v>
      </c>
      <c r="K251" s="47">
        <v>0.15162760627250352</v>
      </c>
      <c r="L251" s="47">
        <v>0.48126086268296919</v>
      </c>
      <c r="M251" s="47">
        <v>1.2084262027037707</v>
      </c>
      <c r="N251" s="47">
        <v>1.520591029879377</v>
      </c>
      <c r="O251" s="47">
        <v>5.8911598066818245</v>
      </c>
      <c r="P251" s="47">
        <v>0.40388362167392633</v>
      </c>
      <c r="Q251" s="47">
        <v>0.93054875026210049</v>
      </c>
      <c r="R251" s="47">
        <f t="shared" si="68"/>
        <v>100</v>
      </c>
      <c r="S251" s="47"/>
      <c r="T251" s="47">
        <f t="shared" si="69"/>
        <v>73.588715860390707</v>
      </c>
      <c r="U251" s="47">
        <f t="shared" si="70"/>
        <v>0.83551909766189492</v>
      </c>
      <c r="V251" s="47">
        <f t="shared" si="71"/>
        <v>14.750613953088864</v>
      </c>
      <c r="W251" s="47">
        <f t="shared" si="72"/>
        <v>0.2734630514308023</v>
      </c>
      <c r="X251" s="47">
        <f t="shared" si="73"/>
        <v>0.80403221812699788</v>
      </c>
      <c r="Y251" s="47">
        <f t="shared" si="74"/>
        <v>0.15305182814657478</v>
      </c>
      <c r="Z251" s="47">
        <f t="shared" si="75"/>
        <v>0.48578129444745705</v>
      </c>
      <c r="AA251" s="47">
        <f t="shared" si="76"/>
        <v>1.2197768206644506</v>
      </c>
      <c r="AB251" s="47">
        <f t="shared" si="77"/>
        <v>1.5348737786446556</v>
      </c>
      <c r="AC251" s="47">
        <f t="shared" si="78"/>
        <v>5.9464948401007831</v>
      </c>
      <c r="AD251" s="47">
        <f t="shared" si="79"/>
        <v>0.4076772572968046</v>
      </c>
      <c r="AE251" s="47">
        <f t="shared" si="80"/>
        <v>99.999999999999986</v>
      </c>
      <c r="AF251" s="47"/>
      <c r="AG251" s="47">
        <f>AC251*'E. Diagram lines'!$G$42</f>
        <v>4.9362219800055289</v>
      </c>
      <c r="AH251" s="47">
        <f>V251*'E. Diagram lines'!$G$43</f>
        <v>7.8070040345673544</v>
      </c>
      <c r="AI251" s="47">
        <f>AB251*'E. Diagram lines'!$G$41</f>
        <v>1.1386495053578778</v>
      </c>
      <c r="AJ251" s="47">
        <f>AA251*'E. Diagram lines'!$G$44</f>
        <v>0.87172281416886344</v>
      </c>
      <c r="AK251" s="47">
        <f>AD251*'E. Diagram lines'!$G$50</f>
        <v>0.17792205839683853</v>
      </c>
      <c r="AL251" s="47">
        <f>U251*'E. Diagram lines'!$G$47</f>
        <v>0.50073610426670745</v>
      </c>
      <c r="AM251" s="47">
        <f t="shared" si="81"/>
        <v>7.4813686187454387</v>
      </c>
      <c r="AN251" s="47">
        <f t="shared" si="82"/>
        <v>1.1238606571702363</v>
      </c>
      <c r="AO251" s="47">
        <f t="shared" si="83"/>
        <v>1.2851307313047347</v>
      </c>
      <c r="AP251" s="47">
        <f t="shared" si="84"/>
        <v>0.77813095247107311</v>
      </c>
    </row>
    <row r="252" spans="1:42">
      <c r="A252" s="18" t="s">
        <v>127</v>
      </c>
      <c r="B252" s="18">
        <v>0.15</v>
      </c>
      <c r="C252" s="18" t="s">
        <v>157</v>
      </c>
      <c r="D252" s="18">
        <v>450</v>
      </c>
      <c r="E252" s="18">
        <v>80</v>
      </c>
      <c r="F252" s="47">
        <v>73.059994448251544</v>
      </c>
      <c r="G252" s="47">
        <v>0.87187156306625291</v>
      </c>
      <c r="H252" s="47">
        <v>14.439663929433308</v>
      </c>
      <c r="I252" s="47">
        <v>0.29326590452689622</v>
      </c>
      <c r="J252" s="47">
        <v>0.86603687061310786</v>
      </c>
      <c r="K252" s="47">
        <v>0.146927741550476</v>
      </c>
      <c r="L252" s="47">
        <v>0.50283913104463851</v>
      </c>
      <c r="M252" s="47">
        <v>1.2093560127732708</v>
      </c>
      <c r="N252" s="47">
        <v>1.6448481161833834</v>
      </c>
      <c r="O252" s="47">
        <v>5.7443990313330326</v>
      </c>
      <c r="P252" s="47">
        <v>0.36949044816607463</v>
      </c>
      <c r="Q252" s="47">
        <v>0.85130680305801776</v>
      </c>
      <c r="R252" s="47">
        <f t="shared" si="68"/>
        <v>99.999999999999986</v>
      </c>
      <c r="S252" s="47"/>
      <c r="T252" s="47">
        <f t="shared" si="69"/>
        <v>73.687299441385804</v>
      </c>
      <c r="U252" s="47">
        <f t="shared" si="70"/>
        <v>0.87935759408793102</v>
      </c>
      <c r="V252" s="47">
        <f t="shared" si="71"/>
        <v>14.563645232067135</v>
      </c>
      <c r="W252" s="47">
        <f t="shared" si="72"/>
        <v>0.29578393327320363</v>
      </c>
      <c r="X252" s="47">
        <f t="shared" si="73"/>
        <v>0.87347280401656258</v>
      </c>
      <c r="Y252" s="47">
        <f t="shared" si="74"/>
        <v>0.1481892870323859</v>
      </c>
      <c r="Z252" s="47">
        <f t="shared" si="75"/>
        <v>0.50715658959400944</v>
      </c>
      <c r="AA252" s="47">
        <f t="shared" si="76"/>
        <v>1.2197397401608627</v>
      </c>
      <c r="AB252" s="47">
        <f t="shared" si="77"/>
        <v>1.6589710495893004</v>
      </c>
      <c r="AC252" s="47">
        <f t="shared" si="78"/>
        <v>5.7937213755533454</v>
      </c>
      <c r="AD252" s="47">
        <f t="shared" si="79"/>
        <v>0.37266295323947929</v>
      </c>
      <c r="AE252" s="47">
        <f t="shared" si="80"/>
        <v>100</v>
      </c>
      <c r="AF252" s="47"/>
      <c r="AG252" s="47">
        <f>AC252*'E. Diagram lines'!$G$42</f>
        <v>4.8094037864412886</v>
      </c>
      <c r="AH252" s="47">
        <f>V252*'E. Diagram lines'!$G$43</f>
        <v>7.7080477766111297</v>
      </c>
      <c r="AI252" s="47">
        <f>AB252*'E. Diagram lines'!$G$41</f>
        <v>1.230711340111585</v>
      </c>
      <c r="AJ252" s="47">
        <f>AA252*'E. Diagram lines'!$G$44</f>
        <v>0.87169631430397765</v>
      </c>
      <c r="AK252" s="47">
        <f>AD252*'E. Diagram lines'!$G$50</f>
        <v>0.16264081094016092</v>
      </c>
      <c r="AL252" s="47">
        <f>U252*'E. Diagram lines'!$G$47</f>
        <v>0.52700901410050072</v>
      </c>
      <c r="AM252" s="47">
        <f t="shared" si="81"/>
        <v>7.4526924251426454</v>
      </c>
      <c r="AN252" s="47">
        <f t="shared" si="82"/>
        <v>1.1151993717663642</v>
      </c>
      <c r="AO252" s="47">
        <f t="shared" si="83"/>
        <v>1.2761425262783286</v>
      </c>
      <c r="AP252" s="47">
        <f t="shared" si="84"/>
        <v>0.78361153194725408</v>
      </c>
    </row>
    <row r="253" spans="1:42">
      <c r="A253" s="18" t="s">
        <v>127</v>
      </c>
      <c r="B253" s="18">
        <v>0.15</v>
      </c>
      <c r="C253" s="18" t="s">
        <v>157</v>
      </c>
      <c r="D253" s="18">
        <v>450</v>
      </c>
      <c r="E253" s="18">
        <v>80</v>
      </c>
      <c r="F253" s="47">
        <v>73.059994448251544</v>
      </c>
      <c r="G253" s="47">
        <v>0.87187156306625158</v>
      </c>
      <c r="H253" s="47">
        <v>14.439663929433285</v>
      </c>
      <c r="I253" s="47">
        <v>0.29326590452689472</v>
      </c>
      <c r="J253" s="47">
        <v>0.8660368706131214</v>
      </c>
      <c r="K253" s="47">
        <v>0.14692774155047572</v>
      </c>
      <c r="L253" s="47">
        <v>0.5028391310446374</v>
      </c>
      <c r="M253" s="47">
        <v>1.2093560127732672</v>
      </c>
      <c r="N253" s="47">
        <v>1.6448481161833803</v>
      </c>
      <c r="O253" s="47">
        <v>5.7443990313330211</v>
      </c>
      <c r="P253" s="47">
        <v>0.36949044816607429</v>
      </c>
      <c r="Q253" s="47">
        <v>0.85130680305801643</v>
      </c>
      <c r="R253" s="47">
        <f t="shared" si="68"/>
        <v>99.999999999999957</v>
      </c>
      <c r="S253" s="47"/>
      <c r="T253" s="47">
        <f t="shared" si="69"/>
        <v>73.687299441385832</v>
      </c>
      <c r="U253" s="47">
        <f t="shared" si="70"/>
        <v>0.87935759408792979</v>
      </c>
      <c r="V253" s="47">
        <f t="shared" si="71"/>
        <v>14.563645232067115</v>
      </c>
      <c r="W253" s="47">
        <f t="shared" si="72"/>
        <v>0.29578393327320224</v>
      </c>
      <c r="X253" s="47">
        <f t="shared" si="73"/>
        <v>0.87347280401657657</v>
      </c>
      <c r="Y253" s="47">
        <f t="shared" si="74"/>
        <v>0.14818928703238568</v>
      </c>
      <c r="Z253" s="47">
        <f t="shared" si="75"/>
        <v>0.50715658959400844</v>
      </c>
      <c r="AA253" s="47">
        <f t="shared" si="76"/>
        <v>1.2197397401608594</v>
      </c>
      <c r="AB253" s="47">
        <f t="shared" si="77"/>
        <v>1.6589710495892978</v>
      </c>
      <c r="AC253" s="47">
        <f t="shared" si="78"/>
        <v>5.7937213755533357</v>
      </c>
      <c r="AD253" s="47">
        <f t="shared" si="79"/>
        <v>0.37266295323947907</v>
      </c>
      <c r="AE253" s="47">
        <f t="shared" si="80"/>
        <v>100.00000000000001</v>
      </c>
      <c r="AF253" s="47"/>
      <c r="AG253" s="47">
        <f>AC253*'E. Diagram lines'!$G$42</f>
        <v>4.8094037864412797</v>
      </c>
      <c r="AH253" s="47">
        <f>V253*'E. Diagram lines'!$G$43</f>
        <v>7.7080477766111191</v>
      </c>
      <c r="AI253" s="47">
        <f>AB253*'E. Diagram lines'!$G$41</f>
        <v>1.230711340111583</v>
      </c>
      <c r="AJ253" s="47">
        <f>AA253*'E. Diagram lines'!$G$44</f>
        <v>0.87169631430397521</v>
      </c>
      <c r="AK253" s="47">
        <f>AD253*'E. Diagram lines'!$G$50</f>
        <v>0.16264081094016083</v>
      </c>
      <c r="AL253" s="47">
        <f>U253*'E. Diagram lines'!$G$47</f>
        <v>0.52700901410049994</v>
      </c>
      <c r="AM253" s="47">
        <f t="shared" si="81"/>
        <v>7.452692425142633</v>
      </c>
      <c r="AN253" s="47">
        <f t="shared" si="82"/>
        <v>1.1151993717663651</v>
      </c>
      <c r="AO253" s="47">
        <f t="shared" si="83"/>
        <v>1.276142526278329</v>
      </c>
      <c r="AP253" s="47">
        <f t="shared" si="84"/>
        <v>0.78361153194725375</v>
      </c>
    </row>
    <row r="254" spans="1:42">
      <c r="A254" s="18" t="s">
        <v>127</v>
      </c>
      <c r="B254" s="18">
        <v>0.15</v>
      </c>
      <c r="C254" s="18" t="s">
        <v>157</v>
      </c>
      <c r="D254" s="18">
        <v>450</v>
      </c>
      <c r="E254" s="18">
        <v>80</v>
      </c>
      <c r="F254" s="47">
        <v>73.212180361221897</v>
      </c>
      <c r="G254" s="47">
        <v>0.91808389796506229</v>
      </c>
      <c r="H254" s="47">
        <v>14.259958630232827</v>
      </c>
      <c r="I254" s="47">
        <v>0.3188693695111271</v>
      </c>
      <c r="J254" s="47">
        <v>0.94298855421438632</v>
      </c>
      <c r="K254" s="47">
        <v>0.14139121309639374</v>
      </c>
      <c r="L254" s="47">
        <v>0.526504588333781</v>
      </c>
      <c r="M254" s="47">
        <v>1.2124785493808707</v>
      </c>
      <c r="N254" s="47">
        <v>1.780957422079231</v>
      </c>
      <c r="O254" s="47">
        <v>5.5802572086661542</v>
      </c>
      <c r="P254" s="47">
        <v>0.33484548147978282</v>
      </c>
      <c r="Q254" s="47">
        <v>0.77148472381849598</v>
      </c>
      <c r="R254" s="47">
        <f t="shared" si="68"/>
        <v>100.00000000000003</v>
      </c>
      <c r="S254" s="47"/>
      <c r="T254" s="47">
        <f t="shared" si="69"/>
        <v>73.781392533639476</v>
      </c>
      <c r="U254" s="47">
        <f t="shared" si="70"/>
        <v>0.92522184314636824</v>
      </c>
      <c r="V254" s="47">
        <f t="shared" si="71"/>
        <v>14.370827368063763</v>
      </c>
      <c r="W254" s="47">
        <f t="shared" si="72"/>
        <v>0.3213485242862113</v>
      </c>
      <c r="X254" s="47">
        <f t="shared" si="73"/>
        <v>0.95032012883572603</v>
      </c>
      <c r="Y254" s="47">
        <f t="shared" si="74"/>
        <v>0.14249050557983386</v>
      </c>
      <c r="Z254" s="47">
        <f t="shared" si="75"/>
        <v>0.53059807139950366</v>
      </c>
      <c r="AA254" s="47">
        <f t="shared" si="76"/>
        <v>1.2219053625927929</v>
      </c>
      <c r="AB254" s="47">
        <f t="shared" si="77"/>
        <v>1.7948040612341261</v>
      </c>
      <c r="AC254" s="47">
        <f t="shared" si="78"/>
        <v>5.6236427534309987</v>
      </c>
      <c r="AD254" s="47">
        <f t="shared" si="79"/>
        <v>0.33744884779119333</v>
      </c>
      <c r="AE254" s="47">
        <f t="shared" si="80"/>
        <v>100</v>
      </c>
      <c r="AF254" s="47"/>
      <c r="AG254" s="47">
        <f>AC254*'E. Diagram lines'!$G$42</f>
        <v>4.668220475024313</v>
      </c>
      <c r="AH254" s="47">
        <f>V254*'E. Diagram lines'!$G$43</f>
        <v>7.605995763928922</v>
      </c>
      <c r="AI254" s="47">
        <f>AB254*'E. Diagram lines'!$G$41</f>
        <v>1.3314793600442905</v>
      </c>
      <c r="AJ254" s="47">
        <f>AA254*'E. Diagram lines'!$G$44</f>
        <v>0.87324399290288812</v>
      </c>
      <c r="AK254" s="47">
        <f>AD254*'E. Diagram lines'!$G$50</f>
        <v>0.14727236442071001</v>
      </c>
      <c r="AL254" s="47">
        <f>U254*'E. Diagram lines'!$G$47</f>
        <v>0.5544959805419708</v>
      </c>
      <c r="AM254" s="47">
        <f t="shared" si="81"/>
        <v>7.418446814665125</v>
      </c>
      <c r="AN254" s="47">
        <f t="shared" si="82"/>
        <v>1.1066576352587165</v>
      </c>
      <c r="AO254" s="47">
        <f t="shared" si="83"/>
        <v>1.2677293819719819</v>
      </c>
      <c r="AP254" s="47">
        <f t="shared" si="84"/>
        <v>0.78881188226818355</v>
      </c>
    </row>
    <row r="255" spans="1:42">
      <c r="A255" s="18" t="s">
        <v>127</v>
      </c>
      <c r="B255" s="18">
        <v>0.15</v>
      </c>
      <c r="C255" s="18" t="s">
        <v>157</v>
      </c>
      <c r="D255" s="18">
        <v>450</v>
      </c>
      <c r="E255" s="18">
        <v>80</v>
      </c>
      <c r="F255" s="47">
        <v>73.212180361221897</v>
      </c>
      <c r="G255" s="47">
        <v>0.91808389796506162</v>
      </c>
      <c r="H255" s="47">
        <v>14.259958630232797</v>
      </c>
      <c r="I255" s="47">
        <v>0.31886936951112532</v>
      </c>
      <c r="J255" s="47">
        <v>0.94298855421440264</v>
      </c>
      <c r="K255" s="47">
        <v>0.14139121309639341</v>
      </c>
      <c r="L255" s="47">
        <v>0.52650458833377978</v>
      </c>
      <c r="M255" s="47">
        <v>1.2124785493808661</v>
      </c>
      <c r="N255" s="47">
        <v>1.7809574220792275</v>
      </c>
      <c r="O255" s="47">
        <v>5.5802572086661399</v>
      </c>
      <c r="P255" s="47">
        <v>0.33484548147978233</v>
      </c>
      <c r="Q255" s="47">
        <v>0.77148472381849431</v>
      </c>
      <c r="R255" s="47">
        <f t="shared" si="68"/>
        <v>99.999999999999972</v>
      </c>
      <c r="S255" s="47"/>
      <c r="T255" s="47">
        <f t="shared" si="69"/>
        <v>73.781392533639504</v>
      </c>
      <c r="U255" s="47">
        <f t="shared" si="70"/>
        <v>0.92522184314636802</v>
      </c>
      <c r="V255" s="47">
        <f t="shared" si="71"/>
        <v>14.37082736806374</v>
      </c>
      <c r="W255" s="47">
        <f t="shared" si="72"/>
        <v>0.32134852428620964</v>
      </c>
      <c r="X255" s="47">
        <f t="shared" si="73"/>
        <v>0.95032012883574291</v>
      </c>
      <c r="Y255" s="47">
        <f t="shared" si="74"/>
        <v>0.14249050557983359</v>
      </c>
      <c r="Z255" s="47">
        <f t="shared" si="75"/>
        <v>0.53059807139950255</v>
      </c>
      <c r="AA255" s="47">
        <f t="shared" si="76"/>
        <v>1.2219053625927887</v>
      </c>
      <c r="AB255" s="47">
        <f t="shared" si="77"/>
        <v>1.7948040612341229</v>
      </c>
      <c r="AC255" s="47">
        <f t="shared" si="78"/>
        <v>5.6236427534309863</v>
      </c>
      <c r="AD255" s="47">
        <f t="shared" si="79"/>
        <v>0.33744884779119294</v>
      </c>
      <c r="AE255" s="47">
        <f t="shared" si="80"/>
        <v>99.999999999999986</v>
      </c>
      <c r="AF255" s="47"/>
      <c r="AG255" s="47">
        <f>AC255*'E. Diagram lines'!$G$42</f>
        <v>4.6682204750243033</v>
      </c>
      <c r="AH255" s="47">
        <f>V255*'E. Diagram lines'!$G$43</f>
        <v>7.6059957639289095</v>
      </c>
      <c r="AI255" s="47">
        <f>AB255*'E. Diagram lines'!$G$41</f>
        <v>1.331479360044288</v>
      </c>
      <c r="AJ255" s="47">
        <f>AA255*'E. Diagram lines'!$G$44</f>
        <v>0.87324399290288501</v>
      </c>
      <c r="AK255" s="47">
        <f>AD255*'E. Diagram lines'!$G$50</f>
        <v>0.14727236442070984</v>
      </c>
      <c r="AL255" s="47">
        <f>U255*'E. Diagram lines'!$G$47</f>
        <v>0.55449598054197069</v>
      </c>
      <c r="AM255" s="47">
        <f t="shared" si="81"/>
        <v>7.418446814665109</v>
      </c>
      <c r="AN255" s="47">
        <f t="shared" si="82"/>
        <v>1.1066576352587172</v>
      </c>
      <c r="AO255" s="47">
        <f t="shared" si="83"/>
        <v>1.2677293819719821</v>
      </c>
      <c r="AP255" s="47">
        <f t="shared" si="84"/>
        <v>0.78881188226818333</v>
      </c>
    </row>
    <row r="256" spans="1:42">
      <c r="A256" s="18" t="s">
        <v>127</v>
      </c>
      <c r="B256" s="18">
        <v>0.15</v>
      </c>
      <c r="C256" s="18" t="s">
        <v>157</v>
      </c>
      <c r="D256" s="18">
        <v>450</v>
      </c>
      <c r="E256" s="18">
        <v>80</v>
      </c>
      <c r="F256" s="47">
        <v>73.384489732543543</v>
      </c>
      <c r="G256" s="47">
        <v>0.92779013629668028</v>
      </c>
      <c r="H256" s="47">
        <v>14.077199837465665</v>
      </c>
      <c r="I256" s="47">
        <v>0.35087823247031386</v>
      </c>
      <c r="J256" s="47">
        <v>1.0343684075184272</v>
      </c>
      <c r="K256" s="47">
        <v>0.12904112073328769</v>
      </c>
      <c r="L256" s="47">
        <v>0.54917902851467759</v>
      </c>
      <c r="M256" s="47">
        <v>1.2179319210426756</v>
      </c>
      <c r="N256" s="47">
        <v>1.9303756923683233</v>
      </c>
      <c r="O256" s="47">
        <v>5.4013424354147439</v>
      </c>
      <c r="P256" s="47">
        <v>0.30187735879500538</v>
      </c>
      <c r="Q256" s="47">
        <v>0.69552609683664834</v>
      </c>
      <c r="R256" s="47">
        <f t="shared" si="68"/>
        <v>100</v>
      </c>
      <c r="S256" s="47"/>
      <c r="T256" s="47">
        <f t="shared" si="69"/>
        <v>73.898472896703879</v>
      </c>
      <c r="U256" s="47">
        <f t="shared" si="70"/>
        <v>0.9342883556297914</v>
      </c>
      <c r="V256" s="47">
        <f t="shared" si="71"/>
        <v>14.175796199467337</v>
      </c>
      <c r="W256" s="47">
        <f t="shared" si="72"/>
        <v>0.35333577499486318</v>
      </c>
      <c r="X256" s="47">
        <f t="shared" si="73"/>
        <v>1.0416130984461893</v>
      </c>
      <c r="Y256" s="47">
        <f t="shared" si="74"/>
        <v>0.1299449215743512</v>
      </c>
      <c r="Z256" s="47">
        <f t="shared" si="75"/>
        <v>0.55302546494552596</v>
      </c>
      <c r="AA256" s="47">
        <f t="shared" si="76"/>
        <v>1.2264622863118337</v>
      </c>
      <c r="AB256" s="47">
        <f t="shared" si="77"/>
        <v>1.9438959963180782</v>
      </c>
      <c r="AC256" s="47">
        <f t="shared" si="78"/>
        <v>5.4391733052046138</v>
      </c>
      <c r="AD256" s="47">
        <f t="shared" si="79"/>
        <v>0.30399170040352935</v>
      </c>
      <c r="AE256" s="47">
        <f t="shared" si="80"/>
        <v>99.999999999999986</v>
      </c>
      <c r="AF256" s="47"/>
      <c r="AG256" s="47">
        <f>AC256*'E. Diagram lines'!$G$42</f>
        <v>4.515091250252441</v>
      </c>
      <c r="AH256" s="47">
        <f>V256*'E. Diagram lines'!$G$43</f>
        <v>7.502772323539185</v>
      </c>
      <c r="AI256" s="47">
        <f>AB256*'E. Diagram lines'!$G$41</f>
        <v>1.4420835416377096</v>
      </c>
      <c r="AJ256" s="47">
        <f>AA256*'E. Diagram lines'!$G$44</f>
        <v>0.87650063321693439</v>
      </c>
      <c r="AK256" s="47">
        <f>AD256*'E. Diagram lines'!$G$50</f>
        <v>0.13267070483643317</v>
      </c>
      <c r="AL256" s="47">
        <f>U256*'E. Diagram lines'!$G$47</f>
        <v>0.55992964465921147</v>
      </c>
      <c r="AM256" s="47">
        <f t="shared" si="81"/>
        <v>7.383069301522692</v>
      </c>
      <c r="AN256" s="47">
        <f t="shared" si="82"/>
        <v>1.0979117176057005</v>
      </c>
      <c r="AO256" s="47">
        <f t="shared" si="83"/>
        <v>1.2594514322045993</v>
      </c>
      <c r="AP256" s="47">
        <f t="shared" si="84"/>
        <v>0.7939964769022938</v>
      </c>
    </row>
    <row r="257" spans="1:42"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</row>
    <row r="258" spans="1:42"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</row>
    <row r="259" spans="1:42">
      <c r="A259" s="18" t="s">
        <v>126</v>
      </c>
      <c r="B259" s="18">
        <v>0.06</v>
      </c>
      <c r="C259" s="18" t="s">
        <v>159</v>
      </c>
      <c r="D259" s="18">
        <v>350</v>
      </c>
      <c r="E259" s="18">
        <v>100</v>
      </c>
      <c r="F259" s="47">
        <v>56.27068933701208</v>
      </c>
      <c r="G259" s="47">
        <v>4.0278924749006413E-2</v>
      </c>
      <c r="H259" s="47">
        <v>6.4218235987431598</v>
      </c>
      <c r="I259" s="47">
        <v>8.1451445958440727E-2</v>
      </c>
      <c r="J259" s="47">
        <v>0.5416277784299659</v>
      </c>
      <c r="K259" s="47">
        <v>3.5635875676157065</v>
      </c>
      <c r="L259" s="47">
        <v>0.23962711520933078</v>
      </c>
      <c r="M259" s="47">
        <v>8.6961811638417039</v>
      </c>
      <c r="N259" s="47">
        <v>1.7161236056070819</v>
      </c>
      <c r="O259" s="47">
        <v>3.607856497450058</v>
      </c>
      <c r="P259" s="47">
        <v>5.6103968741696377</v>
      </c>
      <c r="Q259" s="47">
        <v>13.210356091213821</v>
      </c>
      <c r="R259" s="47">
        <f t="shared" ref="R259:R320" si="85">SUM(F259:Q259)</f>
        <v>100</v>
      </c>
      <c r="S259" s="47"/>
      <c r="T259" s="47">
        <f t="shared" ref="T259:T320" si="86">(F259*100)/(R259-Q259)</f>
        <v>64.835718644209692</v>
      </c>
      <c r="U259" s="47">
        <f t="shared" ref="U259:U320" si="87">(G259*100)/(R259-Q259)</f>
        <v>4.6409828333134527E-2</v>
      </c>
      <c r="V259" s="47">
        <f t="shared" ref="V259:V320" si="88">(H259*100)/(R259-Q259)</f>
        <v>7.3992970929715325</v>
      </c>
      <c r="W259" s="47">
        <f t="shared" ref="W259:W320" si="89">(I259*100)/(R259-Q259)</f>
        <v>9.3849268518769638E-2</v>
      </c>
      <c r="X259" s="47">
        <f t="shared" ref="X259:X320" si="90">(J259*100)/(R259-Q259)</f>
        <v>0.62406959406263218</v>
      </c>
      <c r="Y259" s="47">
        <f t="shared" ref="Y259:Y320" si="91">(K259*100)/(R259-Q259)</f>
        <v>4.1060055176179215</v>
      </c>
      <c r="Z259" s="47">
        <f t="shared" ref="Z259:Z320" si="92">(L259*100)/(R259-Q259)</f>
        <v>0.27610104664235413</v>
      </c>
      <c r="AA259" s="47">
        <f t="shared" ref="AA259:AA320" si="93">(M259*100)/(R259-Q259)</f>
        <v>10.019837358684386</v>
      </c>
      <c r="AB259" s="47">
        <f t="shared" ref="AB259:AB320" si="94">(N259*100)/(R259-Q259)</f>
        <v>1.9773368437951959</v>
      </c>
      <c r="AC259" s="47">
        <f t="shared" ref="AC259:AC320" si="95">(O259*100)/(R259-Q259)</f>
        <v>4.1570126745096783</v>
      </c>
      <c r="AD259" s="47">
        <f t="shared" ref="AD259:AD320" si="96">(P259*100)/(R259-Q259)</f>
        <v>6.4643621306546999</v>
      </c>
      <c r="AE259" s="47">
        <f t="shared" ref="AE259:AE320" si="97">SUM(T259:AD259)</f>
        <v>100</v>
      </c>
      <c r="AF259" s="47"/>
      <c r="AG259" s="47">
        <f>AC259*'E. Diagram lines'!$G$42</f>
        <v>3.4507618163052949</v>
      </c>
      <c r="AH259" s="47">
        <f>V259*'E. Diagram lines'!$G$43</f>
        <v>3.9161991793361688</v>
      </c>
      <c r="AI259" s="47">
        <f>AB259*'E. Diagram lines'!$G$41</f>
        <v>1.4668917082559392</v>
      </c>
      <c r="AJ259" s="47">
        <f>AA259*'E. Diagram lines'!$G$44</f>
        <v>7.160753239325123</v>
      </c>
      <c r="AK259" s="47">
        <f>AD259*'E. Diagram lines'!$G$50</f>
        <v>2.8212332081877749</v>
      </c>
      <c r="AL259" s="47">
        <f>U259*'E. Diagram lines'!$G$47</f>
        <v>2.7813938310030678E-2</v>
      </c>
      <c r="AM259" s="47">
        <f t="shared" ref="AM259:AM320" si="98">AB259+AC259</f>
        <v>6.134349518304874</v>
      </c>
      <c r="AN259" s="47">
        <f t="shared" ref="AN259:AN320" si="99">AH259/(AJ259+AI259+AG259)</f>
        <v>0.32423143680219041</v>
      </c>
      <c r="AO259" s="47">
        <f t="shared" ref="AO259:AO320" si="100">AH259/(AI259+AG259)</f>
        <v>0.79635524539837976</v>
      </c>
      <c r="AP259" s="47">
        <f t="shared" ref="AP259:AP320" si="101">(AI259+AG259)/AH259</f>
        <v>1.2557209935871598</v>
      </c>
    </row>
    <row r="260" spans="1:42">
      <c r="A260" s="18" t="s">
        <v>126</v>
      </c>
      <c r="B260" s="18">
        <v>0.06</v>
      </c>
      <c r="C260" s="18" t="s">
        <v>159</v>
      </c>
      <c r="D260" s="18">
        <v>350</v>
      </c>
      <c r="E260" s="18">
        <v>100</v>
      </c>
      <c r="F260" s="47">
        <v>50.517438754067193</v>
      </c>
      <c r="G260" s="47">
        <v>3.2505244680827307E-2</v>
      </c>
      <c r="H260" s="47">
        <v>5.476968577460104</v>
      </c>
      <c r="I260" s="47">
        <v>7.6380276552076437E-2</v>
      </c>
      <c r="J260" s="47">
        <v>0.58407200984257446</v>
      </c>
      <c r="K260" s="47">
        <v>4.9910824976576906</v>
      </c>
      <c r="L260" s="47">
        <v>0.26375695512807101</v>
      </c>
      <c r="M260" s="47">
        <v>11.061817268912408</v>
      </c>
      <c r="N260" s="47">
        <v>1.5796077998672564</v>
      </c>
      <c r="O260" s="47">
        <v>3.1508819448299725</v>
      </c>
      <c r="P260" s="47">
        <v>7.5077145364079358</v>
      </c>
      <c r="Q260" s="47">
        <v>14.757774134593888</v>
      </c>
      <c r="R260" s="47">
        <f t="shared" si="85"/>
        <v>100.00000000000001</v>
      </c>
      <c r="S260" s="47"/>
      <c r="T260" s="47">
        <f t="shared" si="86"/>
        <v>59.263397032630387</v>
      </c>
      <c r="U260" s="47">
        <f t="shared" si="87"/>
        <v>3.8132796687115743E-2</v>
      </c>
      <c r="V260" s="47">
        <f t="shared" si="88"/>
        <v>6.4251824982937524</v>
      </c>
      <c r="W260" s="47">
        <f t="shared" si="89"/>
        <v>8.9603803486640141E-2</v>
      </c>
      <c r="X260" s="47">
        <f t="shared" si="90"/>
        <v>0.68519094135903891</v>
      </c>
      <c r="Y260" s="47">
        <f t="shared" si="91"/>
        <v>5.8551761723566429</v>
      </c>
      <c r="Z260" s="47">
        <f t="shared" si="92"/>
        <v>0.30942053946893894</v>
      </c>
      <c r="AA260" s="47">
        <f t="shared" si="93"/>
        <v>12.976922125870518</v>
      </c>
      <c r="AB260" s="47">
        <f t="shared" si="94"/>
        <v>1.8530813617671016</v>
      </c>
      <c r="AC260" s="47">
        <f t="shared" si="95"/>
        <v>3.6963862837240806</v>
      </c>
      <c r="AD260" s="47">
        <f t="shared" si="96"/>
        <v>8.8075064443557576</v>
      </c>
      <c r="AE260" s="47">
        <f t="shared" si="97"/>
        <v>99.999999999999972</v>
      </c>
      <c r="AF260" s="47"/>
      <c r="AG260" s="47">
        <f>AC260*'E. Diagram lines'!$G$42</f>
        <v>3.0683930131856494</v>
      </c>
      <c r="AH260" s="47">
        <f>V260*'E. Diagram lines'!$G$43</f>
        <v>3.4006330751071405</v>
      </c>
      <c r="AI260" s="47">
        <f>AB260*'E. Diagram lines'!$G$41</f>
        <v>1.3747125042602668</v>
      </c>
      <c r="AJ260" s="47">
        <f>AA260*'E. Diagram lines'!$G$44</f>
        <v>9.2740564365306479</v>
      </c>
      <c r="AK260" s="47">
        <f>AD260*'E. Diagram lines'!$G$50</f>
        <v>3.8438486520289867</v>
      </c>
      <c r="AL260" s="47">
        <f>U260*'E. Diagram lines'!$G$47</f>
        <v>2.2853419043723164E-2</v>
      </c>
      <c r="AM260" s="47">
        <f t="shared" si="98"/>
        <v>5.5494676454911822</v>
      </c>
      <c r="AN260" s="47">
        <f t="shared" si="99"/>
        <v>0.24791083509233536</v>
      </c>
      <c r="AO260" s="47">
        <f t="shared" si="100"/>
        <v>0.76537301708332306</v>
      </c>
      <c r="AP260" s="47">
        <f t="shared" si="101"/>
        <v>1.3065524622370297</v>
      </c>
    </row>
    <row r="261" spans="1:42">
      <c r="A261" s="18" t="s">
        <v>126</v>
      </c>
      <c r="B261" s="18">
        <v>0.06</v>
      </c>
      <c r="C261" s="18" t="s">
        <v>159</v>
      </c>
      <c r="D261" s="18">
        <v>350</v>
      </c>
      <c r="E261" s="18">
        <v>100</v>
      </c>
      <c r="F261" s="47">
        <v>58.77002053483745</v>
      </c>
      <c r="G261" s="47">
        <v>4.4335329808282281E-2</v>
      </c>
      <c r="H261" s="47">
        <v>6.8540972926184445</v>
      </c>
      <c r="I261" s="47">
        <v>8.2937332072828676E-2</v>
      </c>
      <c r="J261" s="47">
        <v>0.52803897109633224</v>
      </c>
      <c r="K261" s="47">
        <v>3.0269905761391191</v>
      </c>
      <c r="L261" s="47">
        <v>0.22806103879658099</v>
      </c>
      <c r="M261" s="47">
        <v>7.6087204753578082</v>
      </c>
      <c r="N261" s="47">
        <v>1.7717524844912915</v>
      </c>
      <c r="O261" s="47">
        <v>3.8182503960316452</v>
      </c>
      <c r="P261" s="47">
        <v>4.7377789173611502</v>
      </c>
      <c r="Q261" s="47">
        <v>12.529016651389069</v>
      </c>
      <c r="R261" s="47">
        <f t="shared" si="85"/>
        <v>100.00000000000001</v>
      </c>
      <c r="S261" s="47"/>
      <c r="T261" s="47">
        <f t="shared" si="86"/>
        <v>67.188018569098119</v>
      </c>
      <c r="U261" s="47">
        <f t="shared" si="87"/>
        <v>5.0685756705839448E-2</v>
      </c>
      <c r="V261" s="47">
        <f t="shared" si="88"/>
        <v>7.8358525653036324</v>
      </c>
      <c r="W261" s="47">
        <f t="shared" si="89"/>
        <v>9.4816965464177255E-2</v>
      </c>
      <c r="X261" s="47">
        <f t="shared" si="90"/>
        <v>0.60367329928355906</v>
      </c>
      <c r="Y261" s="47">
        <f t="shared" si="91"/>
        <v>3.4605653900965185</v>
      </c>
      <c r="Z261" s="47">
        <f t="shared" si="92"/>
        <v>0.26072764940535292</v>
      </c>
      <c r="AA261" s="47">
        <f t="shared" si="93"/>
        <v>8.6985651516385243</v>
      </c>
      <c r="AB261" s="47">
        <f t="shared" si="94"/>
        <v>2.025531686811004</v>
      </c>
      <c r="AC261" s="47">
        <f t="shared" si="95"/>
        <v>4.3651623085271734</v>
      </c>
      <c r="AD261" s="47">
        <f t="shared" si="96"/>
        <v>5.4164006576660793</v>
      </c>
      <c r="AE261" s="47">
        <f t="shared" si="97"/>
        <v>99.999999999999972</v>
      </c>
      <c r="AF261" s="47"/>
      <c r="AG261" s="47">
        <f>AC261*'E. Diagram lines'!$G$42</f>
        <v>3.6235481091039365</v>
      </c>
      <c r="AH261" s="47">
        <f>V261*'E. Diagram lines'!$G$43</f>
        <v>4.1472533133978535</v>
      </c>
      <c r="AI261" s="47">
        <f>AB261*'E. Diagram lines'!$G$41</f>
        <v>1.5026451590766372</v>
      </c>
      <c r="AJ261" s="47">
        <f>AA261*'E. Diagram lines'!$G$44</f>
        <v>6.2164959726706286</v>
      </c>
      <c r="AK261" s="47">
        <f>AD261*'E. Diagram lines'!$G$50</f>
        <v>2.3638727372332435</v>
      </c>
      <c r="AL261" s="47">
        <f>U261*'E. Diagram lines'!$G$47</f>
        <v>3.0376550848108384E-2</v>
      </c>
      <c r="AM261" s="47">
        <f t="shared" si="98"/>
        <v>6.3906939953381769</v>
      </c>
      <c r="AN261" s="47">
        <f t="shared" si="99"/>
        <v>0.36563227867173997</v>
      </c>
      <c r="AO261" s="47">
        <f t="shared" si="100"/>
        <v>0.80903178956220423</v>
      </c>
      <c r="AP261" s="47">
        <f t="shared" si="101"/>
        <v>1.2360453728785312</v>
      </c>
    </row>
    <row r="262" spans="1:42">
      <c r="A262" s="18" t="s">
        <v>126</v>
      </c>
      <c r="B262" s="18">
        <v>0.06</v>
      </c>
      <c r="C262" s="18" t="s">
        <v>159</v>
      </c>
      <c r="D262" s="18">
        <v>350</v>
      </c>
      <c r="E262" s="18">
        <v>100</v>
      </c>
      <c r="F262" s="47">
        <v>58.770020534837464</v>
      </c>
      <c r="G262" s="47">
        <v>4.4335329808282281E-2</v>
      </c>
      <c r="H262" s="47">
        <v>6.8540972926184427</v>
      </c>
      <c r="I262" s="47">
        <v>8.2937332072828607E-2</v>
      </c>
      <c r="J262" s="47">
        <v>0.52803897109633413</v>
      </c>
      <c r="K262" s="47">
        <v>3.0269905761391191</v>
      </c>
      <c r="L262" s="47">
        <v>0.22806103879658093</v>
      </c>
      <c r="M262" s="47">
        <v>7.6087204753578028</v>
      </c>
      <c r="N262" s="47">
        <v>1.7717524844912913</v>
      </c>
      <c r="O262" s="47">
        <v>3.8182503960316443</v>
      </c>
      <c r="P262" s="47">
        <v>4.737778917361152</v>
      </c>
      <c r="Q262" s="47">
        <v>12.529016651389066</v>
      </c>
      <c r="R262" s="47">
        <f t="shared" si="85"/>
        <v>100.00000000000001</v>
      </c>
      <c r="S262" s="47"/>
      <c r="T262" s="47">
        <f t="shared" si="86"/>
        <v>67.188018569098148</v>
      </c>
      <c r="U262" s="47">
        <f t="shared" si="87"/>
        <v>5.0685756705839448E-2</v>
      </c>
      <c r="V262" s="47">
        <f t="shared" si="88"/>
        <v>7.8358525653036315</v>
      </c>
      <c r="W262" s="47">
        <f t="shared" si="89"/>
        <v>9.4816965464177172E-2</v>
      </c>
      <c r="X262" s="47">
        <f t="shared" si="90"/>
        <v>0.60367329928356117</v>
      </c>
      <c r="Y262" s="47">
        <f t="shared" si="91"/>
        <v>3.4605653900965185</v>
      </c>
      <c r="Z262" s="47">
        <f t="shared" si="92"/>
        <v>0.26072764940535287</v>
      </c>
      <c r="AA262" s="47">
        <f t="shared" si="93"/>
        <v>8.698565151638519</v>
      </c>
      <c r="AB262" s="47">
        <f t="shared" si="94"/>
        <v>2.0255316868110036</v>
      </c>
      <c r="AC262" s="47">
        <f t="shared" si="95"/>
        <v>4.3651623085271725</v>
      </c>
      <c r="AD262" s="47">
        <f t="shared" si="96"/>
        <v>5.4164006576660819</v>
      </c>
      <c r="AE262" s="47">
        <f t="shared" si="97"/>
        <v>100.00000000000001</v>
      </c>
      <c r="AF262" s="47"/>
      <c r="AG262" s="47">
        <f>AC262*'E. Diagram lines'!$G$42</f>
        <v>3.6235481091039357</v>
      </c>
      <c r="AH262" s="47">
        <f>V262*'E. Diagram lines'!$G$43</f>
        <v>4.1472533133978535</v>
      </c>
      <c r="AI262" s="47">
        <f>AB262*'E. Diagram lines'!$G$41</f>
        <v>1.5026451590766368</v>
      </c>
      <c r="AJ262" s="47">
        <f>AA262*'E. Diagram lines'!$G$44</f>
        <v>6.2164959726706241</v>
      </c>
      <c r="AK262" s="47">
        <f>AD262*'E. Diagram lines'!$G$50</f>
        <v>2.3638727372332444</v>
      </c>
      <c r="AL262" s="47">
        <f>U262*'E. Diagram lines'!$G$47</f>
        <v>3.0376550848108384E-2</v>
      </c>
      <c r="AM262" s="47">
        <f t="shared" si="98"/>
        <v>6.3906939953381761</v>
      </c>
      <c r="AN262" s="47">
        <f t="shared" si="99"/>
        <v>0.36563227867174014</v>
      </c>
      <c r="AO262" s="47">
        <f t="shared" si="100"/>
        <v>0.80903178956220434</v>
      </c>
      <c r="AP262" s="47">
        <f t="shared" si="101"/>
        <v>1.236045372878531</v>
      </c>
    </row>
    <row r="263" spans="1:42">
      <c r="A263" s="18" t="s">
        <v>126</v>
      </c>
      <c r="B263" s="18">
        <v>0.06</v>
      </c>
      <c r="C263" s="18" t="s">
        <v>159</v>
      </c>
      <c r="D263" s="18">
        <v>350</v>
      </c>
      <c r="E263" s="18">
        <v>100</v>
      </c>
      <c r="F263" s="47">
        <v>61.941287232800804</v>
      </c>
      <c r="G263" s="47">
        <v>5.2904004602981149E-2</v>
      </c>
      <c r="H263" s="47">
        <v>7.4900659528252946</v>
      </c>
      <c r="I263" s="47">
        <v>8.7076692847378082E-2</v>
      </c>
      <c r="J263" s="47">
        <v>0.51236217348882929</v>
      </c>
      <c r="K263" s="47">
        <v>2.3905520092281818</v>
      </c>
      <c r="L263" s="47">
        <v>0.22433781475210474</v>
      </c>
      <c r="M263" s="47">
        <v>6.298585280109152</v>
      </c>
      <c r="N263" s="47">
        <v>1.7912565818168007</v>
      </c>
      <c r="O263" s="47">
        <v>4.0566312983064048</v>
      </c>
      <c r="P263" s="47">
        <v>3.688567234067615</v>
      </c>
      <c r="Q263" s="47">
        <v>11.466373725154448</v>
      </c>
      <c r="R263" s="47">
        <f t="shared" si="85"/>
        <v>99.999999999999972</v>
      </c>
      <c r="S263" s="47"/>
      <c r="T263" s="47">
        <f t="shared" si="86"/>
        <v>69.963571852924062</v>
      </c>
      <c r="U263" s="47">
        <f t="shared" si="87"/>
        <v>5.9755831573807816E-2</v>
      </c>
      <c r="V263" s="47">
        <f t="shared" si="88"/>
        <v>8.4601368632218765</v>
      </c>
      <c r="W263" s="47">
        <f t="shared" si="89"/>
        <v>9.8354372808649559E-2</v>
      </c>
      <c r="X263" s="47">
        <f t="shared" si="90"/>
        <v>0.57872041962704901</v>
      </c>
      <c r="Y263" s="47">
        <f t="shared" si="91"/>
        <v>2.7001627627980644</v>
      </c>
      <c r="Z263" s="47">
        <f t="shared" si="92"/>
        <v>0.25339277762741363</v>
      </c>
      <c r="AA263" s="47">
        <f t="shared" si="93"/>
        <v>7.1143423636073608</v>
      </c>
      <c r="AB263" s="47">
        <f t="shared" si="94"/>
        <v>2.0232499866841431</v>
      </c>
      <c r="AC263" s="47">
        <f t="shared" si="95"/>
        <v>4.5820232029273482</v>
      </c>
      <c r="AD263" s="47">
        <f t="shared" si="96"/>
        <v>4.1662895662002537</v>
      </c>
      <c r="AE263" s="47">
        <f t="shared" si="97"/>
        <v>100.00000000000001</v>
      </c>
      <c r="AF263" s="47"/>
      <c r="AG263" s="47">
        <f>AC263*'E. Diagram lines'!$G$42</f>
        <v>3.8035656727824509</v>
      </c>
      <c r="AH263" s="47">
        <f>V263*'E. Diagram lines'!$G$43</f>
        <v>4.4776660032062114</v>
      </c>
      <c r="AI263" s="47">
        <f>AB263*'E. Diagram lines'!$G$41</f>
        <v>1.5009524747940772</v>
      </c>
      <c r="AJ263" s="47">
        <f>AA263*'E. Diagram lines'!$G$44</f>
        <v>5.084319066488157</v>
      </c>
      <c r="AK263" s="47">
        <f>AD263*'E. Diagram lines'!$G$50</f>
        <v>1.8182883696059213</v>
      </c>
      <c r="AL263" s="47">
        <f>U263*'E. Diagram lines'!$G$47</f>
        <v>3.5812349942950523E-2</v>
      </c>
      <c r="AM263" s="47">
        <f t="shared" si="98"/>
        <v>6.6052731896114913</v>
      </c>
      <c r="AN263" s="47">
        <f t="shared" si="99"/>
        <v>0.43100742758238891</v>
      </c>
      <c r="AO263" s="47">
        <f t="shared" si="100"/>
        <v>0.84412304353260048</v>
      </c>
      <c r="AP263" s="47">
        <f t="shared" si="101"/>
        <v>1.1846614159649813</v>
      </c>
    </row>
    <row r="264" spans="1:42">
      <c r="A264" s="18" t="s">
        <v>126</v>
      </c>
      <c r="B264" s="18">
        <v>0.06</v>
      </c>
      <c r="C264" s="18" t="s">
        <v>159</v>
      </c>
      <c r="D264" s="18">
        <v>350</v>
      </c>
      <c r="E264" s="18">
        <v>100</v>
      </c>
      <c r="F264" s="47">
        <v>61.941287232800867</v>
      </c>
      <c r="G264" s="47">
        <v>5.2904004602981149E-2</v>
      </c>
      <c r="H264" s="47">
        <v>7.490065952825284</v>
      </c>
      <c r="I264" s="47">
        <v>8.7076692847377277E-2</v>
      </c>
      <c r="J264" s="47">
        <v>0.51236217348884905</v>
      </c>
      <c r="K264" s="47">
        <v>2.3905520092281769</v>
      </c>
      <c r="L264" s="47">
        <v>0.22433781475210426</v>
      </c>
      <c r="M264" s="47">
        <v>6.2985852801091289</v>
      </c>
      <c r="N264" s="47">
        <v>1.7912565818167976</v>
      </c>
      <c r="O264" s="47">
        <v>4.0566312983063968</v>
      </c>
      <c r="P264" s="47">
        <v>3.6885672340676177</v>
      </c>
      <c r="Q264" s="47">
        <v>11.466373725154426</v>
      </c>
      <c r="R264" s="47">
        <f t="shared" si="85"/>
        <v>100</v>
      </c>
      <c r="S264" s="47"/>
      <c r="T264" s="47">
        <f t="shared" si="86"/>
        <v>69.96357185292409</v>
      </c>
      <c r="U264" s="47">
        <f t="shared" si="87"/>
        <v>5.9755831573807781E-2</v>
      </c>
      <c r="V264" s="47">
        <f t="shared" si="88"/>
        <v>8.4601368632218605</v>
      </c>
      <c r="W264" s="47">
        <f t="shared" si="89"/>
        <v>9.8354372808648588E-2</v>
      </c>
      <c r="X264" s="47">
        <f t="shared" si="90"/>
        <v>0.57872041962707099</v>
      </c>
      <c r="Y264" s="47">
        <f t="shared" si="91"/>
        <v>2.7001627627980569</v>
      </c>
      <c r="Z264" s="47">
        <f t="shared" si="92"/>
        <v>0.25339277762741291</v>
      </c>
      <c r="AA264" s="47">
        <f t="shared" si="93"/>
        <v>7.1143423636073306</v>
      </c>
      <c r="AB264" s="47">
        <f t="shared" si="94"/>
        <v>2.0232499866841382</v>
      </c>
      <c r="AC264" s="47">
        <f t="shared" si="95"/>
        <v>4.5820232029273358</v>
      </c>
      <c r="AD264" s="47">
        <f t="shared" si="96"/>
        <v>4.1662895662002537</v>
      </c>
      <c r="AE264" s="47">
        <f t="shared" si="97"/>
        <v>100</v>
      </c>
      <c r="AF264" s="47"/>
      <c r="AG264" s="47">
        <f>AC264*'E. Diagram lines'!$G$42</f>
        <v>3.8035656727824407</v>
      </c>
      <c r="AH264" s="47">
        <f>V264*'E. Diagram lines'!$G$43</f>
        <v>4.4776660032062026</v>
      </c>
      <c r="AI264" s="47">
        <f>AB264*'E. Diagram lines'!$G$41</f>
        <v>1.5009524747940737</v>
      </c>
      <c r="AJ264" s="47">
        <f>AA264*'E. Diagram lines'!$G$44</f>
        <v>5.0843190664881357</v>
      </c>
      <c r="AK264" s="47">
        <f>AD264*'E. Diagram lines'!$G$50</f>
        <v>1.8182883696059213</v>
      </c>
      <c r="AL264" s="47">
        <f>U264*'E. Diagram lines'!$G$47</f>
        <v>3.5812349942950503E-2</v>
      </c>
      <c r="AM264" s="47">
        <f t="shared" si="98"/>
        <v>6.6052731896114736</v>
      </c>
      <c r="AN264" s="47">
        <f t="shared" si="99"/>
        <v>0.43100742758238952</v>
      </c>
      <c r="AO264" s="47">
        <f t="shared" si="100"/>
        <v>0.84412304353260104</v>
      </c>
      <c r="AP264" s="47">
        <f t="shared" si="101"/>
        <v>1.1846614159649804</v>
      </c>
    </row>
    <row r="265" spans="1:42">
      <c r="A265" s="18" t="s">
        <v>126</v>
      </c>
      <c r="B265" s="18">
        <v>0.06</v>
      </c>
      <c r="C265" s="18" t="s">
        <v>159</v>
      </c>
      <c r="D265" s="18">
        <v>350</v>
      </c>
      <c r="E265" s="18">
        <v>100</v>
      </c>
      <c r="F265" s="47">
        <v>63.707180367970984</v>
      </c>
      <c r="G265" s="47">
        <v>6.0877341014689675E-2</v>
      </c>
      <c r="H265" s="47">
        <v>7.9280999552292659</v>
      </c>
      <c r="I265" s="47">
        <v>8.9255929560525749E-2</v>
      </c>
      <c r="J265" s="47">
        <v>0.51107003977574317</v>
      </c>
      <c r="K265" s="47">
        <v>2.1392644154305649</v>
      </c>
      <c r="L265" s="47">
        <v>0.22272036588567609</v>
      </c>
      <c r="M265" s="47">
        <v>5.5760255149380686</v>
      </c>
      <c r="N265" s="47">
        <v>1.7690084712287957</v>
      </c>
      <c r="O265" s="47">
        <v>4.2475816427799726</v>
      </c>
      <c r="P265" s="47">
        <v>3.110931889494934</v>
      </c>
      <c r="Q265" s="47">
        <v>10.63798406669075</v>
      </c>
      <c r="R265" s="47">
        <f t="shared" si="85"/>
        <v>99.999999999999972</v>
      </c>
      <c r="S265" s="47"/>
      <c r="T265" s="47">
        <f t="shared" si="86"/>
        <v>71.291118158654328</v>
      </c>
      <c r="U265" s="47">
        <f t="shared" si="87"/>
        <v>6.8124404288419788E-2</v>
      </c>
      <c r="V265" s="47">
        <f t="shared" si="88"/>
        <v>8.8718902236337165</v>
      </c>
      <c r="W265" s="47">
        <f t="shared" si="89"/>
        <v>9.9881284714007978E-2</v>
      </c>
      <c r="X265" s="47">
        <f t="shared" si="90"/>
        <v>0.57190970283968767</v>
      </c>
      <c r="Y265" s="47">
        <f t="shared" si="91"/>
        <v>2.3939303439921225</v>
      </c>
      <c r="Z265" s="47">
        <f t="shared" si="92"/>
        <v>0.24923381993966212</v>
      </c>
      <c r="AA265" s="47">
        <f t="shared" si="93"/>
        <v>6.2398161642855632</v>
      </c>
      <c r="AB265" s="47">
        <f t="shared" si="94"/>
        <v>1.9795977661795416</v>
      </c>
      <c r="AC265" s="47">
        <f t="shared" si="95"/>
        <v>4.7532294324581246</v>
      </c>
      <c r="AD265" s="47">
        <f t="shared" si="96"/>
        <v>3.4812686990148247</v>
      </c>
      <c r="AE265" s="47">
        <f t="shared" si="97"/>
        <v>99.999999999999986</v>
      </c>
      <c r="AF265" s="47"/>
      <c r="AG265" s="47">
        <f>AC265*'E. Diagram lines'!$G$42</f>
        <v>3.9456850180519689</v>
      </c>
      <c r="AH265" s="47">
        <f>V265*'E. Diagram lines'!$G$43</f>
        <v>4.6955932133009988</v>
      </c>
      <c r="AI265" s="47">
        <f>AB265*'E. Diagram lines'!$G$41</f>
        <v>1.4685689785242872</v>
      </c>
      <c r="AJ265" s="47">
        <f>AA265*'E. Diagram lines'!$G$44</f>
        <v>4.4593322437988023</v>
      </c>
      <c r="AK265" s="47">
        <f>AD265*'E. Diagram lines'!$G$50</f>
        <v>1.5193255980680298</v>
      </c>
      <c r="AL265" s="47">
        <f>U265*'E. Diagram lines'!$G$47</f>
        <v>4.0827730813494299E-2</v>
      </c>
      <c r="AM265" s="47">
        <f t="shared" si="98"/>
        <v>6.7328271986376667</v>
      </c>
      <c r="AN265" s="47">
        <f t="shared" si="99"/>
        <v>0.47557119561074823</v>
      </c>
      <c r="AO265" s="47">
        <f t="shared" si="100"/>
        <v>0.86726504081084699</v>
      </c>
      <c r="AP265" s="47">
        <f t="shared" si="101"/>
        <v>1.1530500515333268</v>
      </c>
    </row>
    <row r="266" spans="1:42">
      <c r="A266" s="18" t="s">
        <v>126</v>
      </c>
      <c r="B266" s="18">
        <v>0.06</v>
      </c>
      <c r="C266" s="18" t="s">
        <v>159</v>
      </c>
      <c r="D266" s="18">
        <v>350</v>
      </c>
      <c r="E266" s="18">
        <v>100</v>
      </c>
      <c r="F266" s="47">
        <v>63.707180367971027</v>
      </c>
      <c r="G266" s="47">
        <v>6.0877341014689709E-2</v>
      </c>
      <c r="H266" s="47">
        <v>7.9280999552292659</v>
      </c>
      <c r="I266" s="47">
        <v>8.9255929560525471E-2</v>
      </c>
      <c r="J266" s="47">
        <v>0.51107003977575061</v>
      </c>
      <c r="K266" s="47">
        <v>2.1392644154305644</v>
      </c>
      <c r="L266" s="47">
        <v>0.22272036588567609</v>
      </c>
      <c r="M266" s="47">
        <v>5.5760255149380615</v>
      </c>
      <c r="N266" s="47">
        <v>1.769008471228795</v>
      </c>
      <c r="O266" s="47">
        <v>4.2475816427799709</v>
      </c>
      <c r="P266" s="47">
        <v>3.1109318894949349</v>
      </c>
      <c r="Q266" s="47">
        <v>10.637984066690747</v>
      </c>
      <c r="R266" s="47">
        <f t="shared" si="85"/>
        <v>100.00000000000001</v>
      </c>
      <c r="S266" s="47"/>
      <c r="T266" s="47">
        <f t="shared" si="86"/>
        <v>71.291118158654342</v>
      </c>
      <c r="U266" s="47">
        <f t="shared" si="87"/>
        <v>6.8124404288419788E-2</v>
      </c>
      <c r="V266" s="47">
        <f t="shared" si="88"/>
        <v>8.8718902236337129</v>
      </c>
      <c r="W266" s="47">
        <f t="shared" si="89"/>
        <v>9.9881284714007604E-2</v>
      </c>
      <c r="X266" s="47">
        <f t="shared" si="90"/>
        <v>0.57190970283969578</v>
      </c>
      <c r="Y266" s="47">
        <f t="shared" si="91"/>
        <v>2.3939303439921211</v>
      </c>
      <c r="Z266" s="47">
        <f t="shared" si="92"/>
        <v>0.24923381993966201</v>
      </c>
      <c r="AA266" s="47">
        <f t="shared" si="93"/>
        <v>6.2398161642855507</v>
      </c>
      <c r="AB266" s="47">
        <f t="shared" si="94"/>
        <v>1.9795977661795401</v>
      </c>
      <c r="AC266" s="47">
        <f t="shared" si="95"/>
        <v>4.7532294324581201</v>
      </c>
      <c r="AD266" s="47">
        <f t="shared" si="96"/>
        <v>3.4812686990148234</v>
      </c>
      <c r="AE266" s="47">
        <f t="shared" si="97"/>
        <v>99.999999999999986</v>
      </c>
      <c r="AF266" s="47"/>
      <c r="AG266" s="47">
        <f>AC266*'E. Diagram lines'!$G$42</f>
        <v>3.9456850180519654</v>
      </c>
      <c r="AH266" s="47">
        <f>V266*'E. Diagram lines'!$G$43</f>
        <v>4.695593213300997</v>
      </c>
      <c r="AI266" s="47">
        <f>AB266*'E. Diagram lines'!$G$41</f>
        <v>1.4685689785242861</v>
      </c>
      <c r="AJ266" s="47">
        <f>AA266*'E. Diagram lines'!$G$44</f>
        <v>4.4593322437987934</v>
      </c>
      <c r="AK266" s="47">
        <f>AD266*'E. Diagram lines'!$G$50</f>
        <v>1.5193255980680291</v>
      </c>
      <c r="AL266" s="47">
        <f>U266*'E. Diagram lines'!$G$47</f>
        <v>4.0827730813494299E-2</v>
      </c>
      <c r="AM266" s="47">
        <f t="shared" si="98"/>
        <v>6.7328271986376604</v>
      </c>
      <c r="AN266" s="47">
        <f t="shared" si="99"/>
        <v>0.47557119561074873</v>
      </c>
      <c r="AO266" s="47">
        <f t="shared" si="100"/>
        <v>0.86726504081084754</v>
      </c>
      <c r="AP266" s="47">
        <f t="shared" si="101"/>
        <v>1.1530500515333262</v>
      </c>
    </row>
    <row r="267" spans="1:42">
      <c r="A267" s="18" t="s">
        <v>126</v>
      </c>
      <c r="B267" s="18">
        <v>0.06</v>
      </c>
      <c r="C267" s="18" t="s">
        <v>159</v>
      </c>
      <c r="D267" s="18">
        <v>350</v>
      </c>
      <c r="E267" s="18">
        <v>100</v>
      </c>
      <c r="F267" s="47">
        <v>65.161620141806907</v>
      </c>
      <c r="G267" s="47">
        <v>6.9748421381335482E-2</v>
      </c>
      <c r="H267" s="47">
        <v>8.3327511953643878</v>
      </c>
      <c r="I267" s="47">
        <v>9.1047901734014849E-2</v>
      </c>
      <c r="J267" s="47">
        <v>0.51326233468144555</v>
      </c>
      <c r="K267" s="47">
        <v>1.9117444792941172</v>
      </c>
      <c r="L267" s="47">
        <v>0.22299778247627622</v>
      </c>
      <c r="M267" s="47">
        <v>5.0005270369980783</v>
      </c>
      <c r="N267" s="47">
        <v>1.739639056262865</v>
      </c>
      <c r="O267" s="47">
        <v>4.4326328262784944</v>
      </c>
      <c r="P267" s="47">
        <v>2.6532992273350966</v>
      </c>
      <c r="Q267" s="47">
        <v>9.8707295963869814</v>
      </c>
      <c r="R267" s="47">
        <f t="shared" si="85"/>
        <v>99.999999999999986</v>
      </c>
      <c r="S267" s="47"/>
      <c r="T267" s="47">
        <f t="shared" si="86"/>
        <v>72.297955869389554</v>
      </c>
      <c r="U267" s="47">
        <f t="shared" si="87"/>
        <v>7.738709197244259E-2</v>
      </c>
      <c r="V267" s="47">
        <f t="shared" si="88"/>
        <v>9.2453330178409541</v>
      </c>
      <c r="W267" s="47">
        <f t="shared" si="89"/>
        <v>0.10101923750884487</v>
      </c>
      <c r="X267" s="47">
        <f t="shared" si="90"/>
        <v>0.56947352661679873</v>
      </c>
      <c r="Y267" s="47">
        <f t="shared" si="91"/>
        <v>2.1211138964434366</v>
      </c>
      <c r="Z267" s="47">
        <f t="shared" si="92"/>
        <v>0.24741993525261791</v>
      </c>
      <c r="AA267" s="47">
        <f t="shared" si="93"/>
        <v>5.5481721028084818</v>
      </c>
      <c r="AB267" s="47">
        <f t="shared" si="94"/>
        <v>1.93015992304441</v>
      </c>
      <c r="AC267" s="47">
        <f t="shared" si="95"/>
        <v>4.9180835553516298</v>
      </c>
      <c r="AD267" s="47">
        <f t="shared" si="96"/>
        <v>2.9438818437708489</v>
      </c>
      <c r="AE267" s="47">
        <f t="shared" si="97"/>
        <v>100.00000000000003</v>
      </c>
      <c r="AF267" s="47"/>
      <c r="AG267" s="47">
        <f>AC267*'E. Diagram lines'!$G$42</f>
        <v>4.0825314404912527</v>
      </c>
      <c r="AH267" s="47">
        <f>V267*'E. Diagram lines'!$G$43</f>
        <v>4.8932439287443037</v>
      </c>
      <c r="AI267" s="47">
        <f>AB267*'E. Diagram lines'!$G$41</f>
        <v>1.4318934053175536</v>
      </c>
      <c r="AJ267" s="47">
        <f>AA267*'E. Diagram lines'!$G$44</f>
        <v>3.9650435366683019</v>
      </c>
      <c r="AK267" s="47">
        <f>AD267*'E. Diagram lines'!$G$50</f>
        <v>1.284794547514964</v>
      </c>
      <c r="AL267" s="47">
        <f>U267*'E. Diagram lines'!$G$47</f>
        <v>4.637896496112319E-2</v>
      </c>
      <c r="AM267" s="47">
        <f t="shared" si="98"/>
        <v>6.8482434783960393</v>
      </c>
      <c r="AN267" s="47">
        <f t="shared" si="99"/>
        <v>0.51619391840469808</v>
      </c>
      <c r="AO267" s="47">
        <f t="shared" si="100"/>
        <v>0.8873534530919166</v>
      </c>
      <c r="AP267" s="47">
        <f t="shared" si="101"/>
        <v>1.1269466485035642</v>
      </c>
    </row>
    <row r="268" spans="1:42">
      <c r="A268" s="18" t="s">
        <v>126</v>
      </c>
      <c r="B268" s="18">
        <v>0.06</v>
      </c>
      <c r="C268" s="18" t="s">
        <v>159</v>
      </c>
      <c r="D268" s="18">
        <v>350</v>
      </c>
      <c r="E268" s="18">
        <v>100</v>
      </c>
      <c r="F268" s="47">
        <v>65.161620141806935</v>
      </c>
      <c r="G268" s="47">
        <v>6.9748421381335482E-2</v>
      </c>
      <c r="H268" s="47">
        <v>8.3327511953643807</v>
      </c>
      <c r="I268" s="47">
        <v>9.1047901734014516E-2</v>
      </c>
      <c r="J268" s="47">
        <v>0.51326233468145266</v>
      </c>
      <c r="K268" s="47">
        <v>1.9117444792941161</v>
      </c>
      <c r="L268" s="47">
        <v>0.222997782476276</v>
      </c>
      <c r="M268" s="47">
        <v>5.0005270369980712</v>
      </c>
      <c r="N268" s="47">
        <v>1.7396390562628632</v>
      </c>
      <c r="O268" s="47">
        <v>4.43263282627849</v>
      </c>
      <c r="P268" s="47">
        <v>2.6532992273350962</v>
      </c>
      <c r="Q268" s="47">
        <v>9.8707295963869726</v>
      </c>
      <c r="R268" s="47">
        <f t="shared" si="85"/>
        <v>100</v>
      </c>
      <c r="S268" s="47"/>
      <c r="T268" s="47">
        <f t="shared" si="86"/>
        <v>72.297955869389568</v>
      </c>
      <c r="U268" s="47">
        <f t="shared" si="87"/>
        <v>7.7387091972442576E-2</v>
      </c>
      <c r="V268" s="47">
        <f t="shared" si="88"/>
        <v>9.2453330178409434</v>
      </c>
      <c r="W268" s="47">
        <f t="shared" si="89"/>
        <v>0.10101923750884448</v>
      </c>
      <c r="X268" s="47">
        <f t="shared" si="90"/>
        <v>0.5694735266168065</v>
      </c>
      <c r="Y268" s="47">
        <f t="shared" si="91"/>
        <v>2.1211138964434353</v>
      </c>
      <c r="Z268" s="47">
        <f t="shared" si="92"/>
        <v>0.24741993525261763</v>
      </c>
      <c r="AA268" s="47">
        <f t="shared" si="93"/>
        <v>5.5481721028084729</v>
      </c>
      <c r="AB268" s="47">
        <f t="shared" si="94"/>
        <v>1.9301599230444075</v>
      </c>
      <c r="AC268" s="47">
        <f t="shared" si="95"/>
        <v>4.9180835553516236</v>
      </c>
      <c r="AD268" s="47">
        <f t="shared" si="96"/>
        <v>2.9438818437708476</v>
      </c>
      <c r="AE268" s="47">
        <f t="shared" si="97"/>
        <v>100.00000000000004</v>
      </c>
      <c r="AF268" s="47"/>
      <c r="AG268" s="47">
        <f>AC268*'E. Diagram lines'!$G$42</f>
        <v>4.0825314404912474</v>
      </c>
      <c r="AH268" s="47">
        <f>V268*'E. Diagram lines'!$G$43</f>
        <v>4.8932439287442984</v>
      </c>
      <c r="AI268" s="47">
        <f>AB268*'E. Diagram lines'!$G$41</f>
        <v>1.4318934053175518</v>
      </c>
      <c r="AJ268" s="47">
        <f>AA268*'E. Diagram lines'!$G$44</f>
        <v>3.9650435366682957</v>
      </c>
      <c r="AK268" s="47">
        <f>AD268*'E. Diagram lines'!$G$50</f>
        <v>1.2847945475149634</v>
      </c>
      <c r="AL268" s="47">
        <f>U268*'E. Diagram lines'!$G$47</f>
        <v>4.6378964961123183E-2</v>
      </c>
      <c r="AM268" s="47">
        <f t="shared" si="98"/>
        <v>6.8482434783960313</v>
      </c>
      <c r="AN268" s="47">
        <f t="shared" si="99"/>
        <v>0.5161939184046983</v>
      </c>
      <c r="AO268" s="47">
        <f t="shared" si="100"/>
        <v>0.88735345309191671</v>
      </c>
      <c r="AP268" s="47">
        <f t="shared" si="101"/>
        <v>1.126946648503564</v>
      </c>
    </row>
    <row r="269" spans="1:42">
      <c r="A269" s="18" t="s">
        <v>126</v>
      </c>
      <c r="B269" s="18">
        <v>0.06</v>
      </c>
      <c r="C269" s="18" t="s">
        <v>159</v>
      </c>
      <c r="D269" s="18">
        <v>350</v>
      </c>
      <c r="E269" s="18">
        <v>100</v>
      </c>
      <c r="F269" s="47">
        <v>65.187396703589783</v>
      </c>
      <c r="G269" s="47">
        <v>7.1787314819089662E-2</v>
      </c>
      <c r="H269" s="47">
        <v>8.3881611558415301</v>
      </c>
      <c r="I269" s="47">
        <v>9.4672514221513029E-2</v>
      </c>
      <c r="J269" s="47">
        <v>0.51028833064276857</v>
      </c>
      <c r="K269" s="47">
        <v>1.9867880379973433</v>
      </c>
      <c r="L269" s="47">
        <v>0.23582715724569822</v>
      </c>
      <c r="M269" s="47">
        <v>4.9976483864879855</v>
      </c>
      <c r="N269" s="47">
        <v>1.7013241958072018</v>
      </c>
      <c r="O269" s="47">
        <v>4.3413794984683092</v>
      </c>
      <c r="P269" s="47">
        <v>2.6386983383692888</v>
      </c>
      <c r="Q269" s="47">
        <v>9.8460283665095272</v>
      </c>
      <c r="R269" s="47">
        <f t="shared" si="85"/>
        <v>100.00000000000004</v>
      </c>
      <c r="S269" s="47"/>
      <c r="T269" s="47">
        <f t="shared" si="86"/>
        <v>72.306738707642126</v>
      </c>
      <c r="U269" s="47">
        <f t="shared" si="87"/>
        <v>7.9627456803491523E-2</v>
      </c>
      <c r="V269" s="47">
        <f t="shared" si="88"/>
        <v>9.3042613695850598</v>
      </c>
      <c r="W269" s="47">
        <f t="shared" si="89"/>
        <v>0.10501202831794486</v>
      </c>
      <c r="X269" s="47">
        <f t="shared" si="90"/>
        <v>0.56601869157498774</v>
      </c>
      <c r="Y269" s="47">
        <f t="shared" si="91"/>
        <v>2.2037720601754263</v>
      </c>
      <c r="Z269" s="47">
        <f t="shared" si="92"/>
        <v>0.26158266016767789</v>
      </c>
      <c r="AA269" s="47">
        <f t="shared" si="93"/>
        <v>5.5434589246997223</v>
      </c>
      <c r="AB269" s="47">
        <f t="shared" si="94"/>
        <v>1.8871317203014843</v>
      </c>
      <c r="AC269" s="47">
        <f t="shared" si="95"/>
        <v>4.8155166320543641</v>
      </c>
      <c r="AD269" s="47">
        <f t="shared" si="96"/>
        <v>2.9268797486777185</v>
      </c>
      <c r="AE269" s="47">
        <f t="shared" si="97"/>
        <v>100</v>
      </c>
      <c r="AF269" s="47"/>
      <c r="AG269" s="47">
        <f>AC269*'E. Diagram lines'!$G$42</f>
        <v>3.9973900059461043</v>
      </c>
      <c r="AH269" s="47">
        <f>V269*'E. Diagram lines'!$G$43</f>
        <v>4.9244327240907033</v>
      </c>
      <c r="AI269" s="47">
        <f>AB269*'E. Diagram lines'!$G$41</f>
        <v>1.3999728380035859</v>
      </c>
      <c r="AJ269" s="47">
        <f>AA269*'E. Diagram lines'!$G$44</f>
        <v>3.9616752279621168</v>
      </c>
      <c r="AK269" s="47">
        <f>AD269*'E. Diagram lines'!$G$50</f>
        <v>1.2773743451321113</v>
      </c>
      <c r="AL269" s="47">
        <f>U269*'E. Diagram lines'!$G$47</f>
        <v>4.7721641101949777E-2</v>
      </c>
      <c r="AM269" s="47">
        <f t="shared" si="98"/>
        <v>6.7026483523558484</v>
      </c>
      <c r="AN269" s="47">
        <f t="shared" si="99"/>
        <v>0.52616868167999342</v>
      </c>
      <c r="AO269" s="47">
        <f t="shared" si="100"/>
        <v>0.91237755668231024</v>
      </c>
      <c r="AP269" s="47">
        <f t="shared" si="101"/>
        <v>1.0960374821541121</v>
      </c>
    </row>
    <row r="270" spans="1:42">
      <c r="A270" s="18" t="s">
        <v>126</v>
      </c>
      <c r="B270" s="18">
        <v>0.06</v>
      </c>
      <c r="C270" s="18" t="s">
        <v>159</v>
      </c>
      <c r="D270" s="18">
        <v>350</v>
      </c>
      <c r="E270" s="18">
        <v>100</v>
      </c>
      <c r="F270" s="47">
        <v>65.187396703589798</v>
      </c>
      <c r="G270" s="47">
        <v>7.178731481908962E-2</v>
      </c>
      <c r="H270" s="47">
        <v>8.3881611558415123</v>
      </c>
      <c r="I270" s="47">
        <v>9.4672514221512447E-2</v>
      </c>
      <c r="J270" s="47">
        <v>0.51028833064278045</v>
      </c>
      <c r="K270" s="47">
        <v>1.9867880379973404</v>
      </c>
      <c r="L270" s="47">
        <v>0.23582715724569764</v>
      </c>
      <c r="M270" s="47">
        <v>4.9976483864879695</v>
      </c>
      <c r="N270" s="47">
        <v>1.7013241958071981</v>
      </c>
      <c r="O270" s="47">
        <v>4.3413794984683003</v>
      </c>
      <c r="P270" s="47">
        <v>2.6386983383692861</v>
      </c>
      <c r="Q270" s="47">
        <v>9.8460283665095094</v>
      </c>
      <c r="R270" s="47">
        <f t="shared" si="85"/>
        <v>100</v>
      </c>
      <c r="S270" s="47"/>
      <c r="T270" s="47">
        <f t="shared" si="86"/>
        <v>72.306738707642168</v>
      </c>
      <c r="U270" s="47">
        <f t="shared" si="87"/>
        <v>7.9627456803491495E-2</v>
      </c>
      <c r="V270" s="47">
        <f t="shared" si="88"/>
        <v>9.304261369585042</v>
      </c>
      <c r="W270" s="47">
        <f t="shared" si="89"/>
        <v>0.10501202831794425</v>
      </c>
      <c r="X270" s="47">
        <f t="shared" si="90"/>
        <v>0.56601869157500106</v>
      </c>
      <c r="Y270" s="47">
        <f t="shared" si="91"/>
        <v>2.2037720601754236</v>
      </c>
      <c r="Z270" s="47">
        <f t="shared" si="92"/>
        <v>0.26158266016767734</v>
      </c>
      <c r="AA270" s="47">
        <f t="shared" si="93"/>
        <v>5.5434589246997064</v>
      </c>
      <c r="AB270" s="47">
        <f t="shared" si="94"/>
        <v>1.887131720301481</v>
      </c>
      <c r="AC270" s="47">
        <f t="shared" si="95"/>
        <v>4.8155166320543561</v>
      </c>
      <c r="AD270" s="47">
        <f t="shared" si="96"/>
        <v>2.9268797486777163</v>
      </c>
      <c r="AE270" s="47">
        <f t="shared" si="97"/>
        <v>100.00000000000001</v>
      </c>
      <c r="AF270" s="47"/>
      <c r="AG270" s="47">
        <f>AC270*'E. Diagram lines'!$G$42</f>
        <v>3.9973900059460976</v>
      </c>
      <c r="AH270" s="47">
        <f>V270*'E. Diagram lines'!$G$43</f>
        <v>4.9244327240906944</v>
      </c>
      <c r="AI270" s="47">
        <f>AB270*'E. Diagram lines'!$G$41</f>
        <v>1.3999728380035834</v>
      </c>
      <c r="AJ270" s="47">
        <f>AA270*'E. Diagram lines'!$G$44</f>
        <v>3.9616752279621053</v>
      </c>
      <c r="AK270" s="47">
        <f>AD270*'E. Diagram lines'!$G$50</f>
        <v>1.2773743451321105</v>
      </c>
      <c r="AL270" s="47">
        <f>U270*'E. Diagram lines'!$G$47</f>
        <v>4.7721641101949756E-2</v>
      </c>
      <c r="AM270" s="47">
        <f t="shared" si="98"/>
        <v>6.7026483523558369</v>
      </c>
      <c r="AN270" s="47">
        <f t="shared" si="99"/>
        <v>0.52616868167999364</v>
      </c>
      <c r="AO270" s="47">
        <f t="shared" si="100"/>
        <v>0.91237755668231013</v>
      </c>
      <c r="AP270" s="47">
        <f t="shared" si="101"/>
        <v>1.0960374821541123</v>
      </c>
    </row>
    <row r="271" spans="1:42">
      <c r="A271" s="18" t="s">
        <v>126</v>
      </c>
      <c r="B271" s="18">
        <v>0.06</v>
      </c>
      <c r="C271" s="18" t="s">
        <v>159</v>
      </c>
      <c r="D271" s="18">
        <v>350</v>
      </c>
      <c r="E271" s="18">
        <v>100</v>
      </c>
      <c r="F271" s="47">
        <v>65.143434410345293</v>
      </c>
      <c r="G271" s="47">
        <v>7.3590787554605255E-2</v>
      </c>
      <c r="H271" s="47">
        <v>8.4353647528653184</v>
      </c>
      <c r="I271" s="47">
        <v>9.843177008504278E-2</v>
      </c>
      <c r="J271" s="47">
        <v>0.50678255148406026</v>
      </c>
      <c r="K271" s="47">
        <v>2.0875214594522848</v>
      </c>
      <c r="L271" s="47">
        <v>0.24940023173855727</v>
      </c>
      <c r="M271" s="47">
        <v>5.017568483395543</v>
      </c>
      <c r="N271" s="47">
        <v>1.6601815851745922</v>
      </c>
      <c r="O271" s="47">
        <v>4.2429141453196593</v>
      </c>
      <c r="P271" s="47">
        <v>2.64213241784674</v>
      </c>
      <c r="Q271" s="47">
        <v>9.8426774047383088</v>
      </c>
      <c r="R271" s="47">
        <f t="shared" si="85"/>
        <v>100.00000000000001</v>
      </c>
      <c r="S271" s="47"/>
      <c r="T271" s="47">
        <f t="shared" si="86"/>
        <v>72.255289459725986</v>
      </c>
      <c r="U271" s="47">
        <f t="shared" si="87"/>
        <v>8.162485911984356E-2</v>
      </c>
      <c r="V271" s="47">
        <f t="shared" si="88"/>
        <v>9.3562724691079566</v>
      </c>
      <c r="W271" s="47">
        <f t="shared" si="89"/>
        <v>0.10917778750698608</v>
      </c>
      <c r="X271" s="47">
        <f t="shared" si="90"/>
        <v>0.56210914088379837</v>
      </c>
      <c r="Y271" s="47">
        <f t="shared" si="91"/>
        <v>2.3154208658387958</v>
      </c>
      <c r="Z271" s="47">
        <f t="shared" si="92"/>
        <v>0.2766278152005201</v>
      </c>
      <c r="AA271" s="47">
        <f t="shared" si="93"/>
        <v>5.5653477043907307</v>
      </c>
      <c r="AB271" s="47">
        <f t="shared" si="94"/>
        <v>1.8414273376634684</v>
      </c>
      <c r="AC271" s="47">
        <f t="shared" si="95"/>
        <v>4.7061226123219519</v>
      </c>
      <c r="AD271" s="47">
        <f t="shared" si="96"/>
        <v>2.9305799482399442</v>
      </c>
      <c r="AE271" s="47">
        <f t="shared" si="97"/>
        <v>99.999999999999972</v>
      </c>
      <c r="AF271" s="47"/>
      <c r="AG271" s="47">
        <f>AC271*'E. Diagram lines'!$G$42</f>
        <v>3.9065813566149394</v>
      </c>
      <c r="AH271" s="47">
        <f>V271*'E. Diagram lines'!$G$43</f>
        <v>4.9519604504015469</v>
      </c>
      <c r="AI271" s="47">
        <f>AB271*'E. Diagram lines'!$G$41</f>
        <v>1.3660669407190429</v>
      </c>
      <c r="AJ271" s="47">
        <f>AA271*'E. Diagram lines'!$G$44</f>
        <v>3.9773182114224634</v>
      </c>
      <c r="AK271" s="47">
        <f>AD271*'E. Diagram lines'!$G$50</f>
        <v>1.2789892184437983</v>
      </c>
      <c r="AL271" s="47">
        <f>U271*'E. Diagram lines'!$G$47</f>
        <v>4.8918707042563556E-2</v>
      </c>
      <c r="AM271" s="47">
        <f t="shared" si="98"/>
        <v>6.5475499499854202</v>
      </c>
      <c r="AN271" s="47">
        <f t="shared" si="99"/>
        <v>0.53534901404386626</v>
      </c>
      <c r="AO271" s="47">
        <f t="shared" si="100"/>
        <v>0.93917898011619971</v>
      </c>
      <c r="AP271" s="47">
        <f t="shared" si="101"/>
        <v>1.0647597754756768</v>
      </c>
    </row>
    <row r="272" spans="1:42">
      <c r="A272" s="18" t="s">
        <v>126</v>
      </c>
      <c r="B272" s="18">
        <v>0.06</v>
      </c>
      <c r="C272" s="18" t="s">
        <v>159</v>
      </c>
      <c r="D272" s="18">
        <v>350</v>
      </c>
      <c r="E272" s="18">
        <v>100</v>
      </c>
      <c r="F272" s="47">
        <v>65.143434410345321</v>
      </c>
      <c r="G272" s="47">
        <v>7.3590787554605228E-2</v>
      </c>
      <c r="H272" s="47">
        <v>8.435364752865306</v>
      </c>
      <c r="I272" s="47">
        <v>9.8431770085042156E-2</v>
      </c>
      <c r="J272" s="47">
        <v>0.50678255148407292</v>
      </c>
      <c r="K272" s="47">
        <v>2.0875214594522817</v>
      </c>
      <c r="L272" s="47">
        <v>0.24940023173855669</v>
      </c>
      <c r="M272" s="47">
        <v>5.0175684833955287</v>
      </c>
      <c r="N272" s="47">
        <v>1.6601815851745891</v>
      </c>
      <c r="O272" s="47">
        <v>4.2429141453196504</v>
      </c>
      <c r="P272" s="47">
        <v>2.6421324178467396</v>
      </c>
      <c r="Q272" s="47">
        <v>9.8426774047382892</v>
      </c>
      <c r="R272" s="47">
        <f t="shared" si="85"/>
        <v>100</v>
      </c>
      <c r="S272" s="47"/>
      <c r="T272" s="47">
        <f t="shared" si="86"/>
        <v>72.255289459726015</v>
      </c>
      <c r="U272" s="47">
        <f t="shared" si="87"/>
        <v>8.1624859119843518E-2</v>
      </c>
      <c r="V272" s="47">
        <f t="shared" si="88"/>
        <v>9.3562724691079424</v>
      </c>
      <c r="W272" s="47">
        <f t="shared" si="89"/>
        <v>0.10917778750698537</v>
      </c>
      <c r="X272" s="47">
        <f t="shared" si="90"/>
        <v>0.56210914088381236</v>
      </c>
      <c r="Y272" s="47">
        <f t="shared" si="91"/>
        <v>2.3154208658387918</v>
      </c>
      <c r="Z272" s="47">
        <f t="shared" si="92"/>
        <v>0.27662781520051938</v>
      </c>
      <c r="AA272" s="47">
        <f t="shared" si="93"/>
        <v>5.5653477043907147</v>
      </c>
      <c r="AB272" s="47">
        <f t="shared" si="94"/>
        <v>1.8414273376634647</v>
      </c>
      <c r="AC272" s="47">
        <f t="shared" si="95"/>
        <v>4.7061226123219404</v>
      </c>
      <c r="AD272" s="47">
        <f t="shared" si="96"/>
        <v>2.9305799482399437</v>
      </c>
      <c r="AE272" s="47">
        <f t="shared" si="97"/>
        <v>99.999999999999943</v>
      </c>
      <c r="AF272" s="47"/>
      <c r="AG272" s="47">
        <f>AC272*'E. Diagram lines'!$G$42</f>
        <v>3.9065813566149301</v>
      </c>
      <c r="AH272" s="47">
        <f>V272*'E. Diagram lines'!$G$43</f>
        <v>4.9519604504015398</v>
      </c>
      <c r="AI272" s="47">
        <f>AB272*'E. Diagram lines'!$G$41</f>
        <v>1.3660669407190402</v>
      </c>
      <c r="AJ272" s="47">
        <f>AA272*'E. Diagram lines'!$G$44</f>
        <v>3.9773182114224519</v>
      </c>
      <c r="AK272" s="47">
        <f>AD272*'E. Diagram lines'!$G$50</f>
        <v>1.2789892184437981</v>
      </c>
      <c r="AL272" s="47">
        <f>U272*'E. Diagram lines'!$G$47</f>
        <v>4.8918707042563535E-2</v>
      </c>
      <c r="AM272" s="47">
        <f t="shared" si="98"/>
        <v>6.5475499499854051</v>
      </c>
      <c r="AN272" s="47">
        <f t="shared" si="99"/>
        <v>0.53534901404386681</v>
      </c>
      <c r="AO272" s="47">
        <f t="shared" si="100"/>
        <v>0.9391789801162006</v>
      </c>
      <c r="AP272" s="47">
        <f t="shared" si="101"/>
        <v>1.0647597754756759</v>
      </c>
    </row>
    <row r="273" spans="1:42">
      <c r="A273" s="18" t="s">
        <v>126</v>
      </c>
      <c r="B273" s="18">
        <v>0.06</v>
      </c>
      <c r="C273" s="18" t="s">
        <v>159</v>
      </c>
      <c r="D273" s="18">
        <v>350</v>
      </c>
      <c r="E273" s="18">
        <v>100</v>
      </c>
      <c r="F273" s="47">
        <v>65.900587538772257</v>
      </c>
      <c r="G273" s="47">
        <v>7.7644443212059489E-2</v>
      </c>
      <c r="H273" s="47">
        <v>8.7432396282801896</v>
      </c>
      <c r="I273" s="47">
        <v>0.10087034375697258</v>
      </c>
      <c r="J273" s="47">
        <v>0.49541217456722408</v>
      </c>
      <c r="K273" s="47">
        <v>1.9064425038061543</v>
      </c>
      <c r="L273" s="47">
        <v>0.25024060114169494</v>
      </c>
      <c r="M273" s="47">
        <v>4.7456415309919597</v>
      </c>
      <c r="N273" s="47">
        <v>1.5855018741467246</v>
      </c>
      <c r="O273" s="47">
        <v>4.3727611522924104</v>
      </c>
      <c r="P273" s="47">
        <v>2.407190709442756</v>
      </c>
      <c r="Q273" s="47">
        <v>9.4144674995896072</v>
      </c>
      <c r="R273" s="47">
        <f t="shared" si="85"/>
        <v>100.00000000000003</v>
      </c>
      <c r="S273" s="47"/>
      <c r="T273" s="47">
        <f t="shared" si="86"/>
        <v>72.749572387261381</v>
      </c>
      <c r="U273" s="47">
        <f t="shared" si="87"/>
        <v>8.5713955715508661E-2</v>
      </c>
      <c r="V273" s="47">
        <f t="shared" si="88"/>
        <v>9.6519161359906729</v>
      </c>
      <c r="W273" s="47">
        <f t="shared" si="89"/>
        <v>0.11135370182486433</v>
      </c>
      <c r="X273" s="47">
        <f t="shared" si="90"/>
        <v>0.54689988665130329</v>
      </c>
      <c r="Y273" s="47">
        <f t="shared" si="91"/>
        <v>2.1045772444926749</v>
      </c>
      <c r="Z273" s="47">
        <f t="shared" si="92"/>
        <v>0.2762478667778005</v>
      </c>
      <c r="AA273" s="47">
        <f t="shared" si="93"/>
        <v>5.2388515031033878</v>
      </c>
      <c r="AB273" s="47">
        <f t="shared" si="94"/>
        <v>1.7502815630515181</v>
      </c>
      <c r="AC273" s="47">
        <f t="shared" si="95"/>
        <v>4.8272180243270064</v>
      </c>
      <c r="AD273" s="47">
        <f t="shared" si="96"/>
        <v>2.6573677308038675</v>
      </c>
      <c r="AE273" s="47">
        <f t="shared" si="97"/>
        <v>99.999999999999986</v>
      </c>
      <c r="AF273" s="47"/>
      <c r="AG273" s="47">
        <f>AC273*'E. Diagram lines'!$G$42</f>
        <v>4.0071034037184132</v>
      </c>
      <c r="AH273" s="47">
        <f>V273*'E. Diagram lines'!$G$43</f>
        <v>5.1084347034386095</v>
      </c>
      <c r="AI273" s="47">
        <f>AB273*'E. Diagram lines'!$G$41</f>
        <v>1.2984502463554179</v>
      </c>
      <c r="AJ273" s="47">
        <f>AA273*'E. Diagram lines'!$G$44</f>
        <v>3.7439852093683599</v>
      </c>
      <c r="AK273" s="47">
        <f>AD273*'E. Diagram lines'!$G$50</f>
        <v>1.1597515635701512</v>
      </c>
      <c r="AL273" s="47">
        <f>U273*'E. Diagram lines'!$G$47</f>
        <v>5.1369349170329946E-2</v>
      </c>
      <c r="AM273" s="47">
        <f t="shared" si="98"/>
        <v>6.577499587378524</v>
      </c>
      <c r="AN273" s="47">
        <f t="shared" si="99"/>
        <v>0.56449668682382903</v>
      </c>
      <c r="AO273" s="47">
        <f t="shared" si="100"/>
        <v>0.96284667734299922</v>
      </c>
      <c r="AP273" s="47">
        <f t="shared" si="101"/>
        <v>1.0385869562945644</v>
      </c>
    </row>
    <row r="274" spans="1:42">
      <c r="A274" s="18" t="s">
        <v>126</v>
      </c>
      <c r="B274" s="18">
        <v>0.06</v>
      </c>
      <c r="C274" s="18" t="s">
        <v>159</v>
      </c>
      <c r="D274" s="18">
        <v>350</v>
      </c>
      <c r="E274" s="18">
        <v>100</v>
      </c>
      <c r="F274" s="47">
        <v>65.900587538772285</v>
      </c>
      <c r="G274" s="47">
        <v>7.7644443212059447E-2</v>
      </c>
      <c r="H274" s="47">
        <v>8.7432396282801772</v>
      </c>
      <c r="I274" s="47">
        <v>0.10087034375697201</v>
      </c>
      <c r="J274" s="47">
        <v>0.4954121745672343</v>
      </c>
      <c r="K274" s="47">
        <v>1.9064425038061512</v>
      </c>
      <c r="L274" s="47">
        <v>0.25024060114169444</v>
      </c>
      <c r="M274" s="47">
        <v>4.7456415309919482</v>
      </c>
      <c r="N274" s="47">
        <v>1.5855018741467215</v>
      </c>
      <c r="O274" s="47">
        <v>4.3727611522924033</v>
      </c>
      <c r="P274" s="47">
        <v>2.4071907094427551</v>
      </c>
      <c r="Q274" s="47">
        <v>9.4144674995895912</v>
      </c>
      <c r="R274" s="47">
        <f t="shared" si="85"/>
        <v>99.999999999999986</v>
      </c>
      <c r="S274" s="47"/>
      <c r="T274" s="47">
        <f t="shared" si="86"/>
        <v>72.749572387261424</v>
      </c>
      <c r="U274" s="47">
        <f t="shared" si="87"/>
        <v>8.5713955715508633E-2</v>
      </c>
      <c r="V274" s="47">
        <f t="shared" si="88"/>
        <v>9.6519161359906622</v>
      </c>
      <c r="W274" s="47">
        <f t="shared" si="89"/>
        <v>0.11135370182486372</v>
      </c>
      <c r="X274" s="47">
        <f t="shared" si="90"/>
        <v>0.54689988665131473</v>
      </c>
      <c r="Y274" s="47">
        <f t="shared" si="91"/>
        <v>2.1045772444926722</v>
      </c>
      <c r="Z274" s="47">
        <f t="shared" si="92"/>
        <v>0.2762478667778</v>
      </c>
      <c r="AA274" s="47">
        <f t="shared" si="93"/>
        <v>5.2388515031033771</v>
      </c>
      <c r="AB274" s="47">
        <f t="shared" si="94"/>
        <v>1.7502815630515152</v>
      </c>
      <c r="AC274" s="47">
        <f t="shared" si="95"/>
        <v>4.8272180243270002</v>
      </c>
      <c r="AD274" s="47">
        <f t="shared" si="96"/>
        <v>2.657367730803867</v>
      </c>
      <c r="AE274" s="47">
        <f t="shared" si="97"/>
        <v>100</v>
      </c>
      <c r="AF274" s="47"/>
      <c r="AG274" s="47">
        <f>AC274*'E. Diagram lines'!$G$42</f>
        <v>4.0071034037184079</v>
      </c>
      <c r="AH274" s="47">
        <f>V274*'E. Diagram lines'!$G$43</f>
        <v>5.1084347034386042</v>
      </c>
      <c r="AI274" s="47">
        <f>AB274*'E. Diagram lines'!$G$41</f>
        <v>1.2984502463554157</v>
      </c>
      <c r="AJ274" s="47">
        <f>AA274*'E. Diagram lines'!$G$44</f>
        <v>3.7439852093683519</v>
      </c>
      <c r="AK274" s="47">
        <f>AD274*'E. Diagram lines'!$G$50</f>
        <v>1.159751563570151</v>
      </c>
      <c r="AL274" s="47">
        <f>U274*'E. Diagram lines'!$G$47</f>
        <v>5.1369349170329932E-2</v>
      </c>
      <c r="AM274" s="47">
        <f t="shared" si="98"/>
        <v>6.5774995873785151</v>
      </c>
      <c r="AN274" s="47">
        <f t="shared" si="99"/>
        <v>0.56449668682382936</v>
      </c>
      <c r="AO274" s="47">
        <f t="shared" si="100"/>
        <v>0.96284667734299945</v>
      </c>
      <c r="AP274" s="47">
        <f t="shared" si="101"/>
        <v>1.038586956294564</v>
      </c>
    </row>
    <row r="275" spans="1:42">
      <c r="A275" s="18" t="s">
        <v>126</v>
      </c>
      <c r="B275" s="18">
        <v>0.06</v>
      </c>
      <c r="C275" s="18" t="s">
        <v>159</v>
      </c>
      <c r="D275" s="18">
        <v>350</v>
      </c>
      <c r="E275" s="18">
        <v>100</v>
      </c>
      <c r="F275" s="47">
        <v>66.68123351229714</v>
      </c>
      <c r="G275" s="47">
        <v>8.1806094300758164E-2</v>
      </c>
      <c r="H275" s="47">
        <v>9.0832833435753315</v>
      </c>
      <c r="I275" s="47">
        <v>0.10279264938585722</v>
      </c>
      <c r="J275" s="47">
        <v>0.48313074232539033</v>
      </c>
      <c r="K275" s="47">
        <v>1.6811297928213842</v>
      </c>
      <c r="L275" s="47">
        <v>0.24891402440031032</v>
      </c>
      <c r="M275" s="47">
        <v>4.4726384842728653</v>
      </c>
      <c r="N275" s="47">
        <v>1.5017690950966283</v>
      </c>
      <c r="O275" s="47">
        <v>4.5462042487041705</v>
      </c>
      <c r="P275" s="47">
        <v>2.1704929049101334</v>
      </c>
      <c r="Q275" s="47">
        <v>8.9466051079100009</v>
      </c>
      <c r="R275" s="47">
        <f t="shared" si="85"/>
        <v>99.999999999999972</v>
      </c>
      <c r="S275" s="47"/>
      <c r="T275" s="47">
        <f t="shared" si="86"/>
        <v>73.233110738290435</v>
      </c>
      <c r="U275" s="47">
        <f t="shared" si="87"/>
        <v>8.984409027001021E-2</v>
      </c>
      <c r="V275" s="47">
        <f t="shared" si="88"/>
        <v>9.9757766905233947</v>
      </c>
      <c r="W275" s="47">
        <f t="shared" si="89"/>
        <v>0.11289271477211782</v>
      </c>
      <c r="X275" s="47">
        <f t="shared" si="90"/>
        <v>0.53060156943951686</v>
      </c>
      <c r="Y275" s="47">
        <f t="shared" si="91"/>
        <v>1.8463120401098059</v>
      </c>
      <c r="Z275" s="47">
        <f t="shared" si="92"/>
        <v>0.27337149229340169</v>
      </c>
      <c r="AA275" s="47">
        <f t="shared" si="93"/>
        <v>4.9121051330085157</v>
      </c>
      <c r="AB275" s="47">
        <f t="shared" si="94"/>
        <v>1.649327954082787</v>
      </c>
      <c r="AC275" s="47">
        <f t="shared" si="95"/>
        <v>4.9928992258795066</v>
      </c>
      <c r="AD275" s="47">
        <f t="shared" si="96"/>
        <v>2.3837583513304996</v>
      </c>
      <c r="AE275" s="47">
        <f t="shared" si="97"/>
        <v>99.999999999999986</v>
      </c>
      <c r="AF275" s="47"/>
      <c r="AG275" s="47">
        <f>AC275*'E. Diagram lines'!$G$42</f>
        <v>4.1446363892449458</v>
      </c>
      <c r="AH275" s="47">
        <f>V275*'E. Diagram lines'!$G$43</f>
        <v>5.2798432064280547</v>
      </c>
      <c r="AI275" s="47">
        <f>AB275*'E. Diagram lines'!$G$41</f>
        <v>1.2235575883950718</v>
      </c>
      <c r="AJ275" s="47">
        <f>AA275*'E. Diagram lines'!$G$44</f>
        <v>3.5104734222666782</v>
      </c>
      <c r="AK275" s="47">
        <f>AD275*'E. Diagram lines'!$G$50</f>
        <v>1.0403405757819815</v>
      </c>
      <c r="AL275" s="47">
        <f>U275*'E. Diagram lines'!$G$47</f>
        <v>5.3844585813879783E-2</v>
      </c>
      <c r="AM275" s="47">
        <f t="shared" si="98"/>
        <v>6.6422271799622941</v>
      </c>
      <c r="AN275" s="47">
        <f t="shared" si="99"/>
        <v>0.59466617777387842</v>
      </c>
      <c r="AO275" s="47">
        <f t="shared" si="100"/>
        <v>0.98354180724840279</v>
      </c>
      <c r="AP275" s="47">
        <f t="shared" si="101"/>
        <v>1.0167335975250928</v>
      </c>
    </row>
    <row r="276" spans="1:42">
      <c r="A276" s="18" t="s">
        <v>126</v>
      </c>
      <c r="B276" s="18">
        <v>0.06</v>
      </c>
      <c r="C276" s="18" t="s">
        <v>159</v>
      </c>
      <c r="D276" s="18">
        <v>350</v>
      </c>
      <c r="E276" s="18">
        <v>100</v>
      </c>
      <c r="F276" s="47">
        <v>66.681233512297197</v>
      </c>
      <c r="G276" s="47">
        <v>8.1806094300758109E-2</v>
      </c>
      <c r="H276" s="47">
        <v>9.0832833435753191</v>
      </c>
      <c r="I276" s="47">
        <v>0.10279264938585662</v>
      </c>
      <c r="J276" s="47">
        <v>0.48313074232540049</v>
      </c>
      <c r="K276" s="47">
        <v>1.6811297928213824</v>
      </c>
      <c r="L276" s="47">
        <v>0.24891402440030977</v>
      </c>
      <c r="M276" s="47">
        <v>4.4726384842728537</v>
      </c>
      <c r="N276" s="47">
        <v>1.5017690950966258</v>
      </c>
      <c r="O276" s="47">
        <v>4.5462042487041634</v>
      </c>
      <c r="P276" s="47">
        <v>2.1704929049101334</v>
      </c>
      <c r="Q276" s="47">
        <v>8.9466051079099849</v>
      </c>
      <c r="R276" s="47">
        <f t="shared" si="85"/>
        <v>99.999999999999972</v>
      </c>
      <c r="S276" s="47"/>
      <c r="T276" s="47">
        <f t="shared" si="86"/>
        <v>73.233110738290492</v>
      </c>
      <c r="U276" s="47">
        <f t="shared" si="87"/>
        <v>8.9844090270010113E-2</v>
      </c>
      <c r="V276" s="47">
        <f t="shared" si="88"/>
        <v>9.9757766905233805</v>
      </c>
      <c r="W276" s="47">
        <f t="shared" si="89"/>
        <v>0.11289271477211714</v>
      </c>
      <c r="X276" s="47">
        <f t="shared" si="90"/>
        <v>0.53060156943952796</v>
      </c>
      <c r="Y276" s="47">
        <f t="shared" si="91"/>
        <v>1.8463120401098037</v>
      </c>
      <c r="Z276" s="47">
        <f t="shared" si="92"/>
        <v>0.27337149229340102</v>
      </c>
      <c r="AA276" s="47">
        <f t="shared" si="93"/>
        <v>4.9121051330085024</v>
      </c>
      <c r="AB276" s="47">
        <f t="shared" si="94"/>
        <v>1.6493279540827839</v>
      </c>
      <c r="AC276" s="47">
        <f t="shared" si="95"/>
        <v>4.9928992258794986</v>
      </c>
      <c r="AD276" s="47">
        <f t="shared" si="96"/>
        <v>2.3837583513304992</v>
      </c>
      <c r="AE276" s="47">
        <f t="shared" si="97"/>
        <v>100</v>
      </c>
      <c r="AF276" s="47"/>
      <c r="AG276" s="47">
        <f>AC276*'E. Diagram lines'!$G$42</f>
        <v>4.1446363892449387</v>
      </c>
      <c r="AH276" s="47">
        <f>V276*'E. Diagram lines'!$G$43</f>
        <v>5.2798432064280467</v>
      </c>
      <c r="AI276" s="47">
        <f>AB276*'E. Diagram lines'!$G$41</f>
        <v>1.2235575883950696</v>
      </c>
      <c r="AJ276" s="47">
        <f>AA276*'E. Diagram lines'!$G$44</f>
        <v>3.5104734222666689</v>
      </c>
      <c r="AK276" s="47">
        <f>AD276*'E. Diagram lines'!$G$50</f>
        <v>1.0403405757819812</v>
      </c>
      <c r="AL276" s="47">
        <f>U276*'E. Diagram lines'!$G$47</f>
        <v>5.3844585813879728E-2</v>
      </c>
      <c r="AM276" s="47">
        <f t="shared" si="98"/>
        <v>6.6422271799622825</v>
      </c>
      <c r="AN276" s="47">
        <f t="shared" si="99"/>
        <v>0.59466617777387887</v>
      </c>
      <c r="AO276" s="47">
        <f t="shared" si="100"/>
        <v>0.98354180724840301</v>
      </c>
      <c r="AP276" s="47">
        <f t="shared" si="101"/>
        <v>1.0167335975250926</v>
      </c>
    </row>
    <row r="277" spans="1:42">
      <c r="A277" s="18" t="s">
        <v>126</v>
      </c>
      <c r="B277" s="18">
        <v>0.06</v>
      </c>
      <c r="C277" s="18" t="s">
        <v>159</v>
      </c>
      <c r="D277" s="18">
        <v>350</v>
      </c>
      <c r="E277" s="18">
        <v>100</v>
      </c>
      <c r="F277" s="47">
        <v>67.315718809809766</v>
      </c>
      <c r="G277" s="47">
        <v>8.5475499868817625E-2</v>
      </c>
      <c r="H277" s="47">
        <v>9.3935868579534638</v>
      </c>
      <c r="I277" s="47">
        <v>0.10441256068020695</v>
      </c>
      <c r="J277" s="47">
        <v>0.47184983504631034</v>
      </c>
      <c r="K277" s="47">
        <v>1.4783808372264344</v>
      </c>
      <c r="L277" s="47">
        <v>0.24794546557711719</v>
      </c>
      <c r="M277" s="47">
        <v>4.2563755652310586</v>
      </c>
      <c r="N277" s="47">
        <v>1.4193828728271749</v>
      </c>
      <c r="O277" s="47">
        <v>4.7124067074659148</v>
      </c>
      <c r="P277" s="47">
        <v>1.9799005445785878</v>
      </c>
      <c r="Q277" s="47">
        <v>8.534564443735162</v>
      </c>
      <c r="R277" s="47">
        <f t="shared" si="85"/>
        <v>100.00000000000001</v>
      </c>
      <c r="S277" s="47"/>
      <c r="T277" s="47">
        <f t="shared" si="86"/>
        <v>73.596893078151453</v>
      </c>
      <c r="U277" s="47">
        <f t="shared" si="87"/>
        <v>9.3451148347987123E-2</v>
      </c>
      <c r="V277" s="47">
        <f t="shared" si="88"/>
        <v>10.270094709356092</v>
      </c>
      <c r="W277" s="47">
        <f t="shared" si="89"/>
        <v>0.11415521070358614</v>
      </c>
      <c r="X277" s="47">
        <f t="shared" si="90"/>
        <v>0.51587775445080841</v>
      </c>
      <c r="Y277" s="47">
        <f t="shared" si="91"/>
        <v>1.6163273352773904</v>
      </c>
      <c r="Z277" s="47">
        <f t="shared" si="92"/>
        <v>0.27108105271591237</v>
      </c>
      <c r="AA277" s="47">
        <f t="shared" si="93"/>
        <v>4.6535344628766939</v>
      </c>
      <c r="AB277" s="47">
        <f t="shared" si="94"/>
        <v>1.5518243194217811</v>
      </c>
      <c r="AC277" s="47">
        <f t="shared" si="95"/>
        <v>5.1521174953210425</v>
      </c>
      <c r="AD277" s="47">
        <f t="shared" si="96"/>
        <v>2.1646434333772504</v>
      </c>
      <c r="AE277" s="47">
        <f t="shared" si="97"/>
        <v>99.999999999999986</v>
      </c>
      <c r="AF277" s="47"/>
      <c r="AG277" s="47">
        <f>AC277*'E. Diagram lines'!$G$42</f>
        <v>4.2768044550331652</v>
      </c>
      <c r="AH277" s="47">
        <f>V277*'E. Diagram lines'!$G$43</f>
        <v>5.4356158385218922</v>
      </c>
      <c r="AI277" s="47">
        <f>AB277*'E. Diagram lines'!$G$41</f>
        <v>1.1512243015007018</v>
      </c>
      <c r="AJ277" s="47">
        <f>AA277*'E. Diagram lines'!$G$44</f>
        <v>3.325683919457421</v>
      </c>
      <c r="AK277" s="47">
        <f>AD277*'E. Diagram lines'!$G$50</f>
        <v>0.94471253538993749</v>
      </c>
      <c r="AL277" s="47">
        <f>U277*'E. Diagram lines'!$G$47</f>
        <v>5.600633677191811E-2</v>
      </c>
      <c r="AM277" s="47">
        <f t="shared" si="98"/>
        <v>6.7039418147428238</v>
      </c>
      <c r="AN277" s="47">
        <f t="shared" si="99"/>
        <v>0.62094976608383512</v>
      </c>
      <c r="AO277" s="47">
        <f t="shared" si="100"/>
        <v>1.0013977600945634</v>
      </c>
      <c r="AP277" s="47">
        <f t="shared" si="101"/>
        <v>0.99860419091167996</v>
      </c>
    </row>
    <row r="278" spans="1:42">
      <c r="A278" s="18" t="s">
        <v>126</v>
      </c>
      <c r="B278" s="18">
        <v>0.06</v>
      </c>
      <c r="C278" s="18" t="s">
        <v>159</v>
      </c>
      <c r="D278" s="18">
        <v>350</v>
      </c>
      <c r="E278" s="18">
        <v>100</v>
      </c>
      <c r="F278" s="47">
        <v>67.315718809809809</v>
      </c>
      <c r="G278" s="47">
        <v>8.5475499868817542E-2</v>
      </c>
      <c r="H278" s="47">
        <v>9.3935868579534496</v>
      </c>
      <c r="I278" s="47">
        <v>0.10441256068020636</v>
      </c>
      <c r="J278" s="47">
        <v>0.47184983504632061</v>
      </c>
      <c r="K278" s="47">
        <v>1.4783808372264318</v>
      </c>
      <c r="L278" s="47">
        <v>0.24794546557711686</v>
      </c>
      <c r="M278" s="47">
        <v>4.2563755652310453</v>
      </c>
      <c r="N278" s="47">
        <v>1.4193828728271731</v>
      </c>
      <c r="O278" s="47">
        <v>4.712406707465906</v>
      </c>
      <c r="P278" s="47">
        <v>1.9799005445785876</v>
      </c>
      <c r="Q278" s="47">
        <v>8.5345644437351496</v>
      </c>
      <c r="R278" s="47">
        <f t="shared" si="85"/>
        <v>100</v>
      </c>
      <c r="S278" s="47"/>
      <c r="T278" s="47">
        <f t="shared" si="86"/>
        <v>73.596893078151496</v>
      </c>
      <c r="U278" s="47">
        <f t="shared" si="87"/>
        <v>9.345114834798704E-2</v>
      </c>
      <c r="V278" s="47">
        <f t="shared" si="88"/>
        <v>10.270094709356078</v>
      </c>
      <c r="W278" s="47">
        <f t="shared" si="89"/>
        <v>0.11415521070358553</v>
      </c>
      <c r="X278" s="47">
        <f t="shared" si="90"/>
        <v>0.51587775445081951</v>
      </c>
      <c r="Y278" s="47">
        <f t="shared" si="91"/>
        <v>1.6163273352773875</v>
      </c>
      <c r="Z278" s="47">
        <f t="shared" si="92"/>
        <v>0.27108105271591204</v>
      </c>
      <c r="AA278" s="47">
        <f t="shared" si="93"/>
        <v>4.6535344628766797</v>
      </c>
      <c r="AB278" s="47">
        <f t="shared" si="94"/>
        <v>1.5518243194217793</v>
      </c>
      <c r="AC278" s="47">
        <f t="shared" si="95"/>
        <v>5.1521174953210327</v>
      </c>
      <c r="AD278" s="47">
        <f t="shared" si="96"/>
        <v>2.16464343337725</v>
      </c>
      <c r="AE278" s="47">
        <f t="shared" si="97"/>
        <v>100</v>
      </c>
      <c r="AF278" s="47"/>
      <c r="AG278" s="47">
        <f>AC278*'E. Diagram lines'!$G$42</f>
        <v>4.2768044550331572</v>
      </c>
      <c r="AH278" s="47">
        <f>V278*'E. Diagram lines'!$G$43</f>
        <v>5.4356158385218842</v>
      </c>
      <c r="AI278" s="47">
        <f>AB278*'E. Diagram lines'!$G$41</f>
        <v>1.1512243015007004</v>
      </c>
      <c r="AJ278" s="47">
        <f>AA278*'E. Diagram lines'!$G$44</f>
        <v>3.3256839194574108</v>
      </c>
      <c r="AK278" s="47">
        <f>AD278*'E. Diagram lines'!$G$50</f>
        <v>0.94471253538993727</v>
      </c>
      <c r="AL278" s="47">
        <f>U278*'E. Diagram lines'!$G$47</f>
        <v>5.6006336771918061E-2</v>
      </c>
      <c r="AM278" s="47">
        <f t="shared" si="98"/>
        <v>6.7039418147428123</v>
      </c>
      <c r="AN278" s="47">
        <f t="shared" si="99"/>
        <v>0.62094976608383556</v>
      </c>
      <c r="AO278" s="47">
        <f t="shared" si="100"/>
        <v>1.0013977600945636</v>
      </c>
      <c r="AP278" s="47">
        <f t="shared" si="101"/>
        <v>0.99860419091167962</v>
      </c>
    </row>
    <row r="279" spans="1:42">
      <c r="A279" s="18" t="s">
        <v>126</v>
      </c>
      <c r="B279" s="18">
        <v>0.06</v>
      </c>
      <c r="C279" s="18" t="s">
        <v>159</v>
      </c>
      <c r="D279" s="18">
        <v>350</v>
      </c>
      <c r="E279" s="18">
        <v>100</v>
      </c>
      <c r="F279" s="47">
        <v>67.732658851967102</v>
      </c>
      <c r="G279" s="47">
        <v>8.8076833779554942E-2</v>
      </c>
      <c r="H279" s="47">
        <v>9.5945266970285505</v>
      </c>
      <c r="I279" s="47">
        <v>0.10722063920350164</v>
      </c>
      <c r="J279" s="47">
        <v>0.46206313926999021</v>
      </c>
      <c r="K279" s="47">
        <v>1.2873266168517659</v>
      </c>
      <c r="L279" s="47">
        <v>0.25374010215013842</v>
      </c>
      <c r="M279" s="47">
        <v>4.1375373234604975</v>
      </c>
      <c r="N279" s="47">
        <v>1.36943942084671</v>
      </c>
      <c r="O279" s="47">
        <v>4.7538923369022896</v>
      </c>
      <c r="P279" s="47">
        <v>1.8723634094389991</v>
      </c>
      <c r="Q279" s="47">
        <v>8.341154629100874</v>
      </c>
      <c r="R279" s="47">
        <f t="shared" si="85"/>
        <v>99.999999999999957</v>
      </c>
      <c r="S279" s="47"/>
      <c r="T279" s="47">
        <f t="shared" si="86"/>
        <v>73.896478379021403</v>
      </c>
      <c r="U279" s="47">
        <f t="shared" si="87"/>
        <v>9.6092017549588932E-2</v>
      </c>
      <c r="V279" s="47">
        <f t="shared" si="88"/>
        <v>10.467649530390803</v>
      </c>
      <c r="W279" s="47">
        <f t="shared" si="89"/>
        <v>0.11697795097639677</v>
      </c>
      <c r="X279" s="47">
        <f t="shared" si="90"/>
        <v>0.50411189165676684</v>
      </c>
      <c r="Y279" s="47">
        <f t="shared" si="91"/>
        <v>1.4044761437290387</v>
      </c>
      <c r="Z279" s="47">
        <f t="shared" si="92"/>
        <v>0.276831004278283</v>
      </c>
      <c r="AA279" s="47">
        <f t="shared" si="93"/>
        <v>4.5140622344934433</v>
      </c>
      <c r="AB279" s="47">
        <f t="shared" si="94"/>
        <v>1.4940613917895758</v>
      </c>
      <c r="AC279" s="47">
        <f t="shared" si="95"/>
        <v>5.1865068970327766</v>
      </c>
      <c r="AD279" s="47">
        <f t="shared" si="96"/>
        <v>2.0427525590819395</v>
      </c>
      <c r="AE279" s="47">
        <f t="shared" si="97"/>
        <v>99.999999999999986</v>
      </c>
      <c r="AF279" s="47"/>
      <c r="AG279" s="47">
        <f>AC279*'E. Diagram lines'!$G$42</f>
        <v>4.3053513091334921</v>
      </c>
      <c r="AH279" s="47">
        <f>V279*'E. Diagram lines'!$G$43</f>
        <v>5.5401749632994237</v>
      </c>
      <c r="AI279" s="47">
        <f>AB279*'E. Diagram lines'!$G$41</f>
        <v>1.1083727459581267</v>
      </c>
      <c r="AJ279" s="47">
        <f>AA279*'E. Diagram lines'!$G$44</f>
        <v>3.2260090269976507</v>
      </c>
      <c r="AK279" s="47">
        <f>AD279*'E. Diagram lines'!$G$50</f>
        <v>0.89151585868981198</v>
      </c>
      <c r="AL279" s="47">
        <f>U279*'E. Diagram lines'!$G$47</f>
        <v>5.7589039740154918E-2</v>
      </c>
      <c r="AM279" s="47">
        <f t="shared" si="98"/>
        <v>6.6805682888223519</v>
      </c>
      <c r="AN279" s="47">
        <f t="shared" si="99"/>
        <v>0.64124376420662443</v>
      </c>
      <c r="AO279" s="47">
        <f t="shared" si="100"/>
        <v>1.0233574720323764</v>
      </c>
      <c r="AP279" s="47">
        <f t="shared" si="101"/>
        <v>0.9771756471509524</v>
      </c>
    </row>
    <row r="280" spans="1:42">
      <c r="A280" s="18" t="s">
        <v>126</v>
      </c>
      <c r="B280" s="18">
        <v>0.06</v>
      </c>
      <c r="C280" s="18" t="s">
        <v>159</v>
      </c>
      <c r="D280" s="18">
        <v>350</v>
      </c>
      <c r="E280" s="18">
        <v>100</v>
      </c>
      <c r="F280" s="47">
        <v>67.732658851967187</v>
      </c>
      <c r="G280" s="47">
        <v>8.8076833779554914E-2</v>
      </c>
      <c r="H280" s="47">
        <v>9.5945266970285399</v>
      </c>
      <c r="I280" s="47">
        <v>0.107220639203501</v>
      </c>
      <c r="J280" s="47">
        <v>0.46206313927000114</v>
      </c>
      <c r="K280" s="47">
        <v>1.2873266168517641</v>
      </c>
      <c r="L280" s="47">
        <v>0.25374010215013798</v>
      </c>
      <c r="M280" s="47">
        <v>4.137537323460486</v>
      </c>
      <c r="N280" s="47">
        <v>1.3694394208467073</v>
      </c>
      <c r="O280" s="47">
        <v>4.7538923369022825</v>
      </c>
      <c r="P280" s="47">
        <v>1.8723634094389989</v>
      </c>
      <c r="Q280" s="47">
        <v>8.3411546291008616</v>
      </c>
      <c r="R280" s="47">
        <f t="shared" si="85"/>
        <v>100.00000000000001</v>
      </c>
      <c r="S280" s="47"/>
      <c r="T280" s="47">
        <f t="shared" si="86"/>
        <v>73.896478379021445</v>
      </c>
      <c r="U280" s="47">
        <f t="shared" si="87"/>
        <v>9.6092017549588835E-2</v>
      </c>
      <c r="V280" s="47">
        <f t="shared" si="88"/>
        <v>10.467649530390783</v>
      </c>
      <c r="W280" s="47">
        <f t="shared" si="89"/>
        <v>0.11697795097639598</v>
      </c>
      <c r="X280" s="47">
        <f t="shared" si="90"/>
        <v>0.50411189165677839</v>
      </c>
      <c r="Y280" s="47">
        <f t="shared" si="91"/>
        <v>1.4044761437290354</v>
      </c>
      <c r="Z280" s="47">
        <f t="shared" si="92"/>
        <v>0.27683100427828228</v>
      </c>
      <c r="AA280" s="47">
        <f t="shared" si="93"/>
        <v>4.5140622344934274</v>
      </c>
      <c r="AB280" s="47">
        <f t="shared" si="94"/>
        <v>1.4940613917895718</v>
      </c>
      <c r="AC280" s="47">
        <f t="shared" si="95"/>
        <v>5.1865068970327659</v>
      </c>
      <c r="AD280" s="47">
        <f t="shared" si="96"/>
        <v>2.0427525590819382</v>
      </c>
      <c r="AE280" s="47">
        <f t="shared" si="97"/>
        <v>100.00000000000001</v>
      </c>
      <c r="AF280" s="47"/>
      <c r="AG280" s="47">
        <f>AC280*'E. Diagram lines'!$G$42</f>
        <v>4.3053513091334832</v>
      </c>
      <c r="AH280" s="47">
        <f>V280*'E. Diagram lines'!$G$43</f>
        <v>5.5401749632994131</v>
      </c>
      <c r="AI280" s="47">
        <f>AB280*'E. Diagram lines'!$G$41</f>
        <v>1.1083727459581239</v>
      </c>
      <c r="AJ280" s="47">
        <f>AA280*'E. Diagram lines'!$G$44</f>
        <v>3.2260090269976391</v>
      </c>
      <c r="AK280" s="47">
        <f>AD280*'E. Diagram lines'!$G$50</f>
        <v>0.89151585868981142</v>
      </c>
      <c r="AL280" s="47">
        <f>U280*'E. Diagram lines'!$G$47</f>
        <v>5.7589039740154856E-2</v>
      </c>
      <c r="AM280" s="47">
        <f t="shared" si="98"/>
        <v>6.6805682888223377</v>
      </c>
      <c r="AN280" s="47">
        <f t="shared" si="99"/>
        <v>0.64124376420662477</v>
      </c>
      <c r="AO280" s="47">
        <f t="shared" si="100"/>
        <v>1.0233574720323766</v>
      </c>
      <c r="AP280" s="47">
        <f t="shared" si="101"/>
        <v>0.97717564715095229</v>
      </c>
    </row>
    <row r="281" spans="1:42">
      <c r="A281" s="18" t="s">
        <v>126</v>
      </c>
      <c r="B281" s="18">
        <v>0.06</v>
      </c>
      <c r="C281" s="18" t="s">
        <v>159</v>
      </c>
      <c r="D281" s="18">
        <v>350</v>
      </c>
      <c r="E281" s="18">
        <v>100</v>
      </c>
      <c r="F281" s="47">
        <v>68.260557135400489</v>
      </c>
      <c r="G281" s="47">
        <v>9.2269759636041074E-2</v>
      </c>
      <c r="H281" s="47">
        <v>9.7652403699608552</v>
      </c>
      <c r="I281" s="47">
        <v>0.1106458848993558</v>
      </c>
      <c r="J281" s="47">
        <v>0.46701104085138978</v>
      </c>
      <c r="K281" s="47">
        <v>1.1535753544967577</v>
      </c>
      <c r="L281" s="47">
        <v>0.25862242209200131</v>
      </c>
      <c r="M281" s="47">
        <v>3.9518497349852333</v>
      </c>
      <c r="N281" s="47">
        <v>1.3472979687748488</v>
      </c>
      <c r="O281" s="47">
        <v>4.7323480070920159</v>
      </c>
      <c r="P281" s="47">
        <v>1.6958454150948272</v>
      </c>
      <c r="Q281" s="47">
        <v>8.1647369067161559</v>
      </c>
      <c r="R281" s="47">
        <f t="shared" si="85"/>
        <v>99.999999999999957</v>
      </c>
      <c r="S281" s="47"/>
      <c r="T281" s="47">
        <f t="shared" si="86"/>
        <v>74.329353274747234</v>
      </c>
      <c r="U281" s="47">
        <f t="shared" si="87"/>
        <v>0.1004731260390858</v>
      </c>
      <c r="V281" s="47">
        <f t="shared" si="88"/>
        <v>10.633432127309948</v>
      </c>
      <c r="W281" s="47">
        <f t="shared" si="89"/>
        <v>0.12048300529935291</v>
      </c>
      <c r="X281" s="47">
        <f t="shared" si="90"/>
        <v>0.50853128212526866</v>
      </c>
      <c r="Y281" s="47">
        <f t="shared" si="91"/>
        <v>1.2561355144428419</v>
      </c>
      <c r="Z281" s="47">
        <f t="shared" si="92"/>
        <v>0.28161559446865153</v>
      </c>
      <c r="AA281" s="47">
        <f t="shared" si="93"/>
        <v>4.3031942217784582</v>
      </c>
      <c r="AB281" s="47">
        <f t="shared" si="94"/>
        <v>1.4670812968720954</v>
      </c>
      <c r="AC281" s="47">
        <f t="shared" si="95"/>
        <v>5.153083736783139</v>
      </c>
      <c r="AD281" s="47">
        <f t="shared" si="96"/>
        <v>1.8466168201339315</v>
      </c>
      <c r="AE281" s="47">
        <f t="shared" si="97"/>
        <v>100.00000000000001</v>
      </c>
      <c r="AF281" s="47"/>
      <c r="AG281" s="47">
        <f>AC281*'E. Diagram lines'!$G$42</f>
        <v>4.2776065380201089</v>
      </c>
      <c r="AH281" s="47">
        <f>V281*'E. Diagram lines'!$G$43</f>
        <v>5.6279181180674192</v>
      </c>
      <c r="AI281" s="47">
        <f>AB281*'E. Diagram lines'!$G$41</f>
        <v>1.0883575029070498</v>
      </c>
      <c r="AJ281" s="47">
        <f>AA281*'E. Diagram lines'!$G$44</f>
        <v>3.0753105923758395</v>
      </c>
      <c r="AK281" s="47">
        <f>AD281*'E. Diagram lines'!$G$50</f>
        <v>0.80591659168579488</v>
      </c>
      <c r="AL281" s="47">
        <f>U281*'E. Diagram lines'!$G$47</f>
        <v>6.0214687919280328E-2</v>
      </c>
      <c r="AM281" s="47">
        <f t="shared" si="98"/>
        <v>6.6201650336552342</v>
      </c>
      <c r="AN281" s="47">
        <f t="shared" si="99"/>
        <v>0.66671425377677385</v>
      </c>
      <c r="AO281" s="47">
        <f t="shared" si="100"/>
        <v>1.0488177101341511</v>
      </c>
      <c r="AP281" s="47">
        <f t="shared" si="101"/>
        <v>0.9534545329827554</v>
      </c>
    </row>
    <row r="282" spans="1:42">
      <c r="A282" s="18" t="s">
        <v>126</v>
      </c>
      <c r="B282" s="18">
        <v>0.06</v>
      </c>
      <c r="C282" s="18" t="s">
        <v>159</v>
      </c>
      <c r="D282" s="18">
        <v>350</v>
      </c>
      <c r="E282" s="18">
        <v>100</v>
      </c>
      <c r="F282" s="47">
        <v>68.260557135400532</v>
      </c>
      <c r="G282" s="47">
        <v>9.2269759636041004E-2</v>
      </c>
      <c r="H282" s="47">
        <v>9.7652403699608463</v>
      </c>
      <c r="I282" s="47">
        <v>0.11064588489935526</v>
      </c>
      <c r="J282" s="47">
        <v>0.46701104085139827</v>
      </c>
      <c r="K282" s="47">
        <v>1.1535753544967564</v>
      </c>
      <c r="L282" s="47">
        <v>0.25862242209200087</v>
      </c>
      <c r="M282" s="47">
        <v>3.9518497349852244</v>
      </c>
      <c r="N282" s="47">
        <v>1.347297968774847</v>
      </c>
      <c r="O282" s="47">
        <v>4.7323480070920088</v>
      </c>
      <c r="P282" s="47">
        <v>1.6958454150948277</v>
      </c>
      <c r="Q282" s="47">
        <v>8.164736906716147</v>
      </c>
      <c r="R282" s="47">
        <f t="shared" si="85"/>
        <v>100</v>
      </c>
      <c r="S282" s="47"/>
      <c r="T282" s="47">
        <f t="shared" si="86"/>
        <v>74.329353274747248</v>
      </c>
      <c r="U282" s="47">
        <f t="shared" si="87"/>
        <v>0.10047312603908566</v>
      </c>
      <c r="V282" s="47">
        <f t="shared" si="88"/>
        <v>10.633432127309932</v>
      </c>
      <c r="W282" s="47">
        <f t="shared" si="89"/>
        <v>0.12048300529935223</v>
      </c>
      <c r="X282" s="47">
        <f t="shared" si="90"/>
        <v>0.50853128212527754</v>
      </c>
      <c r="Y282" s="47">
        <f t="shared" si="91"/>
        <v>1.2561355144428397</v>
      </c>
      <c r="Z282" s="47">
        <f t="shared" si="92"/>
        <v>0.28161559446865086</v>
      </c>
      <c r="AA282" s="47">
        <f t="shared" si="93"/>
        <v>4.3031942217784458</v>
      </c>
      <c r="AB282" s="47">
        <f t="shared" si="94"/>
        <v>1.4670812968720925</v>
      </c>
      <c r="AC282" s="47">
        <f t="shared" si="95"/>
        <v>5.1530837367831284</v>
      </c>
      <c r="AD282" s="47">
        <f t="shared" si="96"/>
        <v>1.8466168201339308</v>
      </c>
      <c r="AE282" s="47">
        <f t="shared" si="97"/>
        <v>99.999999999999986</v>
      </c>
      <c r="AF282" s="47"/>
      <c r="AG282" s="47">
        <f>AC282*'E. Diagram lines'!$G$42</f>
        <v>4.2776065380201</v>
      </c>
      <c r="AH282" s="47">
        <f>V282*'E. Diagram lines'!$G$43</f>
        <v>5.6279181180674103</v>
      </c>
      <c r="AI282" s="47">
        <f>AB282*'E. Diagram lines'!$G$41</f>
        <v>1.0883575029070478</v>
      </c>
      <c r="AJ282" s="47">
        <f>AA282*'E. Diagram lines'!$G$44</f>
        <v>3.0753105923758306</v>
      </c>
      <c r="AK282" s="47">
        <f>AD282*'E. Diagram lines'!$G$50</f>
        <v>0.80591659168579455</v>
      </c>
      <c r="AL282" s="47">
        <f>U282*'E. Diagram lines'!$G$47</f>
        <v>6.0214687919280245E-2</v>
      </c>
      <c r="AM282" s="47">
        <f t="shared" si="98"/>
        <v>6.6201650336552209</v>
      </c>
      <c r="AN282" s="47">
        <f t="shared" si="99"/>
        <v>0.6667142537767744</v>
      </c>
      <c r="AO282" s="47">
        <f t="shared" si="100"/>
        <v>1.0488177101341516</v>
      </c>
      <c r="AP282" s="47">
        <f t="shared" si="101"/>
        <v>0.95345453298275495</v>
      </c>
    </row>
    <row r="283" spans="1:42">
      <c r="A283" s="18" t="s">
        <v>126</v>
      </c>
      <c r="B283" s="18">
        <v>0.06</v>
      </c>
      <c r="C283" s="18" t="s">
        <v>159</v>
      </c>
      <c r="D283" s="18">
        <v>350</v>
      </c>
      <c r="E283" s="18">
        <v>100</v>
      </c>
      <c r="F283" s="47">
        <v>68.633717890274454</v>
      </c>
      <c r="G283" s="47">
        <v>0.10089987862894188</v>
      </c>
      <c r="H283" s="47">
        <v>9.8592198583023247</v>
      </c>
      <c r="I283" s="47">
        <v>0.11496886929328509</v>
      </c>
      <c r="J283" s="47">
        <v>0.50032843588814546</v>
      </c>
      <c r="K283" s="47">
        <v>1.1123150094993544</v>
      </c>
      <c r="L283" s="47">
        <v>0.25978875631177667</v>
      </c>
      <c r="M283" s="47">
        <v>3.9344247632781908</v>
      </c>
      <c r="N283" s="47">
        <v>1.3437511368458848</v>
      </c>
      <c r="O283" s="47">
        <v>4.6326900776317004</v>
      </c>
      <c r="P283" s="47">
        <v>1.6351895016199776</v>
      </c>
      <c r="Q283" s="47">
        <v>7.8727058224259574</v>
      </c>
      <c r="R283" s="47">
        <f t="shared" si="85"/>
        <v>99.999999999999972</v>
      </c>
      <c r="S283" s="47"/>
      <c r="T283" s="47">
        <f t="shared" si="86"/>
        <v>74.498788337345459</v>
      </c>
      <c r="U283" s="47">
        <f t="shared" si="87"/>
        <v>0.10952224259887504</v>
      </c>
      <c r="V283" s="47">
        <f t="shared" si="88"/>
        <v>10.701736055873759</v>
      </c>
      <c r="W283" s="47">
        <f t="shared" si="89"/>
        <v>0.12479349395813609</v>
      </c>
      <c r="X283" s="47">
        <f t="shared" si="90"/>
        <v>0.54308382803881083</v>
      </c>
      <c r="Y283" s="47">
        <f t="shared" si="91"/>
        <v>1.2073675010528186</v>
      </c>
      <c r="Z283" s="47">
        <f t="shared" si="92"/>
        <v>0.28198891395967585</v>
      </c>
      <c r="AA283" s="47">
        <f t="shared" si="93"/>
        <v>4.2706396604839432</v>
      </c>
      <c r="AB283" s="47">
        <f t="shared" si="94"/>
        <v>1.4585809220184238</v>
      </c>
      <c r="AC283" s="47">
        <f t="shared" si="95"/>
        <v>5.0285749939667808</v>
      </c>
      <c r="AD283" s="47">
        <f t="shared" si="96"/>
        <v>1.7749240507033386</v>
      </c>
      <c r="AE283" s="47">
        <f t="shared" si="97"/>
        <v>100.00000000000001</v>
      </c>
      <c r="AF283" s="47"/>
      <c r="AG283" s="47">
        <f>AC283*'E. Diagram lines'!$G$42</f>
        <v>4.1742510639939105</v>
      </c>
      <c r="AH283" s="47">
        <f>V283*'E. Diagram lines'!$G$43</f>
        <v>5.664069091007959</v>
      </c>
      <c r="AI283" s="47">
        <f>AB283*'E. Diagram lines'!$G$41</f>
        <v>1.0820514810327062</v>
      </c>
      <c r="AJ283" s="47">
        <f>AA283*'E. Diagram lines'!$G$44</f>
        <v>3.0520452266917886</v>
      </c>
      <c r="AK283" s="47">
        <f>AD283*'E. Diagram lines'!$G$50</f>
        <v>0.7746278090005877</v>
      </c>
      <c r="AL283" s="47">
        <f>U283*'E. Diagram lines'!$G$47</f>
        <v>6.5637926461504334E-2</v>
      </c>
      <c r="AM283" s="47">
        <f t="shared" si="98"/>
        <v>6.4871559159852046</v>
      </c>
      <c r="AN283" s="47">
        <f t="shared" si="99"/>
        <v>0.68173230666732987</v>
      </c>
      <c r="AO283" s="47">
        <f t="shared" si="100"/>
        <v>1.0775766886491649</v>
      </c>
      <c r="AP283" s="47">
        <f t="shared" si="101"/>
        <v>0.92800819703476156</v>
      </c>
    </row>
    <row r="284" spans="1:42">
      <c r="A284" s="18" t="s">
        <v>126</v>
      </c>
      <c r="B284" s="18">
        <v>0.06</v>
      </c>
      <c r="C284" s="18" t="s">
        <v>159</v>
      </c>
      <c r="D284" s="18">
        <v>350</v>
      </c>
      <c r="E284" s="18">
        <v>100</v>
      </c>
      <c r="F284" s="47">
        <v>68.633717890274511</v>
      </c>
      <c r="G284" s="47">
        <v>0.10089987862894192</v>
      </c>
      <c r="H284" s="47">
        <v>9.8592198583023229</v>
      </c>
      <c r="I284" s="47">
        <v>0.11496886929328497</v>
      </c>
      <c r="J284" s="47">
        <v>0.50032843588814868</v>
      </c>
      <c r="K284" s="47">
        <v>1.1123150094993544</v>
      </c>
      <c r="L284" s="47">
        <v>0.25978875631177667</v>
      </c>
      <c r="M284" s="47">
        <v>3.9344247632781895</v>
      </c>
      <c r="N284" s="47">
        <v>1.3437511368458852</v>
      </c>
      <c r="O284" s="47">
        <v>4.6326900776317004</v>
      </c>
      <c r="P284" s="47">
        <v>1.635189501619978</v>
      </c>
      <c r="Q284" s="47">
        <v>7.8727058224259574</v>
      </c>
      <c r="R284" s="47">
        <f t="shared" si="85"/>
        <v>100.00000000000003</v>
      </c>
      <c r="S284" s="47"/>
      <c r="T284" s="47">
        <f t="shared" si="86"/>
        <v>74.498788337345474</v>
      </c>
      <c r="U284" s="47">
        <f t="shared" si="87"/>
        <v>0.10952224259887501</v>
      </c>
      <c r="V284" s="47">
        <f t="shared" si="88"/>
        <v>10.70173605587375</v>
      </c>
      <c r="W284" s="47">
        <f t="shared" si="89"/>
        <v>0.12479349395813588</v>
      </c>
      <c r="X284" s="47">
        <f t="shared" si="90"/>
        <v>0.54308382803881405</v>
      </c>
      <c r="Y284" s="47">
        <f t="shared" si="91"/>
        <v>1.207367501052818</v>
      </c>
      <c r="Z284" s="47">
        <f t="shared" si="92"/>
        <v>0.28198891395967568</v>
      </c>
      <c r="AA284" s="47">
        <f t="shared" si="93"/>
        <v>4.2706396604839396</v>
      </c>
      <c r="AB284" s="47">
        <f t="shared" si="94"/>
        <v>1.4585809220184234</v>
      </c>
      <c r="AC284" s="47">
        <f t="shared" si="95"/>
        <v>5.0285749939667772</v>
      </c>
      <c r="AD284" s="47">
        <f t="shared" si="96"/>
        <v>1.7749240507033377</v>
      </c>
      <c r="AE284" s="47">
        <f t="shared" si="97"/>
        <v>100.00000000000001</v>
      </c>
      <c r="AF284" s="47"/>
      <c r="AG284" s="47">
        <f>AC284*'E. Diagram lines'!$G$42</f>
        <v>4.174251063993907</v>
      </c>
      <c r="AH284" s="47">
        <f>V284*'E. Diagram lines'!$G$43</f>
        <v>5.6640690910079545</v>
      </c>
      <c r="AI284" s="47">
        <f>AB284*'E. Diagram lines'!$G$41</f>
        <v>1.082051481032706</v>
      </c>
      <c r="AJ284" s="47">
        <f>AA284*'E. Diagram lines'!$G$44</f>
        <v>3.0520452266917859</v>
      </c>
      <c r="AK284" s="47">
        <f>AD284*'E. Diagram lines'!$G$50</f>
        <v>0.77462780900058725</v>
      </c>
      <c r="AL284" s="47">
        <f>U284*'E. Diagram lines'!$G$47</f>
        <v>6.563792646150432E-2</v>
      </c>
      <c r="AM284" s="47">
        <f t="shared" si="98"/>
        <v>6.4871559159852001</v>
      </c>
      <c r="AN284" s="47">
        <f t="shared" si="99"/>
        <v>0.68173230666732987</v>
      </c>
      <c r="AO284" s="47">
        <f t="shared" si="100"/>
        <v>1.0775766886491647</v>
      </c>
      <c r="AP284" s="47">
        <f t="shared" si="101"/>
        <v>0.92800819703476156</v>
      </c>
    </row>
    <row r="285" spans="1:42">
      <c r="A285" s="18" t="s">
        <v>126</v>
      </c>
      <c r="B285" s="18">
        <v>0.06</v>
      </c>
      <c r="C285" s="18" t="s">
        <v>159</v>
      </c>
      <c r="D285" s="18">
        <v>350</v>
      </c>
      <c r="E285" s="18">
        <v>100</v>
      </c>
      <c r="F285" s="47">
        <v>69.086384551426093</v>
      </c>
      <c r="G285" s="47">
        <v>0.11038828669692546</v>
      </c>
      <c r="H285" s="47">
        <v>9.9741758110722589</v>
      </c>
      <c r="I285" s="47">
        <v>0.11936312796826468</v>
      </c>
      <c r="J285" s="47">
        <v>0.53836941861253529</v>
      </c>
      <c r="K285" s="47">
        <v>1.0729857789804251</v>
      </c>
      <c r="L285" s="47">
        <v>0.26061886784337468</v>
      </c>
      <c r="M285" s="47">
        <v>3.853150687082719</v>
      </c>
      <c r="N285" s="47">
        <v>1.3416730607263645</v>
      </c>
      <c r="O285" s="47">
        <v>4.5351650531131673</v>
      </c>
      <c r="P285" s="47">
        <v>1.5159798989969113</v>
      </c>
      <c r="Q285" s="47">
        <v>7.5917454574809664</v>
      </c>
      <c r="R285" s="47">
        <f t="shared" si="85"/>
        <v>100.00000000000001</v>
      </c>
      <c r="S285" s="47"/>
      <c r="T285" s="47">
        <f t="shared" si="86"/>
        <v>74.762135583502385</v>
      </c>
      <c r="U285" s="47">
        <f t="shared" si="87"/>
        <v>0.11945717105405709</v>
      </c>
      <c r="V285" s="47">
        <f t="shared" si="88"/>
        <v>10.793598321330617</v>
      </c>
      <c r="W285" s="47">
        <f t="shared" si="89"/>
        <v>0.12916933509802753</v>
      </c>
      <c r="X285" s="47">
        <f t="shared" si="90"/>
        <v>0.58259883954936065</v>
      </c>
      <c r="Y285" s="47">
        <f t="shared" si="91"/>
        <v>1.1611362905753415</v>
      </c>
      <c r="Z285" s="47">
        <f t="shared" si="92"/>
        <v>0.28202985667634084</v>
      </c>
      <c r="AA285" s="47">
        <f t="shared" si="93"/>
        <v>4.1697040011829252</v>
      </c>
      <c r="AB285" s="47">
        <f t="shared" si="94"/>
        <v>1.4518974169228913</v>
      </c>
      <c r="AC285" s="47">
        <f t="shared" si="95"/>
        <v>4.9077488537849607</v>
      </c>
      <c r="AD285" s="47">
        <f t="shared" si="96"/>
        <v>1.6405243303230839</v>
      </c>
      <c r="AE285" s="47">
        <f t="shared" si="97"/>
        <v>100</v>
      </c>
      <c r="AF285" s="47"/>
      <c r="AG285" s="47">
        <f>AC285*'E. Diagram lines'!$G$42</f>
        <v>4.0739525410888398</v>
      </c>
      <c r="AH285" s="47">
        <f>V285*'E. Diagram lines'!$G$43</f>
        <v>5.7126886996104878</v>
      </c>
      <c r="AI285" s="47">
        <f>AB285*'E. Diagram lines'!$G$41</f>
        <v>1.0770933080044296</v>
      </c>
      <c r="AJ285" s="47">
        <f>AA285*'E. Diagram lines'!$G$44</f>
        <v>2.9799107874359718</v>
      </c>
      <c r="AK285" s="47">
        <f>AD285*'E. Diagram lines'!$G$50</f>
        <v>0.71597191277382044</v>
      </c>
      <c r="AL285" s="47">
        <f>U285*'E. Diagram lines'!$G$47</f>
        <v>7.159204215405722E-2</v>
      </c>
      <c r="AM285" s="47">
        <f t="shared" si="98"/>
        <v>6.3596462707078523</v>
      </c>
      <c r="AN285" s="47">
        <f t="shared" si="99"/>
        <v>0.70258506532252163</v>
      </c>
      <c r="AO285" s="47">
        <f t="shared" si="100"/>
        <v>1.1090347216800804</v>
      </c>
      <c r="AP285" s="47">
        <f t="shared" si="101"/>
        <v>0.90168502432917208</v>
      </c>
    </row>
    <row r="286" spans="1:42">
      <c r="A286" s="18" t="s">
        <v>126</v>
      </c>
      <c r="B286" s="18">
        <v>0.06</v>
      </c>
      <c r="C286" s="18" t="s">
        <v>159</v>
      </c>
      <c r="D286" s="18">
        <v>350</v>
      </c>
      <c r="E286" s="18">
        <v>100</v>
      </c>
      <c r="F286" s="47">
        <v>69.086384551426107</v>
      </c>
      <c r="G286" s="47">
        <v>0.11038828669692545</v>
      </c>
      <c r="H286" s="47">
        <v>9.9741758110722536</v>
      </c>
      <c r="I286" s="47">
        <v>0.11936312796826448</v>
      </c>
      <c r="J286" s="47">
        <v>0.5383694186125384</v>
      </c>
      <c r="K286" s="47">
        <v>1.0729857789804245</v>
      </c>
      <c r="L286" s="47">
        <v>0.26061886784337457</v>
      </c>
      <c r="M286" s="47">
        <v>3.8531506870827155</v>
      </c>
      <c r="N286" s="47">
        <v>1.3416730607263636</v>
      </c>
      <c r="O286" s="47">
        <v>4.5351650531131646</v>
      </c>
      <c r="P286" s="47">
        <v>1.5159798989969111</v>
      </c>
      <c r="Q286" s="47">
        <v>7.5917454574809629</v>
      </c>
      <c r="R286" s="47">
        <f t="shared" si="85"/>
        <v>100.00000000000003</v>
      </c>
      <c r="S286" s="47"/>
      <c r="T286" s="47">
        <f t="shared" si="86"/>
        <v>74.762135583502399</v>
      </c>
      <c r="U286" s="47">
        <f t="shared" si="87"/>
        <v>0.11945717105405707</v>
      </c>
      <c r="V286" s="47">
        <f t="shared" si="88"/>
        <v>10.793598321330609</v>
      </c>
      <c r="W286" s="47">
        <f t="shared" si="89"/>
        <v>0.1291693350980273</v>
      </c>
      <c r="X286" s="47">
        <f t="shared" si="90"/>
        <v>0.58259883954936387</v>
      </c>
      <c r="Y286" s="47">
        <f t="shared" si="91"/>
        <v>1.1611362905753406</v>
      </c>
      <c r="Z286" s="47">
        <f t="shared" si="92"/>
        <v>0.28202985667634067</v>
      </c>
      <c r="AA286" s="47">
        <f t="shared" si="93"/>
        <v>4.1697040011829207</v>
      </c>
      <c r="AB286" s="47">
        <f t="shared" si="94"/>
        <v>1.4518974169228902</v>
      </c>
      <c r="AC286" s="47">
        <f t="shared" si="95"/>
        <v>4.9077488537849572</v>
      </c>
      <c r="AD286" s="47">
        <f t="shared" si="96"/>
        <v>1.6405243303230832</v>
      </c>
      <c r="AE286" s="47">
        <f t="shared" si="97"/>
        <v>99.999999999999986</v>
      </c>
      <c r="AF286" s="47"/>
      <c r="AG286" s="47">
        <f>AC286*'E. Diagram lines'!$G$42</f>
        <v>4.0739525410888371</v>
      </c>
      <c r="AH286" s="47">
        <f>V286*'E. Diagram lines'!$G$43</f>
        <v>5.7126886996104842</v>
      </c>
      <c r="AI286" s="47">
        <f>AB286*'E. Diagram lines'!$G$41</f>
        <v>1.0770933080044287</v>
      </c>
      <c r="AJ286" s="47">
        <f>AA286*'E. Diagram lines'!$G$44</f>
        <v>2.9799107874359687</v>
      </c>
      <c r="AK286" s="47">
        <f>AD286*'E. Diagram lines'!$G$50</f>
        <v>0.71597191277382011</v>
      </c>
      <c r="AL286" s="47">
        <f>U286*'E. Diagram lines'!$G$47</f>
        <v>7.1592042154057206E-2</v>
      </c>
      <c r="AM286" s="47">
        <f t="shared" si="98"/>
        <v>6.3596462707078469</v>
      </c>
      <c r="AN286" s="47">
        <f t="shared" si="99"/>
        <v>0.70258506532252185</v>
      </c>
      <c r="AO286" s="47">
        <f t="shared" si="100"/>
        <v>1.1090347216800804</v>
      </c>
      <c r="AP286" s="47">
        <f t="shared" si="101"/>
        <v>0.90168502432917208</v>
      </c>
    </row>
    <row r="287" spans="1:42">
      <c r="A287" s="18" t="s">
        <v>126</v>
      </c>
      <c r="B287" s="18">
        <v>0.06</v>
      </c>
      <c r="C287" s="18" t="s">
        <v>159</v>
      </c>
      <c r="D287" s="18">
        <v>350</v>
      </c>
      <c r="E287" s="18">
        <v>100</v>
      </c>
      <c r="F287" s="47">
        <v>69.470605027053622</v>
      </c>
      <c r="G287" s="47">
        <v>0.12004721186975595</v>
      </c>
      <c r="H287" s="47">
        <v>10.082668635336924</v>
      </c>
      <c r="I287" s="47">
        <v>0.12354802749770834</v>
      </c>
      <c r="J287" s="47">
        <v>0.57757410365852135</v>
      </c>
      <c r="K287" s="47">
        <v>1.0371278608406733</v>
      </c>
      <c r="L287" s="47">
        <v>0.26148395795575341</v>
      </c>
      <c r="M287" s="47">
        <v>3.795098724994074</v>
      </c>
      <c r="N287" s="47">
        <v>1.3370505218046824</v>
      </c>
      <c r="O287" s="47">
        <v>4.4423192927557622</v>
      </c>
      <c r="P287" s="47">
        <v>1.4165034695245575</v>
      </c>
      <c r="Q287" s="47">
        <v>7.3359731667079862</v>
      </c>
      <c r="R287" s="47">
        <f t="shared" si="85"/>
        <v>100.00000000000001</v>
      </c>
      <c r="S287" s="47"/>
      <c r="T287" s="47">
        <f t="shared" si="86"/>
        <v>74.970414519148065</v>
      </c>
      <c r="U287" s="47">
        <f t="shared" si="87"/>
        <v>0.12955104151228811</v>
      </c>
      <c r="V287" s="47">
        <f t="shared" si="88"/>
        <v>10.880887632345432</v>
      </c>
      <c r="W287" s="47">
        <f t="shared" si="89"/>
        <v>0.13332900772807815</v>
      </c>
      <c r="X287" s="47">
        <f t="shared" si="90"/>
        <v>0.62329916300487431</v>
      </c>
      <c r="Y287" s="47">
        <f t="shared" si="91"/>
        <v>1.1192346116217533</v>
      </c>
      <c r="Z287" s="47">
        <f t="shared" si="92"/>
        <v>0.28218497176490964</v>
      </c>
      <c r="AA287" s="47">
        <f t="shared" si="93"/>
        <v>4.0955469502978508</v>
      </c>
      <c r="AB287" s="47">
        <f t="shared" si="94"/>
        <v>1.4429013798527384</v>
      </c>
      <c r="AC287" s="47">
        <f t="shared" si="95"/>
        <v>4.7940063092096716</v>
      </c>
      <c r="AD287" s="47">
        <f t="shared" si="96"/>
        <v>1.5286444135143507</v>
      </c>
      <c r="AE287" s="47">
        <f t="shared" si="97"/>
        <v>100.00000000000001</v>
      </c>
      <c r="AF287" s="47"/>
      <c r="AG287" s="47">
        <f>AC287*'E. Diagram lines'!$G$42</f>
        <v>3.9795341545112466</v>
      </c>
      <c r="AH287" s="47">
        <f>V287*'E. Diagram lines'!$G$43</f>
        <v>5.7588879971742726</v>
      </c>
      <c r="AI287" s="47">
        <f>AB287*'E. Diagram lines'!$G$41</f>
        <v>1.0704195780191823</v>
      </c>
      <c r="AJ287" s="47">
        <f>AA287*'E. Diagram lines'!$G$44</f>
        <v>2.9269138850577265</v>
      </c>
      <c r="AK287" s="47">
        <f>AD287*'E. Diagram lines'!$G$50</f>
        <v>0.66714430530837721</v>
      </c>
      <c r="AL287" s="47">
        <f>U287*'E. Diagram lines'!$G$47</f>
        <v>7.7641413597955358E-2</v>
      </c>
      <c r="AM287" s="47">
        <f t="shared" si="98"/>
        <v>6.2369076890624102</v>
      </c>
      <c r="AN287" s="47">
        <f t="shared" si="99"/>
        <v>0.72194854838464784</v>
      </c>
      <c r="AO287" s="47">
        <f t="shared" si="100"/>
        <v>1.1403843088852641</v>
      </c>
      <c r="AP287" s="47">
        <f t="shared" si="101"/>
        <v>0.87689736890321557</v>
      </c>
    </row>
    <row r="288" spans="1:42">
      <c r="A288" s="18" t="s">
        <v>126</v>
      </c>
      <c r="B288" s="18">
        <v>0.06</v>
      </c>
      <c r="C288" s="18" t="s">
        <v>159</v>
      </c>
      <c r="D288" s="18">
        <v>350</v>
      </c>
      <c r="E288" s="18">
        <v>100</v>
      </c>
      <c r="F288" s="47">
        <v>69.470605027053622</v>
      </c>
      <c r="G288" s="47">
        <v>0.12004721186975589</v>
      </c>
      <c r="H288" s="47">
        <v>10.082668635336917</v>
      </c>
      <c r="I288" s="47">
        <v>0.12354802749770814</v>
      </c>
      <c r="J288" s="47">
        <v>0.57757410365852435</v>
      </c>
      <c r="K288" s="47">
        <v>1.0371278608406724</v>
      </c>
      <c r="L288" s="47">
        <v>0.26148395795575324</v>
      </c>
      <c r="M288" s="47">
        <v>3.7950987249940704</v>
      </c>
      <c r="N288" s="47">
        <v>1.3370505218046813</v>
      </c>
      <c r="O288" s="47">
        <v>4.4423192927557587</v>
      </c>
      <c r="P288" s="47">
        <v>1.4165034695245569</v>
      </c>
      <c r="Q288" s="47">
        <v>7.3359731667079817</v>
      </c>
      <c r="R288" s="47">
        <f t="shared" si="85"/>
        <v>100</v>
      </c>
      <c r="S288" s="47"/>
      <c r="T288" s="47">
        <f t="shared" si="86"/>
        <v>74.970414519148079</v>
      </c>
      <c r="U288" s="47">
        <f t="shared" si="87"/>
        <v>0.12955104151228808</v>
      </c>
      <c r="V288" s="47">
        <f t="shared" si="88"/>
        <v>10.880887632345427</v>
      </c>
      <c r="W288" s="47">
        <f t="shared" si="89"/>
        <v>0.13332900772807796</v>
      </c>
      <c r="X288" s="47">
        <f t="shared" si="90"/>
        <v>0.62329916300487764</v>
      </c>
      <c r="Y288" s="47">
        <f t="shared" si="91"/>
        <v>1.1192346116217526</v>
      </c>
      <c r="Z288" s="47">
        <f t="shared" si="92"/>
        <v>0.28218497176490953</v>
      </c>
      <c r="AA288" s="47">
        <f t="shared" si="93"/>
        <v>4.0955469502978481</v>
      </c>
      <c r="AB288" s="47">
        <f t="shared" si="94"/>
        <v>1.4429013798527375</v>
      </c>
      <c r="AC288" s="47">
        <f t="shared" si="95"/>
        <v>4.7940063092096681</v>
      </c>
      <c r="AD288" s="47">
        <f t="shared" si="96"/>
        <v>1.5286444135143504</v>
      </c>
      <c r="AE288" s="47">
        <f t="shared" si="97"/>
        <v>100.00000000000001</v>
      </c>
      <c r="AF288" s="47"/>
      <c r="AG288" s="47">
        <f>AC288*'E. Diagram lines'!$G$42</f>
        <v>3.9795341545112439</v>
      </c>
      <c r="AH288" s="47">
        <f>V288*'E. Diagram lines'!$G$43</f>
        <v>5.7588879971742699</v>
      </c>
      <c r="AI288" s="47">
        <f>AB288*'E. Diagram lines'!$G$41</f>
        <v>1.0704195780191816</v>
      </c>
      <c r="AJ288" s="47">
        <f>AA288*'E. Diagram lines'!$G$44</f>
        <v>2.9269138850577243</v>
      </c>
      <c r="AK288" s="47">
        <f>AD288*'E. Diagram lines'!$G$50</f>
        <v>0.66714430530837709</v>
      </c>
      <c r="AL288" s="47">
        <f>U288*'E. Diagram lines'!$G$47</f>
        <v>7.7641413597955344E-2</v>
      </c>
      <c r="AM288" s="47">
        <f t="shared" si="98"/>
        <v>6.2369076890624058</v>
      </c>
      <c r="AN288" s="47">
        <f t="shared" si="99"/>
        <v>0.72194854838464795</v>
      </c>
      <c r="AO288" s="47">
        <f t="shared" si="100"/>
        <v>1.1403843088852641</v>
      </c>
      <c r="AP288" s="47">
        <f t="shared" si="101"/>
        <v>0.87689736890321557</v>
      </c>
    </row>
    <row r="289" spans="1:42">
      <c r="A289" s="18" t="s">
        <v>126</v>
      </c>
      <c r="B289" s="18">
        <v>0.06</v>
      </c>
      <c r="C289" s="18" t="s">
        <v>159</v>
      </c>
      <c r="D289" s="18">
        <v>350</v>
      </c>
      <c r="E289" s="18">
        <v>100</v>
      </c>
      <c r="F289" s="47">
        <v>69.807099467641692</v>
      </c>
      <c r="G289" s="47">
        <v>0.13015234824555355</v>
      </c>
      <c r="H289" s="47">
        <v>10.188341616952409</v>
      </c>
      <c r="I289" s="47">
        <v>0.12764798097509672</v>
      </c>
      <c r="J289" s="47">
        <v>0.61907574768166629</v>
      </c>
      <c r="K289" s="47">
        <v>1.0033264821854286</v>
      </c>
      <c r="L289" s="47">
        <v>0.26237465316486386</v>
      </c>
      <c r="M289" s="47">
        <v>3.7546578033247546</v>
      </c>
      <c r="N289" s="47">
        <v>1.3300911415334418</v>
      </c>
      <c r="O289" s="47">
        <v>4.3513569059226986</v>
      </c>
      <c r="P289" s="47">
        <v>1.3306699968421911</v>
      </c>
      <c r="Q289" s="47">
        <v>7.095205855530204</v>
      </c>
      <c r="R289" s="47">
        <f t="shared" si="85"/>
        <v>100.00000000000003</v>
      </c>
      <c r="S289" s="47"/>
      <c r="T289" s="47">
        <f t="shared" si="86"/>
        <v>75.138317791318173</v>
      </c>
      <c r="U289" s="47">
        <f t="shared" si="87"/>
        <v>0.14009217655997669</v>
      </c>
      <c r="V289" s="47">
        <f t="shared" si="88"/>
        <v>10.9664325837795</v>
      </c>
      <c r="W289" s="47">
        <f t="shared" si="89"/>
        <v>0.13739654896237127</v>
      </c>
      <c r="X289" s="47">
        <f t="shared" si="90"/>
        <v>0.66635500716893514</v>
      </c>
      <c r="Y289" s="47">
        <f t="shared" si="91"/>
        <v>1.0799512462459417</v>
      </c>
      <c r="Z289" s="47">
        <f t="shared" si="92"/>
        <v>0.2824123938715834</v>
      </c>
      <c r="AA289" s="47">
        <f t="shared" si="93"/>
        <v>4.041403716460688</v>
      </c>
      <c r="AB289" s="47">
        <f t="shared" si="94"/>
        <v>1.4316711573195124</v>
      </c>
      <c r="AC289" s="47">
        <f t="shared" si="95"/>
        <v>4.6836731580893494</v>
      </c>
      <c r="AD289" s="47">
        <f t="shared" si="96"/>
        <v>1.4322942202239404</v>
      </c>
      <c r="AE289" s="47">
        <f t="shared" si="97"/>
        <v>99.999999999999972</v>
      </c>
      <c r="AF289" s="47"/>
      <c r="AG289" s="47">
        <f>AC289*'E. Diagram lines'!$G$42</f>
        <v>3.8879459264326401</v>
      </c>
      <c r="AH289" s="47">
        <f>V289*'E. Diagram lines'!$G$43</f>
        <v>5.8041640638591305</v>
      </c>
      <c r="AI289" s="47">
        <f>AB289*'E. Diagram lines'!$G$41</f>
        <v>1.0620884126097319</v>
      </c>
      <c r="AJ289" s="47">
        <f>AA289*'E. Diagram lines'!$G$44</f>
        <v>2.8882200097773087</v>
      </c>
      <c r="AK289" s="47">
        <f>AD289*'E. Diagram lines'!$G$50</f>
        <v>0.62509431500273105</v>
      </c>
      <c r="AL289" s="47">
        <f>U289*'E. Diagram lines'!$G$47</f>
        <v>8.3958835800631071E-2</v>
      </c>
      <c r="AM289" s="47">
        <f t="shared" si="98"/>
        <v>6.115344315408862</v>
      </c>
      <c r="AN289" s="47">
        <f t="shared" si="99"/>
        <v>0.74049192658989782</v>
      </c>
      <c r="AO289" s="47">
        <f t="shared" si="100"/>
        <v>1.1725502625466631</v>
      </c>
      <c r="AP289" s="47">
        <f t="shared" si="101"/>
        <v>0.85284190532531967</v>
      </c>
    </row>
    <row r="290" spans="1:42">
      <c r="A290" s="18" t="s">
        <v>126</v>
      </c>
      <c r="B290" s="18">
        <v>0.06</v>
      </c>
      <c r="C290" s="18" t="s">
        <v>159</v>
      </c>
      <c r="D290" s="18">
        <v>350</v>
      </c>
      <c r="E290" s="18">
        <v>100</v>
      </c>
      <c r="F290" s="47">
        <v>69.807099467641692</v>
      </c>
      <c r="G290" s="47">
        <v>0.13015234824555352</v>
      </c>
      <c r="H290" s="47">
        <v>10.188341616952405</v>
      </c>
      <c r="I290" s="47">
        <v>0.12764798097509653</v>
      </c>
      <c r="J290" s="47">
        <v>0.61907574768166929</v>
      </c>
      <c r="K290" s="47">
        <v>1.0033264821854282</v>
      </c>
      <c r="L290" s="47">
        <v>0.26237465316486369</v>
      </c>
      <c r="M290" s="47">
        <v>3.7546578033247515</v>
      </c>
      <c r="N290" s="47">
        <v>1.3300911415334413</v>
      </c>
      <c r="O290" s="47">
        <v>4.3513569059226969</v>
      </c>
      <c r="P290" s="47">
        <v>1.3306699968421907</v>
      </c>
      <c r="Q290" s="47">
        <v>7.0952058555301996</v>
      </c>
      <c r="R290" s="47">
        <f t="shared" si="85"/>
        <v>99.999999999999986</v>
      </c>
      <c r="S290" s="47"/>
      <c r="T290" s="47">
        <f t="shared" si="86"/>
        <v>75.138317791318201</v>
      </c>
      <c r="U290" s="47">
        <f t="shared" si="87"/>
        <v>0.14009217655997672</v>
      </c>
      <c r="V290" s="47">
        <f t="shared" si="88"/>
        <v>10.9664325837795</v>
      </c>
      <c r="W290" s="47">
        <f t="shared" si="89"/>
        <v>0.13739654896237111</v>
      </c>
      <c r="X290" s="47">
        <f t="shared" si="90"/>
        <v>0.66635500716893858</v>
      </c>
      <c r="Y290" s="47">
        <f t="shared" si="91"/>
        <v>1.0799512462459417</v>
      </c>
      <c r="Z290" s="47">
        <f t="shared" si="92"/>
        <v>0.28241239387158329</v>
      </c>
      <c r="AA290" s="47">
        <f t="shared" si="93"/>
        <v>4.0414037164606853</v>
      </c>
      <c r="AB290" s="47">
        <f t="shared" si="94"/>
        <v>1.4316711573195127</v>
      </c>
      <c r="AC290" s="47">
        <f t="shared" si="95"/>
        <v>4.6836731580893485</v>
      </c>
      <c r="AD290" s="47">
        <f t="shared" si="96"/>
        <v>1.4322942202239406</v>
      </c>
      <c r="AE290" s="47">
        <f t="shared" si="97"/>
        <v>100.00000000000001</v>
      </c>
      <c r="AF290" s="47"/>
      <c r="AG290" s="47">
        <f>AC290*'E. Diagram lines'!$G$42</f>
        <v>3.8879459264326397</v>
      </c>
      <c r="AH290" s="47">
        <f>V290*'E. Diagram lines'!$G$43</f>
        <v>5.8041640638591305</v>
      </c>
      <c r="AI290" s="47">
        <f>AB290*'E. Diagram lines'!$G$41</f>
        <v>1.0620884126097321</v>
      </c>
      <c r="AJ290" s="47">
        <f>AA290*'E. Diagram lines'!$G$44</f>
        <v>2.888220009777307</v>
      </c>
      <c r="AK290" s="47">
        <f>AD290*'E. Diagram lines'!$G$50</f>
        <v>0.62509431500273116</v>
      </c>
      <c r="AL290" s="47">
        <f>U290*'E. Diagram lines'!$G$47</f>
        <v>8.3958835800631085E-2</v>
      </c>
      <c r="AM290" s="47">
        <f t="shared" si="98"/>
        <v>6.1153443154088611</v>
      </c>
      <c r="AN290" s="47">
        <f t="shared" si="99"/>
        <v>0.74049192658989804</v>
      </c>
      <c r="AO290" s="47">
        <f t="shared" si="100"/>
        <v>1.1725502625466631</v>
      </c>
      <c r="AP290" s="47">
        <f t="shared" si="101"/>
        <v>0.85284190532531967</v>
      </c>
    </row>
    <row r="291" spans="1:42">
      <c r="A291" s="18" t="s">
        <v>126</v>
      </c>
      <c r="B291" s="18">
        <v>0.06</v>
      </c>
      <c r="C291" s="18" t="s">
        <v>159</v>
      </c>
      <c r="D291" s="18">
        <v>350</v>
      </c>
      <c r="E291" s="18">
        <v>100</v>
      </c>
      <c r="F291" s="47">
        <v>70.101476411794778</v>
      </c>
      <c r="G291" s="47">
        <v>0.14089229222234392</v>
      </c>
      <c r="H291" s="47">
        <v>10.293909531027362</v>
      </c>
      <c r="I291" s="47">
        <v>0.13163551610817745</v>
      </c>
      <c r="J291" s="47">
        <v>0.66279155124356115</v>
      </c>
      <c r="K291" s="47">
        <v>0.97132669409642436</v>
      </c>
      <c r="L291" s="47">
        <v>0.26330536372141211</v>
      </c>
      <c r="M291" s="47">
        <v>3.7276263191216072</v>
      </c>
      <c r="N291" s="47">
        <v>1.3209583291788132</v>
      </c>
      <c r="O291" s="47">
        <v>4.2622107092111783</v>
      </c>
      <c r="P291" s="47">
        <v>1.2563043900642381</v>
      </c>
      <c r="Q291" s="47">
        <v>6.8675628922101009</v>
      </c>
      <c r="R291" s="47">
        <f t="shared" si="85"/>
        <v>100</v>
      </c>
      <c r="S291" s="47"/>
      <c r="T291" s="47">
        <f t="shared" si="86"/>
        <v>75.270741954986661</v>
      </c>
      <c r="U291" s="47">
        <f t="shared" si="87"/>
        <v>0.15128165502560356</v>
      </c>
      <c r="V291" s="47">
        <f t="shared" si="88"/>
        <v>11.052979875436273</v>
      </c>
      <c r="W291" s="47">
        <f t="shared" si="89"/>
        <v>0.14134228652883285</v>
      </c>
      <c r="X291" s="47">
        <f t="shared" si="90"/>
        <v>0.71166563640598968</v>
      </c>
      <c r="Y291" s="47">
        <f t="shared" si="91"/>
        <v>1.0429520844302906</v>
      </c>
      <c r="Z291" s="47">
        <f t="shared" si="92"/>
        <v>0.28272143615941991</v>
      </c>
      <c r="AA291" s="47">
        <f t="shared" si="93"/>
        <v>4.0025005625132692</v>
      </c>
      <c r="AB291" s="47">
        <f t="shared" si="94"/>
        <v>1.4183654698630495</v>
      </c>
      <c r="AC291" s="47">
        <f t="shared" si="95"/>
        <v>4.5765050733915276</v>
      </c>
      <c r="AD291" s="47">
        <f t="shared" si="96"/>
        <v>1.3489439652590782</v>
      </c>
      <c r="AE291" s="47">
        <f t="shared" si="97"/>
        <v>100.00000000000001</v>
      </c>
      <c r="AF291" s="47"/>
      <c r="AG291" s="47">
        <f>AC291*'E. Diagram lines'!$G$42</f>
        <v>3.7989850394790219</v>
      </c>
      <c r="AH291" s="47">
        <f>V291*'E. Diagram lines'!$G$43</f>
        <v>5.8499706355241567</v>
      </c>
      <c r="AI291" s="47">
        <f>AB291*'E. Diagram lines'!$G$41</f>
        <v>1.0522175589593905</v>
      </c>
      <c r="AJ291" s="47">
        <f>AA291*'E. Diagram lines'!$G$44</f>
        <v>2.860417573901691</v>
      </c>
      <c r="AK291" s="47">
        <f>AD291*'E. Diagram lines'!$G$50</f>
        <v>0.58871787097545758</v>
      </c>
      <c r="AL291" s="47">
        <f>U291*'E. Diagram lines'!$G$47</f>
        <v>9.0664817592469832E-2</v>
      </c>
      <c r="AM291" s="47">
        <f t="shared" si="98"/>
        <v>5.994870543254577</v>
      </c>
      <c r="AN291" s="47">
        <f t="shared" si="99"/>
        <v>0.75859164543745605</v>
      </c>
      <c r="AO291" s="47">
        <f t="shared" si="100"/>
        <v>1.2058805042294554</v>
      </c>
      <c r="AP291" s="47">
        <f t="shared" si="101"/>
        <v>0.829269564017862</v>
      </c>
    </row>
    <row r="292" spans="1:42">
      <c r="A292" s="18" t="s">
        <v>126</v>
      </c>
      <c r="B292" s="18">
        <v>0.06</v>
      </c>
      <c r="C292" s="18" t="s">
        <v>159</v>
      </c>
      <c r="D292" s="18">
        <v>350</v>
      </c>
      <c r="E292" s="18">
        <v>100</v>
      </c>
      <c r="F292" s="47">
        <v>70.101476411794806</v>
      </c>
      <c r="G292" s="47">
        <v>0.1408922922223439</v>
      </c>
      <c r="H292" s="47">
        <v>10.29390953102736</v>
      </c>
      <c r="I292" s="47">
        <v>0.13163551610817725</v>
      </c>
      <c r="J292" s="47">
        <v>0.66279155124356448</v>
      </c>
      <c r="K292" s="47">
        <v>0.97132669409642403</v>
      </c>
      <c r="L292" s="47">
        <v>0.263305363721412</v>
      </c>
      <c r="M292" s="47">
        <v>3.7276263191216046</v>
      </c>
      <c r="N292" s="47">
        <v>1.320958329178813</v>
      </c>
      <c r="O292" s="47">
        <v>4.2622107092111765</v>
      </c>
      <c r="P292" s="47">
        <v>1.2563043900642383</v>
      </c>
      <c r="Q292" s="47">
        <v>6.8675628922100991</v>
      </c>
      <c r="R292" s="47">
        <f t="shared" si="85"/>
        <v>100.00000000000001</v>
      </c>
      <c r="S292" s="47"/>
      <c r="T292" s="47">
        <f t="shared" si="86"/>
        <v>75.27074195498669</v>
      </c>
      <c r="U292" s="47">
        <f t="shared" si="87"/>
        <v>0.15128165502560353</v>
      </c>
      <c r="V292" s="47">
        <f t="shared" si="88"/>
        <v>11.05297987543627</v>
      </c>
      <c r="W292" s="47">
        <f t="shared" si="89"/>
        <v>0.14134228652883263</v>
      </c>
      <c r="X292" s="47">
        <f t="shared" si="90"/>
        <v>0.71166563640599323</v>
      </c>
      <c r="Y292" s="47">
        <f t="shared" si="91"/>
        <v>1.0429520844302902</v>
      </c>
      <c r="Z292" s="47">
        <f t="shared" si="92"/>
        <v>0.28272143615941975</v>
      </c>
      <c r="AA292" s="47">
        <f t="shared" si="93"/>
        <v>4.0025005625132657</v>
      </c>
      <c r="AB292" s="47">
        <f t="shared" si="94"/>
        <v>1.418365469863049</v>
      </c>
      <c r="AC292" s="47">
        <f t="shared" si="95"/>
        <v>4.5765050733915249</v>
      </c>
      <c r="AD292" s="47">
        <f t="shared" si="96"/>
        <v>1.348943965259078</v>
      </c>
      <c r="AE292" s="47">
        <f t="shared" si="97"/>
        <v>100.00000000000003</v>
      </c>
      <c r="AF292" s="47"/>
      <c r="AG292" s="47">
        <f>AC292*'E. Diagram lines'!$G$42</f>
        <v>3.7989850394790197</v>
      </c>
      <c r="AH292" s="47">
        <f>V292*'E. Diagram lines'!$G$43</f>
        <v>5.849970635524155</v>
      </c>
      <c r="AI292" s="47">
        <f>AB292*'E. Diagram lines'!$G$41</f>
        <v>1.0522175589593901</v>
      </c>
      <c r="AJ292" s="47">
        <f>AA292*'E. Diagram lines'!$G$44</f>
        <v>2.8604175739016884</v>
      </c>
      <c r="AK292" s="47">
        <f>AD292*'E. Diagram lines'!$G$50</f>
        <v>0.58871787097545747</v>
      </c>
      <c r="AL292" s="47">
        <f>U292*'E. Diagram lines'!$G$47</f>
        <v>9.0664817592469818E-2</v>
      </c>
      <c r="AM292" s="47">
        <f t="shared" si="98"/>
        <v>5.9948705432545744</v>
      </c>
      <c r="AN292" s="47">
        <f t="shared" si="99"/>
        <v>0.75859164543745627</v>
      </c>
      <c r="AO292" s="47">
        <f t="shared" si="100"/>
        <v>1.2058805042294556</v>
      </c>
      <c r="AP292" s="47">
        <f t="shared" si="101"/>
        <v>0.82926956401786178</v>
      </c>
    </row>
    <row r="293" spans="1:42">
      <c r="A293" s="18" t="s">
        <v>126</v>
      </c>
      <c r="B293" s="18">
        <v>0.06</v>
      </c>
      <c r="C293" s="18" t="s">
        <v>159</v>
      </c>
      <c r="D293" s="18">
        <v>350</v>
      </c>
      <c r="E293" s="18">
        <v>100</v>
      </c>
      <c r="F293" s="47">
        <v>70.387661157729212</v>
      </c>
      <c r="G293" s="47">
        <v>0.15672660413912384</v>
      </c>
      <c r="H293" s="47">
        <v>10.417216443647026</v>
      </c>
      <c r="I293" s="47">
        <v>0.13614351692276147</v>
      </c>
      <c r="J293" s="47">
        <v>0.70715667344773003</v>
      </c>
      <c r="K293" s="47">
        <v>0.93769034725136002</v>
      </c>
      <c r="L293" s="47">
        <v>0.26669774042531058</v>
      </c>
      <c r="M293" s="47">
        <v>3.6862367776241909</v>
      </c>
      <c r="N293" s="47">
        <v>1.3253182245029649</v>
      </c>
      <c r="O293" s="47">
        <v>4.1626831162645548</v>
      </c>
      <c r="P293" s="47">
        <v>1.1877835985540546</v>
      </c>
      <c r="Q293" s="47">
        <v>6.6286857994916888</v>
      </c>
      <c r="R293" s="47">
        <f t="shared" si="85"/>
        <v>99.999999999999972</v>
      </c>
      <c r="S293" s="47"/>
      <c r="T293" s="47">
        <f t="shared" si="86"/>
        <v>75.384674362167274</v>
      </c>
      <c r="U293" s="47">
        <f t="shared" si="87"/>
        <v>0.16785305581387081</v>
      </c>
      <c r="V293" s="47">
        <f t="shared" si="88"/>
        <v>11.15676322309954</v>
      </c>
      <c r="W293" s="47">
        <f t="shared" si="89"/>
        <v>0.14580871875745791</v>
      </c>
      <c r="X293" s="47">
        <f t="shared" si="90"/>
        <v>0.75735966608455485</v>
      </c>
      <c r="Y293" s="47">
        <f t="shared" si="91"/>
        <v>1.0042595579598854</v>
      </c>
      <c r="Z293" s="47">
        <f t="shared" si="92"/>
        <v>0.28563134481816987</v>
      </c>
      <c r="AA293" s="47">
        <f t="shared" si="93"/>
        <v>3.9479328412452874</v>
      </c>
      <c r="AB293" s="47">
        <f t="shared" si="94"/>
        <v>1.4194062018415399</v>
      </c>
      <c r="AC293" s="47">
        <f t="shared" si="95"/>
        <v>4.4582034128013746</v>
      </c>
      <c r="AD293" s="47">
        <f t="shared" si="96"/>
        <v>1.2721076154110602</v>
      </c>
      <c r="AE293" s="47">
        <f t="shared" si="97"/>
        <v>100.00000000000001</v>
      </c>
      <c r="AF293" s="47"/>
      <c r="AG293" s="47">
        <f>AC293*'E. Diagram lines'!$G$42</f>
        <v>3.7007821026264995</v>
      </c>
      <c r="AH293" s="47">
        <f>V293*'E. Diagram lines'!$G$43</f>
        <v>5.9048996721395017</v>
      </c>
      <c r="AI293" s="47">
        <f>AB293*'E. Diagram lines'!$G$41</f>
        <v>1.0529896282780575</v>
      </c>
      <c r="AJ293" s="47">
        <f>AA293*'E. Diagram lines'!$G$44</f>
        <v>2.82142033543917</v>
      </c>
      <c r="AK293" s="47">
        <f>AD293*'E. Diagram lines'!$G$50</f>
        <v>0.55518428213779014</v>
      </c>
      <c r="AL293" s="47">
        <f>U293*'E. Diagram lines'!$G$47</f>
        <v>0.10059624668389325</v>
      </c>
      <c r="AM293" s="47">
        <f t="shared" si="98"/>
        <v>5.877609614642914</v>
      </c>
      <c r="AN293" s="47">
        <f t="shared" si="99"/>
        <v>0.77950494461714481</v>
      </c>
      <c r="AO293" s="47">
        <f t="shared" si="100"/>
        <v>1.2421504452456968</v>
      </c>
      <c r="AP293" s="47">
        <f t="shared" si="101"/>
        <v>0.80505546154049035</v>
      </c>
    </row>
    <row r="294" spans="1:42">
      <c r="A294" s="18" t="s">
        <v>126</v>
      </c>
      <c r="B294" s="18">
        <v>0.06</v>
      </c>
      <c r="C294" s="18" t="s">
        <v>159</v>
      </c>
      <c r="D294" s="18">
        <v>350</v>
      </c>
      <c r="E294" s="18">
        <v>100</v>
      </c>
      <c r="F294" s="47">
        <v>70.387661157729227</v>
      </c>
      <c r="G294" s="47">
        <v>0.15672660413912384</v>
      </c>
      <c r="H294" s="47">
        <v>10.417216443647023</v>
      </c>
      <c r="I294" s="47">
        <v>0.13614351692276128</v>
      </c>
      <c r="J294" s="47">
        <v>0.70715667344773425</v>
      </c>
      <c r="K294" s="47">
        <v>0.9376903472513598</v>
      </c>
      <c r="L294" s="47">
        <v>0.26669774042531053</v>
      </c>
      <c r="M294" s="47">
        <v>3.6862367776241891</v>
      </c>
      <c r="N294" s="47">
        <v>1.3253182245029649</v>
      </c>
      <c r="O294" s="47">
        <v>4.1626831162645548</v>
      </c>
      <c r="P294" s="47">
        <v>1.1877835985540546</v>
      </c>
      <c r="Q294" s="47">
        <v>6.6286857994916879</v>
      </c>
      <c r="R294" s="47">
        <f t="shared" si="85"/>
        <v>99.999999999999986</v>
      </c>
      <c r="S294" s="47"/>
      <c r="T294" s="47">
        <f t="shared" si="86"/>
        <v>75.384674362167274</v>
      </c>
      <c r="U294" s="47">
        <f t="shared" si="87"/>
        <v>0.16785305581387078</v>
      </c>
      <c r="V294" s="47">
        <f t="shared" si="88"/>
        <v>11.156763223099535</v>
      </c>
      <c r="W294" s="47">
        <f t="shared" si="89"/>
        <v>0.14580871875745766</v>
      </c>
      <c r="X294" s="47">
        <f t="shared" si="90"/>
        <v>0.75735966608455918</v>
      </c>
      <c r="Y294" s="47">
        <f t="shared" si="91"/>
        <v>1.004259557959885</v>
      </c>
      <c r="Z294" s="47">
        <f t="shared" si="92"/>
        <v>0.28563134481816971</v>
      </c>
      <c r="AA294" s="47">
        <f t="shared" si="93"/>
        <v>3.9479328412452852</v>
      </c>
      <c r="AB294" s="47">
        <f t="shared" si="94"/>
        <v>1.4194062018415396</v>
      </c>
      <c r="AC294" s="47">
        <f t="shared" si="95"/>
        <v>4.4582034128013746</v>
      </c>
      <c r="AD294" s="47">
        <f t="shared" si="96"/>
        <v>1.27210761541106</v>
      </c>
      <c r="AE294" s="47">
        <f t="shared" si="97"/>
        <v>99.999999999999986</v>
      </c>
      <c r="AF294" s="47"/>
      <c r="AG294" s="47">
        <f>AC294*'E. Diagram lines'!$G$42</f>
        <v>3.7007821026264995</v>
      </c>
      <c r="AH294" s="47">
        <f>V294*'E. Diagram lines'!$G$43</f>
        <v>5.9048996721394982</v>
      </c>
      <c r="AI294" s="47">
        <f>AB294*'E. Diagram lines'!$G$41</f>
        <v>1.0529896282780573</v>
      </c>
      <c r="AJ294" s="47">
        <f>AA294*'E. Diagram lines'!$G$44</f>
        <v>2.8214203354391687</v>
      </c>
      <c r="AK294" s="47">
        <f>AD294*'E. Diagram lines'!$G$50</f>
        <v>0.55518428213779014</v>
      </c>
      <c r="AL294" s="47">
        <f>U294*'E. Diagram lines'!$G$47</f>
        <v>0.10059624668389323</v>
      </c>
      <c r="AM294" s="47">
        <f t="shared" si="98"/>
        <v>5.877609614642914</v>
      </c>
      <c r="AN294" s="47">
        <f t="shared" si="99"/>
        <v>0.77950494461714448</v>
      </c>
      <c r="AO294" s="47">
        <f t="shared" si="100"/>
        <v>1.242150445245696</v>
      </c>
      <c r="AP294" s="47">
        <f t="shared" si="101"/>
        <v>0.8050554615404909</v>
      </c>
    </row>
    <row r="295" spans="1:42">
      <c r="A295" s="18" t="s">
        <v>126</v>
      </c>
      <c r="B295" s="18">
        <v>0.06</v>
      </c>
      <c r="C295" s="18" t="s">
        <v>159</v>
      </c>
      <c r="D295" s="18">
        <v>350</v>
      </c>
      <c r="E295" s="18">
        <v>100</v>
      </c>
      <c r="F295" s="47">
        <v>70.691364307445539</v>
      </c>
      <c r="G295" s="47">
        <v>0.17334141848345797</v>
      </c>
      <c r="H295" s="47">
        <v>10.456447785287724</v>
      </c>
      <c r="I295" s="47">
        <v>0.14251915271407525</v>
      </c>
      <c r="J295" s="47">
        <v>0.75022333920911144</v>
      </c>
      <c r="K295" s="47">
        <v>0.90528561265695184</v>
      </c>
      <c r="L295" s="47">
        <v>0.2734500719070192</v>
      </c>
      <c r="M295" s="47">
        <v>3.6617271365198913</v>
      </c>
      <c r="N295" s="47">
        <v>1.3663959334871554</v>
      </c>
      <c r="O295" s="47">
        <v>4.0567265729056023</v>
      </c>
      <c r="P295" s="47">
        <v>1.1238743993050939</v>
      </c>
      <c r="Q295" s="47">
        <v>6.3986442700783854</v>
      </c>
      <c r="R295" s="47">
        <f t="shared" si="85"/>
        <v>100</v>
      </c>
      <c r="S295" s="47"/>
      <c r="T295" s="47">
        <f t="shared" si="86"/>
        <v>75.523867957018894</v>
      </c>
      <c r="U295" s="47">
        <f t="shared" si="87"/>
        <v>0.18519114080315166</v>
      </c>
      <c r="V295" s="47">
        <f t="shared" si="88"/>
        <v>11.171256766257612</v>
      </c>
      <c r="W295" s="47">
        <f t="shared" si="89"/>
        <v>0.15226184663959527</v>
      </c>
      <c r="X295" s="47">
        <f t="shared" si="90"/>
        <v>0.80150905225541191</v>
      </c>
      <c r="Y295" s="47">
        <f t="shared" si="91"/>
        <v>0.96717147481183185</v>
      </c>
      <c r="Z295" s="47">
        <f t="shared" si="92"/>
        <v>0.29214328123198885</v>
      </c>
      <c r="AA295" s="47">
        <f t="shared" si="93"/>
        <v>3.9120449783713385</v>
      </c>
      <c r="AB295" s="47">
        <f t="shared" si="94"/>
        <v>1.4598035710398998</v>
      </c>
      <c r="AC295" s="47">
        <f t="shared" si="95"/>
        <v>4.3340468108292427</v>
      </c>
      <c r="AD295" s="47">
        <f t="shared" si="96"/>
        <v>1.200703120741043</v>
      </c>
      <c r="AE295" s="47">
        <f t="shared" si="97"/>
        <v>100.00000000000001</v>
      </c>
      <c r="AF295" s="47"/>
      <c r="AG295" s="47">
        <f>AC295*'E. Diagram lines'!$G$42</f>
        <v>3.5977189428832634</v>
      </c>
      <c r="AH295" s="47">
        <f>V295*'E. Diagram lines'!$G$43</f>
        <v>5.9125706172452501</v>
      </c>
      <c r="AI295" s="47">
        <f>AB295*'E. Diagram lines'!$G$41</f>
        <v>1.0829585059118199</v>
      </c>
      <c r="AJ295" s="47">
        <f>AA295*'E. Diagram lines'!$G$44</f>
        <v>2.7957728003417714</v>
      </c>
      <c r="AK295" s="47">
        <f>AD295*'E. Diagram lines'!$G$50</f>
        <v>0.52402131083368764</v>
      </c>
      <c r="AL295" s="47">
        <f>U295*'E. Diagram lines'!$G$47</f>
        <v>0.1109871583426125</v>
      </c>
      <c r="AM295" s="47">
        <f t="shared" si="98"/>
        <v>5.7938503818691425</v>
      </c>
      <c r="AN295" s="47">
        <f t="shared" si="99"/>
        <v>0.79082591607265063</v>
      </c>
      <c r="AO295" s="47">
        <f t="shared" si="100"/>
        <v>1.2631869386272889</v>
      </c>
      <c r="AP295" s="47">
        <f t="shared" si="101"/>
        <v>0.79164846423024648</v>
      </c>
    </row>
    <row r="296" spans="1:42">
      <c r="A296" s="18" t="s">
        <v>126</v>
      </c>
      <c r="B296" s="18">
        <v>0.06</v>
      </c>
      <c r="C296" s="18" t="s">
        <v>159</v>
      </c>
      <c r="D296" s="18">
        <v>350</v>
      </c>
      <c r="E296" s="18">
        <v>100</v>
      </c>
      <c r="F296" s="47">
        <v>70.691364307445539</v>
      </c>
      <c r="G296" s="47">
        <v>0.17334141848345799</v>
      </c>
      <c r="H296" s="47">
        <v>10.456447785287724</v>
      </c>
      <c r="I296" s="47">
        <v>0.14251915271407506</v>
      </c>
      <c r="J296" s="47">
        <v>0.75022333920911577</v>
      </c>
      <c r="K296" s="47">
        <v>0.90528561265695151</v>
      </c>
      <c r="L296" s="47">
        <v>0.27345007190701909</v>
      </c>
      <c r="M296" s="47">
        <v>3.6617271365198891</v>
      </c>
      <c r="N296" s="47">
        <v>1.3663959334871549</v>
      </c>
      <c r="O296" s="47">
        <v>4.0567265729056006</v>
      </c>
      <c r="P296" s="47">
        <v>1.1238743993050941</v>
      </c>
      <c r="Q296" s="47">
        <v>6.3986442700783854</v>
      </c>
      <c r="R296" s="47">
        <f t="shared" si="85"/>
        <v>100</v>
      </c>
      <c r="S296" s="47"/>
      <c r="T296" s="47">
        <f t="shared" si="86"/>
        <v>75.523867957018894</v>
      </c>
      <c r="U296" s="47">
        <f t="shared" si="87"/>
        <v>0.18519114080315166</v>
      </c>
      <c r="V296" s="47">
        <f t="shared" si="88"/>
        <v>11.171256766257612</v>
      </c>
      <c r="W296" s="47">
        <f t="shared" si="89"/>
        <v>0.15226184663959508</v>
      </c>
      <c r="X296" s="47">
        <f t="shared" si="90"/>
        <v>0.80150905225541658</v>
      </c>
      <c r="Y296" s="47">
        <f t="shared" si="91"/>
        <v>0.96717147481183141</v>
      </c>
      <c r="Z296" s="47">
        <f t="shared" si="92"/>
        <v>0.29214328123198874</v>
      </c>
      <c r="AA296" s="47">
        <f t="shared" si="93"/>
        <v>3.9120449783713358</v>
      </c>
      <c r="AB296" s="47">
        <f t="shared" si="94"/>
        <v>1.4598035710398991</v>
      </c>
      <c r="AC296" s="47">
        <f t="shared" si="95"/>
        <v>4.3340468108292409</v>
      </c>
      <c r="AD296" s="47">
        <f t="shared" si="96"/>
        <v>1.2007031207410435</v>
      </c>
      <c r="AE296" s="47">
        <f t="shared" si="97"/>
        <v>100</v>
      </c>
      <c r="AF296" s="47"/>
      <c r="AG296" s="47">
        <f>AC296*'E. Diagram lines'!$G$42</f>
        <v>3.5977189428832621</v>
      </c>
      <c r="AH296" s="47">
        <f>V296*'E. Diagram lines'!$G$43</f>
        <v>5.9125706172452501</v>
      </c>
      <c r="AI296" s="47">
        <f>AB296*'E. Diagram lines'!$G$41</f>
        <v>1.0829585059118194</v>
      </c>
      <c r="AJ296" s="47">
        <f>AA296*'E. Diagram lines'!$G$44</f>
        <v>2.7957728003417692</v>
      </c>
      <c r="AK296" s="47">
        <f>AD296*'E. Diagram lines'!$G$50</f>
        <v>0.52402131083368786</v>
      </c>
      <c r="AL296" s="47">
        <f>U296*'E. Diagram lines'!$G$47</f>
        <v>0.1109871583426125</v>
      </c>
      <c r="AM296" s="47">
        <f t="shared" si="98"/>
        <v>5.7938503818691398</v>
      </c>
      <c r="AN296" s="47">
        <f t="shared" si="99"/>
        <v>0.79082591607265096</v>
      </c>
      <c r="AO296" s="47">
        <f t="shared" si="100"/>
        <v>1.2631869386272894</v>
      </c>
      <c r="AP296" s="47">
        <f t="shared" si="101"/>
        <v>0.79164846423024626</v>
      </c>
    </row>
    <row r="297" spans="1:42">
      <c r="A297" s="18" t="s">
        <v>126</v>
      </c>
      <c r="B297" s="18">
        <v>0.06</v>
      </c>
      <c r="C297" s="18" t="s">
        <v>159</v>
      </c>
      <c r="D297" s="18">
        <v>350</v>
      </c>
      <c r="E297" s="18">
        <v>100</v>
      </c>
      <c r="F297" s="47">
        <v>70.965200889785791</v>
      </c>
      <c r="G297" s="47">
        <v>0.19125019915445754</v>
      </c>
      <c r="H297" s="47">
        <v>10.493062963408084</v>
      </c>
      <c r="I297" s="47">
        <v>0.14904778269845609</v>
      </c>
      <c r="J297" s="47">
        <v>0.79559005699177343</v>
      </c>
      <c r="K297" s="47">
        <v>0.87395202236817493</v>
      </c>
      <c r="L297" s="47">
        <v>0.28050198609758048</v>
      </c>
      <c r="M297" s="47">
        <v>3.6480965252596786</v>
      </c>
      <c r="N297" s="47">
        <v>1.4068452500847011</v>
      </c>
      <c r="O297" s="47">
        <v>3.952584065301564</v>
      </c>
      <c r="P297" s="47">
        <v>1.0674348186813236</v>
      </c>
      <c r="Q297" s="47">
        <v>6.1764334401684131</v>
      </c>
      <c r="R297" s="47">
        <f t="shared" si="85"/>
        <v>99.999999999999972</v>
      </c>
      <c r="S297" s="47"/>
      <c r="T297" s="47">
        <f t="shared" si="86"/>
        <v>75.636861283173531</v>
      </c>
      <c r="U297" s="47">
        <f t="shared" si="87"/>
        <v>0.20384025694919275</v>
      </c>
      <c r="V297" s="47">
        <f t="shared" si="88"/>
        <v>11.18382443574731</v>
      </c>
      <c r="W297" s="47">
        <f t="shared" si="89"/>
        <v>0.1588596427992405</v>
      </c>
      <c r="X297" s="47">
        <f t="shared" si="90"/>
        <v>0.84796398832741382</v>
      </c>
      <c r="Y297" s="47">
        <f t="shared" si="91"/>
        <v>0.93148454531501235</v>
      </c>
      <c r="Z297" s="47">
        <f t="shared" si="92"/>
        <v>0.29896751571334007</v>
      </c>
      <c r="AA297" s="47">
        <f t="shared" si="93"/>
        <v>3.8882518103095953</v>
      </c>
      <c r="AB297" s="47">
        <f t="shared" si="94"/>
        <v>1.4994582935488301</v>
      </c>
      <c r="AC297" s="47">
        <f t="shared" si="95"/>
        <v>4.2127838561551476</v>
      </c>
      <c r="AD297" s="47">
        <f t="shared" si="96"/>
        <v>1.1377043719614062</v>
      </c>
      <c r="AE297" s="47">
        <f t="shared" si="97"/>
        <v>100.00000000000001</v>
      </c>
      <c r="AF297" s="47"/>
      <c r="AG297" s="47">
        <f>AC297*'E. Diagram lines'!$G$42</f>
        <v>3.4970578175786398</v>
      </c>
      <c r="AH297" s="47">
        <f>V297*'E. Diagram lines'!$G$43</f>
        <v>5.9192222621681818</v>
      </c>
      <c r="AI297" s="47">
        <f>AB297*'E. Diagram lines'!$G$41</f>
        <v>1.1123764494574897</v>
      </c>
      <c r="AJ297" s="47">
        <f>AA297*'E. Diagram lines'!$G$44</f>
        <v>2.7787688311980738</v>
      </c>
      <c r="AK297" s="47">
        <f>AD297*'E. Diagram lines'!$G$50</f>
        <v>0.4965268483423993</v>
      </c>
      <c r="AL297" s="47">
        <f>U297*'E. Diagram lines'!$G$47</f>
        <v>0.12216378589441604</v>
      </c>
      <c r="AM297" s="47">
        <f t="shared" si="98"/>
        <v>5.7122421497039779</v>
      </c>
      <c r="AN297" s="47">
        <f t="shared" si="99"/>
        <v>0.80117210957328566</v>
      </c>
      <c r="AO297" s="47">
        <f t="shared" si="100"/>
        <v>1.2841537419242226</v>
      </c>
      <c r="AP297" s="47">
        <f t="shared" si="101"/>
        <v>0.77872295765891997</v>
      </c>
    </row>
    <row r="298" spans="1:42">
      <c r="A298" s="18" t="s">
        <v>126</v>
      </c>
      <c r="B298" s="18">
        <v>0.06</v>
      </c>
      <c r="C298" s="18" t="s">
        <v>159</v>
      </c>
      <c r="D298" s="18">
        <v>350</v>
      </c>
      <c r="E298" s="18">
        <v>100</v>
      </c>
      <c r="F298" s="47">
        <v>70.965200889785805</v>
      </c>
      <c r="G298" s="47">
        <v>0.19125019915445751</v>
      </c>
      <c r="H298" s="47">
        <v>10.493062963408082</v>
      </c>
      <c r="I298" s="47">
        <v>0.14904778269845592</v>
      </c>
      <c r="J298" s="47">
        <v>0.79559005699177798</v>
      </c>
      <c r="K298" s="47">
        <v>0.87395202236817437</v>
      </c>
      <c r="L298" s="47">
        <v>0.28050198609758042</v>
      </c>
      <c r="M298" s="47">
        <v>3.6480965252596755</v>
      </c>
      <c r="N298" s="47">
        <v>1.4068452500847008</v>
      </c>
      <c r="O298" s="47">
        <v>3.9525840653015627</v>
      </c>
      <c r="P298" s="47">
        <v>1.0674348186813236</v>
      </c>
      <c r="Q298" s="47">
        <v>6.1764334401684113</v>
      </c>
      <c r="R298" s="47">
        <f t="shared" si="85"/>
        <v>100</v>
      </c>
      <c r="S298" s="47"/>
      <c r="T298" s="47">
        <f t="shared" si="86"/>
        <v>75.636861283173531</v>
      </c>
      <c r="U298" s="47">
        <f t="shared" si="87"/>
        <v>0.20384025694919267</v>
      </c>
      <c r="V298" s="47">
        <f t="shared" si="88"/>
        <v>11.183824435747306</v>
      </c>
      <c r="W298" s="47">
        <f t="shared" si="89"/>
        <v>0.15885964279924028</v>
      </c>
      <c r="X298" s="47">
        <f t="shared" si="90"/>
        <v>0.84796398832741848</v>
      </c>
      <c r="Y298" s="47">
        <f t="shared" si="91"/>
        <v>0.93148454531501146</v>
      </c>
      <c r="Z298" s="47">
        <f t="shared" si="92"/>
        <v>0.2989675157133399</v>
      </c>
      <c r="AA298" s="47">
        <f t="shared" si="93"/>
        <v>3.8882518103095909</v>
      </c>
      <c r="AB298" s="47">
        <f t="shared" si="94"/>
        <v>1.4994582935488292</v>
      </c>
      <c r="AC298" s="47">
        <f t="shared" si="95"/>
        <v>4.2127838561551449</v>
      </c>
      <c r="AD298" s="47">
        <f t="shared" si="96"/>
        <v>1.1377043719614059</v>
      </c>
      <c r="AE298" s="47">
        <f t="shared" si="97"/>
        <v>100.00000000000003</v>
      </c>
      <c r="AF298" s="47"/>
      <c r="AG298" s="47">
        <f>AC298*'E. Diagram lines'!$G$42</f>
        <v>3.4970578175786375</v>
      </c>
      <c r="AH298" s="47">
        <f>V298*'E. Diagram lines'!$G$43</f>
        <v>5.9192222621681791</v>
      </c>
      <c r="AI298" s="47">
        <f>AB298*'E. Diagram lines'!$G$41</f>
        <v>1.112376449457489</v>
      </c>
      <c r="AJ298" s="47">
        <f>AA298*'E. Diagram lines'!$G$44</f>
        <v>2.7787688311980707</v>
      </c>
      <c r="AK298" s="47">
        <f>AD298*'E. Diagram lines'!$G$50</f>
        <v>0.49652684834239919</v>
      </c>
      <c r="AL298" s="47">
        <f>U298*'E. Diagram lines'!$G$47</f>
        <v>0.12216378589441598</v>
      </c>
      <c r="AM298" s="47">
        <f t="shared" si="98"/>
        <v>5.7122421497039744</v>
      </c>
      <c r="AN298" s="47">
        <f t="shared" si="99"/>
        <v>0.80117210957328588</v>
      </c>
      <c r="AO298" s="47">
        <f t="shared" si="100"/>
        <v>1.2841537419242228</v>
      </c>
      <c r="AP298" s="47">
        <f t="shared" si="101"/>
        <v>0.77872295765891986</v>
      </c>
    </row>
    <row r="299" spans="1:42">
      <c r="A299" s="18" t="s">
        <v>126</v>
      </c>
      <c r="B299" s="18">
        <v>0.06</v>
      </c>
      <c r="C299" s="18" t="s">
        <v>159</v>
      </c>
      <c r="D299" s="18">
        <v>350</v>
      </c>
      <c r="E299" s="18">
        <v>100</v>
      </c>
      <c r="F299" s="47">
        <v>71.210535533309425</v>
      </c>
      <c r="G299" s="47">
        <v>0.21042320712902951</v>
      </c>
      <c r="H299" s="47">
        <v>10.527086683158933</v>
      </c>
      <c r="I299" s="47">
        <v>0.15570236549462535</v>
      </c>
      <c r="J299" s="47">
        <v>0.84311488675946467</v>
      </c>
      <c r="K299" s="47">
        <v>0.84374941244344026</v>
      </c>
      <c r="L299" s="47">
        <v>0.2878269336958475</v>
      </c>
      <c r="M299" s="47">
        <v>3.6442568655944694</v>
      </c>
      <c r="N299" s="47">
        <v>1.4464511204790067</v>
      </c>
      <c r="O299" s="47">
        <v>3.8506968939421946</v>
      </c>
      <c r="P299" s="47">
        <v>1.0177147382616956</v>
      </c>
      <c r="Q299" s="47">
        <v>5.9624413597318657</v>
      </c>
      <c r="R299" s="47">
        <f t="shared" si="85"/>
        <v>100.00000000000001</v>
      </c>
      <c r="S299" s="47"/>
      <c r="T299" s="47">
        <f t="shared" si="86"/>
        <v>75.725631931512211</v>
      </c>
      <c r="U299" s="47">
        <f t="shared" si="87"/>
        <v>0.22376506809793278</v>
      </c>
      <c r="V299" s="47">
        <f t="shared" si="88"/>
        <v>11.194555489715885</v>
      </c>
      <c r="W299" s="47">
        <f t="shared" si="89"/>
        <v>0.16557465734542318</v>
      </c>
      <c r="X299" s="47">
        <f t="shared" si="90"/>
        <v>0.89657249608608147</v>
      </c>
      <c r="Y299" s="47">
        <f t="shared" si="91"/>
        <v>0.89724725380326442</v>
      </c>
      <c r="Z299" s="47">
        <f t="shared" si="92"/>
        <v>0.30607656967882629</v>
      </c>
      <c r="AA299" s="47">
        <f t="shared" si="93"/>
        <v>3.8753205828484254</v>
      </c>
      <c r="AB299" s="47">
        <f t="shared" si="94"/>
        <v>1.5381631992513436</v>
      </c>
      <c r="AC299" s="47">
        <f t="shared" si="95"/>
        <v>4.094849919139941</v>
      </c>
      <c r="AD299" s="47">
        <f t="shared" si="96"/>
        <v>1.0822428325206397</v>
      </c>
      <c r="AE299" s="47">
        <f t="shared" si="97"/>
        <v>99.999999999999957</v>
      </c>
      <c r="AF299" s="47"/>
      <c r="AG299" s="47">
        <f>AC299*'E. Diagram lines'!$G$42</f>
        <v>3.399160130329796</v>
      </c>
      <c r="AH299" s="47">
        <f>V299*'E. Diagram lines'!$G$43</f>
        <v>5.9249018482446836</v>
      </c>
      <c r="AI299" s="47">
        <f>AB299*'E. Diagram lines'!$G$41</f>
        <v>1.1410897693058533</v>
      </c>
      <c r="AJ299" s="47">
        <f>AA299*'E. Diagram lines'!$G$44</f>
        <v>2.7695274308024111</v>
      </c>
      <c r="AK299" s="47">
        <f>AD299*'E. Diagram lines'!$G$50</f>
        <v>0.47232184037950858</v>
      </c>
      <c r="AL299" s="47">
        <f>U299*'E. Diagram lines'!$G$47</f>
        <v>0.13410495198001438</v>
      </c>
      <c r="AM299" s="47">
        <f t="shared" si="98"/>
        <v>5.6330131183912844</v>
      </c>
      <c r="AN299" s="47">
        <f t="shared" si="99"/>
        <v>0.81054477864507213</v>
      </c>
      <c r="AO299" s="47">
        <f t="shared" si="100"/>
        <v>1.3049726290881372</v>
      </c>
      <c r="AP299" s="47">
        <f t="shared" si="101"/>
        <v>0.76629959717910723</v>
      </c>
    </row>
    <row r="300" spans="1:42">
      <c r="A300" s="18" t="s">
        <v>126</v>
      </c>
      <c r="B300" s="18">
        <v>0.06</v>
      </c>
      <c r="C300" s="18" t="s">
        <v>159</v>
      </c>
      <c r="D300" s="18">
        <v>350</v>
      </c>
      <c r="E300" s="18">
        <v>100</v>
      </c>
      <c r="F300" s="47">
        <v>71.210535533309439</v>
      </c>
      <c r="G300" s="47">
        <v>0.21042320712902951</v>
      </c>
      <c r="H300" s="47">
        <v>10.527086683158924</v>
      </c>
      <c r="I300" s="47">
        <v>0.15570236549462513</v>
      </c>
      <c r="J300" s="47">
        <v>0.84311488675946922</v>
      </c>
      <c r="K300" s="47">
        <v>0.84374941244343993</v>
      </c>
      <c r="L300" s="47">
        <v>0.28782693369584728</v>
      </c>
      <c r="M300" s="47">
        <v>3.6442568655944663</v>
      </c>
      <c r="N300" s="47">
        <v>1.4464511204790058</v>
      </c>
      <c r="O300" s="47">
        <v>3.8506968939421919</v>
      </c>
      <c r="P300" s="47">
        <v>1.0177147382616951</v>
      </c>
      <c r="Q300" s="47">
        <v>5.9624413597318613</v>
      </c>
      <c r="R300" s="47">
        <f t="shared" si="85"/>
        <v>100</v>
      </c>
      <c r="S300" s="47"/>
      <c r="T300" s="47">
        <f t="shared" si="86"/>
        <v>75.72563193151224</v>
      </c>
      <c r="U300" s="47">
        <f t="shared" si="87"/>
        <v>0.22376506809793278</v>
      </c>
      <c r="V300" s="47">
        <f t="shared" si="88"/>
        <v>11.194555489715874</v>
      </c>
      <c r="W300" s="47">
        <f t="shared" si="89"/>
        <v>0.16557465734542293</v>
      </c>
      <c r="X300" s="47">
        <f t="shared" si="90"/>
        <v>0.89657249608608625</v>
      </c>
      <c r="Y300" s="47">
        <f t="shared" si="91"/>
        <v>0.89724725380326398</v>
      </c>
      <c r="Z300" s="47">
        <f t="shared" si="92"/>
        <v>0.30607656967882607</v>
      </c>
      <c r="AA300" s="47">
        <f t="shared" si="93"/>
        <v>3.8753205828484218</v>
      </c>
      <c r="AB300" s="47">
        <f t="shared" si="94"/>
        <v>1.5381631992513425</v>
      </c>
      <c r="AC300" s="47">
        <f t="shared" si="95"/>
        <v>4.0948499191399383</v>
      </c>
      <c r="AD300" s="47">
        <f t="shared" si="96"/>
        <v>1.0822428325206392</v>
      </c>
      <c r="AE300" s="47">
        <f t="shared" si="97"/>
        <v>99.999999999999943</v>
      </c>
      <c r="AF300" s="47"/>
      <c r="AG300" s="47">
        <f>AC300*'E. Diagram lines'!$G$42</f>
        <v>3.3991601303297938</v>
      </c>
      <c r="AH300" s="47">
        <f>V300*'E. Diagram lines'!$G$43</f>
        <v>5.9249018482446782</v>
      </c>
      <c r="AI300" s="47">
        <f>AB300*'E. Diagram lines'!$G$41</f>
        <v>1.1410897693058524</v>
      </c>
      <c r="AJ300" s="47">
        <f>AA300*'E. Diagram lines'!$G$44</f>
        <v>2.7695274308024085</v>
      </c>
      <c r="AK300" s="47">
        <f>AD300*'E. Diagram lines'!$G$50</f>
        <v>0.47232184037950836</v>
      </c>
      <c r="AL300" s="47">
        <f>U300*'E. Diagram lines'!$G$47</f>
        <v>0.13410495198001438</v>
      </c>
      <c r="AM300" s="47">
        <f t="shared" si="98"/>
        <v>5.6330131183912808</v>
      </c>
      <c r="AN300" s="47">
        <f t="shared" si="99"/>
        <v>0.81054477864507202</v>
      </c>
      <c r="AO300" s="47">
        <f t="shared" si="100"/>
        <v>1.3049726290881367</v>
      </c>
      <c r="AP300" s="47">
        <f t="shared" si="101"/>
        <v>0.76629959717910745</v>
      </c>
    </row>
    <row r="301" spans="1:42">
      <c r="A301" s="18" t="s">
        <v>126</v>
      </c>
      <c r="B301" s="18">
        <v>0.06</v>
      </c>
      <c r="C301" s="18" t="s">
        <v>159</v>
      </c>
      <c r="D301" s="18">
        <v>350</v>
      </c>
      <c r="E301" s="18">
        <v>100</v>
      </c>
      <c r="F301" s="47">
        <v>71.436394211050967</v>
      </c>
      <c r="G301" s="47">
        <v>0.2315823193197156</v>
      </c>
      <c r="H301" s="47">
        <v>10.559666605481928</v>
      </c>
      <c r="I301" s="47">
        <v>0.16270565877357165</v>
      </c>
      <c r="J301" s="47">
        <v>0.89448130176438245</v>
      </c>
      <c r="K301" s="47">
        <v>0.8136772830699841</v>
      </c>
      <c r="L301" s="47">
        <v>0.29567937256611737</v>
      </c>
      <c r="M301" s="47">
        <v>3.6494961552498921</v>
      </c>
      <c r="N301" s="47">
        <v>1.4864142782951746</v>
      </c>
      <c r="O301" s="47">
        <v>3.7478308243463974</v>
      </c>
      <c r="P301" s="47">
        <v>0.97251603470858172</v>
      </c>
      <c r="Q301" s="47">
        <v>5.749555955373272</v>
      </c>
      <c r="R301" s="47">
        <f t="shared" si="85"/>
        <v>99.999999999999957</v>
      </c>
      <c r="S301" s="47"/>
      <c r="T301" s="47">
        <f t="shared" si="86"/>
        <v>75.794225624259667</v>
      </c>
      <c r="U301" s="47">
        <f t="shared" si="87"/>
        <v>0.24570952600505899</v>
      </c>
      <c r="V301" s="47">
        <f t="shared" si="88"/>
        <v>11.203837512406865</v>
      </c>
      <c r="W301" s="47">
        <f t="shared" si="89"/>
        <v>0.1726311853730175</v>
      </c>
      <c r="X301" s="47">
        <f t="shared" si="90"/>
        <v>0.94904730776743507</v>
      </c>
      <c r="Y301" s="47">
        <f t="shared" si="91"/>
        <v>0.86331400484937315</v>
      </c>
      <c r="Z301" s="47">
        <f t="shared" si="92"/>
        <v>0.31371668915014977</v>
      </c>
      <c r="AA301" s="47">
        <f t="shared" si="93"/>
        <v>3.8721262188662902</v>
      </c>
      <c r="AB301" s="47">
        <f t="shared" si="94"/>
        <v>1.5770899472806426</v>
      </c>
      <c r="AC301" s="47">
        <f t="shared" si="95"/>
        <v>3.9764595937307572</v>
      </c>
      <c r="AD301" s="47">
        <f t="shared" si="96"/>
        <v>1.0318423903107603</v>
      </c>
      <c r="AE301" s="47">
        <f t="shared" si="97"/>
        <v>100</v>
      </c>
      <c r="AF301" s="47"/>
      <c r="AG301" s="47">
        <f>AC301*'E. Diagram lines'!$G$42</f>
        <v>3.3008835922650772</v>
      </c>
      <c r="AH301" s="47">
        <f>V301*'E. Diagram lines'!$G$43</f>
        <v>5.929814510783876</v>
      </c>
      <c r="AI301" s="47">
        <f>AB301*'E. Diagram lines'!$G$41</f>
        <v>1.1699676633747007</v>
      </c>
      <c r="AJ301" s="47">
        <f>AA301*'E. Diagram lines'!$G$44</f>
        <v>2.7672445542033381</v>
      </c>
      <c r="AK301" s="47">
        <f>AD301*'E. Diagram lines'!$G$50</f>
        <v>0.45032564053860336</v>
      </c>
      <c r="AL301" s="47">
        <f>U301*'E. Diagram lines'!$G$47</f>
        <v>0.14725651535350143</v>
      </c>
      <c r="AM301" s="47">
        <f t="shared" si="98"/>
        <v>5.5535495410113995</v>
      </c>
      <c r="AN301" s="47">
        <f t="shared" si="99"/>
        <v>0.81925062427605566</v>
      </c>
      <c r="AO301" s="47">
        <f t="shared" si="100"/>
        <v>1.3263278449050797</v>
      </c>
      <c r="AP301" s="47">
        <f t="shared" si="101"/>
        <v>0.75396140090202679</v>
      </c>
    </row>
    <row r="302" spans="1:42">
      <c r="A302" s="18" t="s">
        <v>126</v>
      </c>
      <c r="B302" s="18">
        <v>0.06</v>
      </c>
      <c r="C302" s="18" t="s">
        <v>159</v>
      </c>
      <c r="D302" s="18">
        <v>350</v>
      </c>
      <c r="E302" s="18">
        <v>100</v>
      </c>
      <c r="F302" s="47">
        <v>71.436394211050981</v>
      </c>
      <c r="G302" s="47">
        <v>0.23158231931971568</v>
      </c>
      <c r="H302" s="47">
        <v>10.559666605481929</v>
      </c>
      <c r="I302" s="47">
        <v>0.16270565877357146</v>
      </c>
      <c r="J302" s="47">
        <v>0.894481301764388</v>
      </c>
      <c r="K302" s="47">
        <v>0.8136772830699841</v>
      </c>
      <c r="L302" s="47">
        <v>0.29567937256611737</v>
      </c>
      <c r="M302" s="47">
        <v>3.6494961552498899</v>
      </c>
      <c r="N302" s="47">
        <v>1.4864142782951746</v>
      </c>
      <c r="O302" s="47">
        <v>3.7478308243463974</v>
      </c>
      <c r="P302" s="47">
        <v>0.97251603470858206</v>
      </c>
      <c r="Q302" s="47">
        <v>5.749555955373272</v>
      </c>
      <c r="R302" s="47">
        <f t="shared" si="85"/>
        <v>99.999999999999972</v>
      </c>
      <c r="S302" s="47"/>
      <c r="T302" s="47">
        <f t="shared" si="86"/>
        <v>75.794225624259681</v>
      </c>
      <c r="U302" s="47">
        <f t="shared" si="87"/>
        <v>0.24570952600505905</v>
      </c>
      <c r="V302" s="47">
        <f t="shared" si="88"/>
        <v>11.203837512406865</v>
      </c>
      <c r="W302" s="47">
        <f t="shared" si="89"/>
        <v>0.1726311853730173</v>
      </c>
      <c r="X302" s="47">
        <f t="shared" si="90"/>
        <v>0.94904730776744073</v>
      </c>
      <c r="Y302" s="47">
        <f t="shared" si="91"/>
        <v>0.86331400484937304</v>
      </c>
      <c r="Z302" s="47">
        <f t="shared" si="92"/>
        <v>0.31371668915014977</v>
      </c>
      <c r="AA302" s="47">
        <f t="shared" si="93"/>
        <v>3.8721262188662875</v>
      </c>
      <c r="AB302" s="47">
        <f t="shared" si="94"/>
        <v>1.5770899472806423</v>
      </c>
      <c r="AC302" s="47">
        <f t="shared" si="95"/>
        <v>3.9764595937307567</v>
      </c>
      <c r="AD302" s="47">
        <f t="shared" si="96"/>
        <v>1.0318423903107605</v>
      </c>
      <c r="AE302" s="47">
        <f t="shared" si="97"/>
        <v>100.00000000000003</v>
      </c>
      <c r="AF302" s="47"/>
      <c r="AG302" s="47">
        <f>AC302*'E. Diagram lines'!$G$42</f>
        <v>3.3008835922650768</v>
      </c>
      <c r="AH302" s="47">
        <f>V302*'E. Diagram lines'!$G$43</f>
        <v>5.929814510783876</v>
      </c>
      <c r="AI302" s="47">
        <f>AB302*'E. Diagram lines'!$G$41</f>
        <v>1.1699676633747005</v>
      </c>
      <c r="AJ302" s="47">
        <f>AA302*'E. Diagram lines'!$G$44</f>
        <v>2.7672445542033364</v>
      </c>
      <c r="AK302" s="47">
        <f>AD302*'E. Diagram lines'!$G$50</f>
        <v>0.45032564053860347</v>
      </c>
      <c r="AL302" s="47">
        <f>U302*'E. Diagram lines'!$G$47</f>
        <v>0.14725651535350145</v>
      </c>
      <c r="AM302" s="47">
        <f t="shared" si="98"/>
        <v>5.5535495410113995</v>
      </c>
      <c r="AN302" s="47">
        <f t="shared" si="99"/>
        <v>0.81925062427605599</v>
      </c>
      <c r="AO302" s="47">
        <f t="shared" si="100"/>
        <v>1.3263278449050797</v>
      </c>
      <c r="AP302" s="47">
        <f t="shared" si="101"/>
        <v>0.75396140090202679</v>
      </c>
    </row>
    <row r="303" spans="1:42">
      <c r="A303" s="18" t="s">
        <v>126</v>
      </c>
      <c r="B303" s="18">
        <v>0.06</v>
      </c>
      <c r="C303" s="18" t="s">
        <v>159</v>
      </c>
      <c r="D303" s="18">
        <v>350</v>
      </c>
      <c r="E303" s="18">
        <v>100</v>
      </c>
      <c r="F303" s="47">
        <v>71.675147599844507</v>
      </c>
      <c r="G303" s="47">
        <v>0.24949530392670111</v>
      </c>
      <c r="H303" s="47">
        <v>10.559404109933928</v>
      </c>
      <c r="I303" s="47">
        <v>0.17048189274189096</v>
      </c>
      <c r="J303" s="47">
        <v>0.9474159628869131</v>
      </c>
      <c r="K303" s="47">
        <v>0.75117051267049206</v>
      </c>
      <c r="L303" s="47">
        <v>0.30336542681427381</v>
      </c>
      <c r="M303" s="47">
        <v>3.6776316774895053</v>
      </c>
      <c r="N303" s="47">
        <v>1.5280479803121394</v>
      </c>
      <c r="O303" s="47">
        <v>3.6534339280796599</v>
      </c>
      <c r="P303" s="47">
        <v>0.92972378704465775</v>
      </c>
      <c r="Q303" s="47">
        <v>5.5546818182553137</v>
      </c>
      <c r="R303" s="47">
        <f t="shared" si="85"/>
        <v>99.999999999999972</v>
      </c>
      <c r="S303" s="47"/>
      <c r="T303" s="47">
        <f t="shared" si="86"/>
        <v>75.890630663043922</v>
      </c>
      <c r="U303" s="47">
        <f t="shared" si="87"/>
        <v>0.26416905435861621</v>
      </c>
      <c r="V303" s="47">
        <f t="shared" si="88"/>
        <v>11.180442094137554</v>
      </c>
      <c r="W303" s="47">
        <f t="shared" si="89"/>
        <v>0.18050856942831858</v>
      </c>
      <c r="X303" s="47">
        <f t="shared" si="90"/>
        <v>1.0031370332870977</v>
      </c>
      <c r="Y303" s="47">
        <f t="shared" si="91"/>
        <v>0.79534965536882052</v>
      </c>
      <c r="Z303" s="47">
        <f t="shared" si="92"/>
        <v>0.32120748032263113</v>
      </c>
      <c r="AA303" s="47">
        <f t="shared" si="93"/>
        <v>3.8939269286091043</v>
      </c>
      <c r="AB303" s="47">
        <f t="shared" si="94"/>
        <v>1.6179181877196493</v>
      </c>
      <c r="AC303" s="47">
        <f t="shared" si="95"/>
        <v>3.8683060192027945</v>
      </c>
      <c r="AD303" s="47">
        <f t="shared" si="96"/>
        <v>0.9844043145215049</v>
      </c>
      <c r="AE303" s="47">
        <f t="shared" si="97"/>
        <v>100.00000000000001</v>
      </c>
      <c r="AF303" s="47"/>
      <c r="AG303" s="47">
        <f>AC303*'E. Diagram lines'!$G$42</f>
        <v>3.2111046441356867</v>
      </c>
      <c r="AH303" s="47">
        <f>V303*'E. Diagram lines'!$G$43</f>
        <v>5.9174321024719392</v>
      </c>
      <c r="AI303" s="47">
        <f>AB303*'E. Diagram lines'!$G$41</f>
        <v>1.2002561837907306</v>
      </c>
      <c r="AJ303" s="47">
        <f>AA303*'E. Diagram lines'!$G$44</f>
        <v>2.7828245978030619</v>
      </c>
      <c r="AK303" s="47">
        <f>AD303*'E. Diagram lines'!$G$50</f>
        <v>0.42962230244519406</v>
      </c>
      <c r="AL303" s="47">
        <f>U303*'E. Diagram lines'!$G$47</f>
        <v>0.15831952078357181</v>
      </c>
      <c r="AM303" s="47">
        <f t="shared" si="98"/>
        <v>5.4862242069224436</v>
      </c>
      <c r="AN303" s="47">
        <f t="shared" si="99"/>
        <v>0.82252982822887422</v>
      </c>
      <c r="AO303" s="47">
        <f t="shared" si="100"/>
        <v>1.341407409933741</v>
      </c>
      <c r="AP303" s="47">
        <f t="shared" si="101"/>
        <v>0.74548566870477861</v>
      </c>
    </row>
    <row r="304" spans="1:42">
      <c r="A304" s="18" t="s">
        <v>126</v>
      </c>
      <c r="B304" s="18">
        <v>0.06</v>
      </c>
      <c r="C304" s="18" t="s">
        <v>159</v>
      </c>
      <c r="D304" s="18">
        <v>350</v>
      </c>
      <c r="E304" s="18">
        <v>100</v>
      </c>
      <c r="F304" s="47">
        <v>71.67514759984455</v>
      </c>
      <c r="G304" s="47">
        <v>0.24949530392670119</v>
      </c>
      <c r="H304" s="47">
        <v>10.559404109933928</v>
      </c>
      <c r="I304" s="47">
        <v>0.17048189274189079</v>
      </c>
      <c r="J304" s="47">
        <v>0.94741596288691865</v>
      </c>
      <c r="K304" s="47">
        <v>0.75117051267049217</v>
      </c>
      <c r="L304" s="47">
        <v>0.30336542681427381</v>
      </c>
      <c r="M304" s="47">
        <v>3.6776316774895039</v>
      </c>
      <c r="N304" s="47">
        <v>1.5280479803121394</v>
      </c>
      <c r="O304" s="47">
        <v>3.6534339280796599</v>
      </c>
      <c r="P304" s="47">
        <v>0.92972378704465808</v>
      </c>
      <c r="Q304" s="47">
        <v>5.5546818182553128</v>
      </c>
      <c r="R304" s="47">
        <f t="shared" si="85"/>
        <v>100.00000000000004</v>
      </c>
      <c r="S304" s="47"/>
      <c r="T304" s="47">
        <f t="shared" si="86"/>
        <v>75.890630663043908</v>
      </c>
      <c r="U304" s="47">
        <f t="shared" si="87"/>
        <v>0.26416905435861615</v>
      </c>
      <c r="V304" s="47">
        <f t="shared" si="88"/>
        <v>11.180442094137545</v>
      </c>
      <c r="W304" s="47">
        <f t="shared" si="89"/>
        <v>0.18050856942831831</v>
      </c>
      <c r="X304" s="47">
        <f t="shared" si="90"/>
        <v>1.0031370332871028</v>
      </c>
      <c r="Y304" s="47">
        <f t="shared" si="91"/>
        <v>0.79534965536882007</v>
      </c>
      <c r="Z304" s="47">
        <f t="shared" si="92"/>
        <v>0.32120748032263091</v>
      </c>
      <c r="AA304" s="47">
        <f t="shared" si="93"/>
        <v>3.8939269286090994</v>
      </c>
      <c r="AB304" s="47">
        <f t="shared" si="94"/>
        <v>1.617918187719648</v>
      </c>
      <c r="AC304" s="47">
        <f t="shared" si="95"/>
        <v>3.8683060192027918</v>
      </c>
      <c r="AD304" s="47">
        <f t="shared" si="96"/>
        <v>0.98440431452150456</v>
      </c>
      <c r="AE304" s="47">
        <f t="shared" si="97"/>
        <v>99.999999999999986</v>
      </c>
      <c r="AF304" s="47"/>
      <c r="AG304" s="47">
        <f>AC304*'E. Diagram lines'!$G$42</f>
        <v>3.2111046441356845</v>
      </c>
      <c r="AH304" s="47">
        <f>V304*'E. Diagram lines'!$G$43</f>
        <v>5.9174321024719347</v>
      </c>
      <c r="AI304" s="47">
        <f>AB304*'E. Diagram lines'!$G$41</f>
        <v>1.2002561837907295</v>
      </c>
      <c r="AJ304" s="47">
        <f>AA304*'E. Diagram lines'!$G$44</f>
        <v>2.7828245978030584</v>
      </c>
      <c r="AK304" s="47">
        <f>AD304*'E. Diagram lines'!$G$50</f>
        <v>0.42962230244519395</v>
      </c>
      <c r="AL304" s="47">
        <f>U304*'E. Diagram lines'!$G$47</f>
        <v>0.15831952078357178</v>
      </c>
      <c r="AM304" s="47">
        <f t="shared" si="98"/>
        <v>5.4862242069224401</v>
      </c>
      <c r="AN304" s="47">
        <f t="shared" si="99"/>
        <v>0.82252982822887444</v>
      </c>
      <c r="AO304" s="47">
        <f t="shared" si="100"/>
        <v>1.3414074099337412</v>
      </c>
      <c r="AP304" s="47">
        <f t="shared" si="101"/>
        <v>0.7454856687047785</v>
      </c>
    </row>
    <row r="305" spans="1:42">
      <c r="A305" s="18" t="s">
        <v>126</v>
      </c>
      <c r="B305" s="18">
        <v>0.06</v>
      </c>
      <c r="C305" s="18" t="s">
        <v>159</v>
      </c>
      <c r="D305" s="18">
        <v>350</v>
      </c>
      <c r="E305" s="18">
        <v>100</v>
      </c>
      <c r="F305" s="47">
        <v>71.90698494447193</v>
      </c>
      <c r="G305" s="47">
        <v>0.26714058638014665</v>
      </c>
      <c r="H305" s="47">
        <v>10.593058083221871</v>
      </c>
      <c r="I305" s="47">
        <v>0.17752280425794345</v>
      </c>
      <c r="J305" s="47">
        <v>0.99582276106432743</v>
      </c>
      <c r="K305" s="47">
        <v>0.64321492065650887</v>
      </c>
      <c r="L305" s="47">
        <v>0.31071663210761907</v>
      </c>
      <c r="M305" s="47">
        <v>3.7026212282058748</v>
      </c>
      <c r="N305" s="47">
        <v>1.5555799076457084</v>
      </c>
      <c r="O305" s="47">
        <v>3.5737587983912205</v>
      </c>
      <c r="P305" s="47">
        <v>0.89165291324701945</v>
      </c>
      <c r="Q305" s="47">
        <v>5.3819264203498252</v>
      </c>
      <c r="R305" s="47">
        <f t="shared" si="85"/>
        <v>100</v>
      </c>
      <c r="S305" s="47"/>
      <c r="T305" s="47">
        <f t="shared" si="86"/>
        <v>75.997092546954164</v>
      </c>
      <c r="U305" s="47">
        <f t="shared" si="87"/>
        <v>0.28233568521691133</v>
      </c>
      <c r="V305" s="47">
        <f t="shared" si="88"/>
        <v>11.195596869032173</v>
      </c>
      <c r="W305" s="47">
        <f t="shared" si="89"/>
        <v>0.18762039591569521</v>
      </c>
      <c r="X305" s="47">
        <f t="shared" si="90"/>
        <v>1.0524656901052172</v>
      </c>
      <c r="Y305" s="47">
        <f t="shared" si="91"/>
        <v>0.67980132793027748</v>
      </c>
      <c r="Z305" s="47">
        <f t="shared" si="92"/>
        <v>0.32839035963467972</v>
      </c>
      <c r="AA305" s="47">
        <f t="shared" si="93"/>
        <v>3.9132282957430768</v>
      </c>
      <c r="AB305" s="47">
        <f t="shared" si="94"/>
        <v>1.6440621213199929</v>
      </c>
      <c r="AC305" s="47">
        <f t="shared" si="95"/>
        <v>3.7770361022863193</v>
      </c>
      <c r="AD305" s="47">
        <f t="shared" si="96"/>
        <v>0.94237060586148969</v>
      </c>
      <c r="AE305" s="47">
        <f t="shared" si="97"/>
        <v>100</v>
      </c>
      <c r="AF305" s="47"/>
      <c r="AG305" s="47">
        <f>AC305*'E. Diagram lines'!$G$42</f>
        <v>3.1353409241441716</v>
      </c>
      <c r="AH305" s="47">
        <f>V305*'E. Diagram lines'!$G$43</f>
        <v>5.9254530153045524</v>
      </c>
      <c r="AI305" s="47">
        <f>AB305*'E. Diagram lines'!$G$41</f>
        <v>1.2196511187204466</v>
      </c>
      <c r="AJ305" s="47">
        <f>AA305*'E. Diagram lines'!$G$44</f>
        <v>2.7966184671325083</v>
      </c>
      <c r="AK305" s="47">
        <f>AD305*'E. Diagram lines'!$G$50</f>
        <v>0.41127758531176289</v>
      </c>
      <c r="AL305" s="47">
        <f>U305*'E. Diagram lines'!$G$47</f>
        <v>0.16920698941126697</v>
      </c>
      <c r="AM305" s="47">
        <f t="shared" si="98"/>
        <v>5.4210982236063119</v>
      </c>
      <c r="AN305" s="47">
        <f t="shared" si="99"/>
        <v>0.82854806019168026</v>
      </c>
      <c r="AO305" s="47">
        <f t="shared" si="100"/>
        <v>1.3606116743687366</v>
      </c>
      <c r="AP305" s="47">
        <f t="shared" si="101"/>
        <v>0.73496356002086749</v>
      </c>
    </row>
    <row r="306" spans="1:42">
      <c r="A306" s="18" t="s">
        <v>126</v>
      </c>
      <c r="B306" s="18">
        <v>0.06</v>
      </c>
      <c r="C306" s="18" t="s">
        <v>159</v>
      </c>
      <c r="D306" s="18">
        <v>350</v>
      </c>
      <c r="E306" s="18">
        <v>100</v>
      </c>
      <c r="F306" s="47">
        <v>71.906984944471944</v>
      </c>
      <c r="G306" s="47">
        <v>0.26714058638014659</v>
      </c>
      <c r="H306" s="47">
        <v>10.593058083221868</v>
      </c>
      <c r="I306" s="47">
        <v>0.1775228042579432</v>
      </c>
      <c r="J306" s="47">
        <v>0.99582276106433221</v>
      </c>
      <c r="K306" s="47">
        <v>0.64321492065650865</v>
      </c>
      <c r="L306" s="47">
        <v>0.31071663210761891</v>
      </c>
      <c r="M306" s="47">
        <v>3.7026212282058721</v>
      </c>
      <c r="N306" s="47">
        <v>1.5555799076457075</v>
      </c>
      <c r="O306" s="47">
        <v>3.5737587983912187</v>
      </c>
      <c r="P306" s="47">
        <v>0.89165291324701923</v>
      </c>
      <c r="Q306" s="47">
        <v>5.3819264203498225</v>
      </c>
      <c r="R306" s="47">
        <f t="shared" si="85"/>
        <v>100</v>
      </c>
      <c r="S306" s="47"/>
      <c r="T306" s="47">
        <f t="shared" si="86"/>
        <v>75.997092546954178</v>
      </c>
      <c r="U306" s="47">
        <f t="shared" si="87"/>
        <v>0.28233568521691127</v>
      </c>
      <c r="V306" s="47">
        <f t="shared" si="88"/>
        <v>11.195596869032167</v>
      </c>
      <c r="W306" s="47">
        <f t="shared" si="89"/>
        <v>0.18762039591569496</v>
      </c>
      <c r="X306" s="47">
        <f t="shared" si="90"/>
        <v>1.0524656901052223</v>
      </c>
      <c r="Y306" s="47">
        <f t="shared" si="91"/>
        <v>0.67980132793027714</v>
      </c>
      <c r="Z306" s="47">
        <f t="shared" si="92"/>
        <v>0.32839035963467955</v>
      </c>
      <c r="AA306" s="47">
        <f t="shared" si="93"/>
        <v>3.9132282957430737</v>
      </c>
      <c r="AB306" s="47">
        <f t="shared" si="94"/>
        <v>1.644062121319992</v>
      </c>
      <c r="AC306" s="47">
        <f t="shared" si="95"/>
        <v>3.7770361022863175</v>
      </c>
      <c r="AD306" s="47">
        <f t="shared" si="96"/>
        <v>0.94237060586148946</v>
      </c>
      <c r="AE306" s="47">
        <f t="shared" si="97"/>
        <v>100</v>
      </c>
      <c r="AF306" s="47"/>
      <c r="AG306" s="47">
        <f>AC306*'E. Diagram lines'!$G$42</f>
        <v>3.1353409241441703</v>
      </c>
      <c r="AH306" s="47">
        <f>V306*'E. Diagram lines'!$G$43</f>
        <v>5.9254530153045488</v>
      </c>
      <c r="AI306" s="47">
        <f>AB306*'E. Diagram lines'!$G$41</f>
        <v>1.219651118720446</v>
      </c>
      <c r="AJ306" s="47">
        <f>AA306*'E. Diagram lines'!$G$44</f>
        <v>2.7966184671325061</v>
      </c>
      <c r="AK306" s="47">
        <f>AD306*'E. Diagram lines'!$G$50</f>
        <v>0.41127758531176278</v>
      </c>
      <c r="AL306" s="47">
        <f>U306*'E. Diagram lines'!$G$47</f>
        <v>0.16920698941126694</v>
      </c>
      <c r="AM306" s="47">
        <f t="shared" si="98"/>
        <v>5.4210982236063092</v>
      </c>
      <c r="AN306" s="47">
        <f t="shared" si="99"/>
        <v>0.82854806019168026</v>
      </c>
      <c r="AO306" s="47">
        <f t="shared" si="100"/>
        <v>1.3606116743687364</v>
      </c>
      <c r="AP306" s="47">
        <f t="shared" si="101"/>
        <v>0.73496356002086771</v>
      </c>
    </row>
    <row r="307" spans="1:42">
      <c r="A307" s="18" t="s">
        <v>126</v>
      </c>
      <c r="B307" s="18">
        <v>0.06</v>
      </c>
      <c r="C307" s="18" t="s">
        <v>159</v>
      </c>
      <c r="D307" s="18">
        <v>350</v>
      </c>
      <c r="E307" s="18">
        <v>100</v>
      </c>
      <c r="F307" s="47">
        <v>72.12522784645023</v>
      </c>
      <c r="G307" s="47">
        <v>0.28663988292351772</v>
      </c>
      <c r="H307" s="47">
        <v>10.677619453103185</v>
      </c>
      <c r="I307" s="47">
        <v>0.18401665876357212</v>
      </c>
      <c r="J307" s="47">
        <v>1.0414739378631073</v>
      </c>
      <c r="K307" s="47">
        <v>0.50160176704350046</v>
      </c>
      <c r="L307" s="47">
        <v>0.3185896658700309</v>
      </c>
      <c r="M307" s="47">
        <v>3.723748286175764</v>
      </c>
      <c r="N307" s="47">
        <v>1.5636986385318015</v>
      </c>
      <c r="O307" s="47">
        <v>3.5022285444978798</v>
      </c>
      <c r="P307" s="47">
        <v>0.85701238182186545</v>
      </c>
      <c r="Q307" s="47">
        <v>5.2181429369555605</v>
      </c>
      <c r="R307" s="47">
        <f t="shared" si="85"/>
        <v>100.00000000000001</v>
      </c>
      <c r="S307" s="47"/>
      <c r="T307" s="47">
        <f t="shared" si="86"/>
        <v>76.096027321427044</v>
      </c>
      <c r="U307" s="47">
        <f t="shared" si="87"/>
        <v>0.30242062331914249</v>
      </c>
      <c r="V307" s="47">
        <f t="shared" si="88"/>
        <v>11.2654676580149</v>
      </c>
      <c r="W307" s="47">
        <f t="shared" si="89"/>
        <v>0.19414755573017828</v>
      </c>
      <c r="X307" s="47">
        <f t="shared" si="90"/>
        <v>1.0988114921301526</v>
      </c>
      <c r="Y307" s="47">
        <f t="shared" si="91"/>
        <v>0.5292170702140373</v>
      </c>
      <c r="Z307" s="47">
        <f t="shared" si="92"/>
        <v>0.33612937722682512</v>
      </c>
      <c r="AA307" s="47">
        <f t="shared" si="93"/>
        <v>3.9287564113656273</v>
      </c>
      <c r="AB307" s="47">
        <f t="shared" si="94"/>
        <v>1.649786875869822</v>
      </c>
      <c r="AC307" s="47">
        <f t="shared" si="95"/>
        <v>3.6950410690606761</v>
      </c>
      <c r="AD307" s="47">
        <f t="shared" si="96"/>
        <v>0.90419454564159984</v>
      </c>
      <c r="AE307" s="47">
        <f t="shared" si="97"/>
        <v>100</v>
      </c>
      <c r="AF307" s="47"/>
      <c r="AG307" s="47">
        <f>AC307*'E. Diagram lines'!$G$42</f>
        <v>3.0672763422109193</v>
      </c>
      <c r="AH307" s="47">
        <f>V307*'E. Diagram lines'!$G$43</f>
        <v>5.9624332747853677</v>
      </c>
      <c r="AI307" s="47">
        <f>AB307*'E. Diagram lines'!$G$41</f>
        <v>1.22389804053718</v>
      </c>
      <c r="AJ307" s="47">
        <f>AA307*'E. Diagram lines'!$G$44</f>
        <v>2.8077157534720336</v>
      </c>
      <c r="AK307" s="47">
        <f>AD307*'E. Diagram lines'!$G$50</f>
        <v>0.39461645670026574</v>
      </c>
      <c r="AL307" s="47">
        <f>U307*'E. Diagram lines'!$G$47</f>
        <v>0.18124412140249646</v>
      </c>
      <c r="AM307" s="47">
        <f t="shared" si="98"/>
        <v>5.3448279449304978</v>
      </c>
      <c r="AN307" s="47">
        <f t="shared" si="99"/>
        <v>0.83991062833381425</v>
      </c>
      <c r="AO307" s="47">
        <f t="shared" si="100"/>
        <v>1.3894642219053754</v>
      </c>
      <c r="AP307" s="47">
        <f t="shared" si="101"/>
        <v>0.71970187086119985</v>
      </c>
    </row>
    <row r="308" spans="1:42">
      <c r="A308" s="18" t="s">
        <v>126</v>
      </c>
      <c r="B308" s="18">
        <v>0.06</v>
      </c>
      <c r="C308" s="18" t="s">
        <v>159</v>
      </c>
      <c r="D308" s="18">
        <v>350</v>
      </c>
      <c r="E308" s="18">
        <v>100</v>
      </c>
      <c r="F308" s="47">
        <v>72.125227846450215</v>
      </c>
      <c r="G308" s="47">
        <v>0.28663988292351761</v>
      </c>
      <c r="H308" s="47">
        <v>10.67761945310318</v>
      </c>
      <c r="I308" s="47">
        <v>0.18401665876357184</v>
      </c>
      <c r="J308" s="47">
        <v>1.0414739378631122</v>
      </c>
      <c r="K308" s="47">
        <v>0.50160176704350024</v>
      </c>
      <c r="L308" s="47">
        <v>0.31858966587003079</v>
      </c>
      <c r="M308" s="47">
        <v>3.7237482861757614</v>
      </c>
      <c r="N308" s="47">
        <v>1.5636986385318008</v>
      </c>
      <c r="O308" s="47">
        <v>3.5022285444978776</v>
      </c>
      <c r="P308" s="47">
        <v>0.85701238182186545</v>
      </c>
      <c r="Q308" s="47">
        <v>5.2181429369555579</v>
      </c>
      <c r="R308" s="47">
        <f t="shared" si="85"/>
        <v>100</v>
      </c>
      <c r="S308" s="47"/>
      <c r="T308" s="47">
        <f t="shared" si="86"/>
        <v>76.09602732142703</v>
      </c>
      <c r="U308" s="47">
        <f t="shared" si="87"/>
        <v>0.30242062331914243</v>
      </c>
      <c r="V308" s="47">
        <f t="shared" si="88"/>
        <v>11.265467658014897</v>
      </c>
      <c r="W308" s="47">
        <f t="shared" si="89"/>
        <v>0.194147555730178</v>
      </c>
      <c r="X308" s="47">
        <f t="shared" si="90"/>
        <v>1.0988114921301579</v>
      </c>
      <c r="Y308" s="47">
        <f t="shared" si="91"/>
        <v>0.52921707021403719</v>
      </c>
      <c r="Z308" s="47">
        <f t="shared" si="92"/>
        <v>0.33612937722682507</v>
      </c>
      <c r="AA308" s="47">
        <f t="shared" si="93"/>
        <v>3.9287564113656255</v>
      </c>
      <c r="AB308" s="47">
        <f t="shared" si="94"/>
        <v>1.6497868758698218</v>
      </c>
      <c r="AC308" s="47">
        <f t="shared" si="95"/>
        <v>3.6950410690606743</v>
      </c>
      <c r="AD308" s="47">
        <f t="shared" si="96"/>
        <v>0.90419454564159996</v>
      </c>
      <c r="AE308" s="47">
        <f t="shared" si="97"/>
        <v>99.999999999999986</v>
      </c>
      <c r="AF308" s="47"/>
      <c r="AG308" s="47">
        <f>AC308*'E. Diagram lines'!$G$42</f>
        <v>3.0672763422109179</v>
      </c>
      <c r="AH308" s="47">
        <f>V308*'E. Diagram lines'!$G$43</f>
        <v>5.962433274785365</v>
      </c>
      <c r="AI308" s="47">
        <f>AB308*'E. Diagram lines'!$G$41</f>
        <v>1.2238980405371798</v>
      </c>
      <c r="AJ308" s="47">
        <f>AA308*'E. Diagram lines'!$G$44</f>
        <v>2.8077157534720323</v>
      </c>
      <c r="AK308" s="47">
        <f>AD308*'E. Diagram lines'!$G$50</f>
        <v>0.39461645670026579</v>
      </c>
      <c r="AL308" s="47">
        <f>U308*'E. Diagram lines'!$G$47</f>
        <v>0.18124412140249643</v>
      </c>
      <c r="AM308" s="47">
        <f t="shared" si="98"/>
        <v>5.3448279449304961</v>
      </c>
      <c r="AN308" s="47">
        <f t="shared" si="99"/>
        <v>0.83991062833381414</v>
      </c>
      <c r="AO308" s="47">
        <f t="shared" si="100"/>
        <v>1.3894642219053752</v>
      </c>
      <c r="AP308" s="47">
        <f t="shared" si="101"/>
        <v>0.71970187086119985</v>
      </c>
    </row>
    <row r="309" spans="1:42">
      <c r="A309" s="18" t="s">
        <v>126</v>
      </c>
      <c r="B309" s="18">
        <v>0.06</v>
      </c>
      <c r="C309" s="18" t="s">
        <v>159</v>
      </c>
      <c r="D309" s="18">
        <v>350</v>
      </c>
      <c r="E309" s="18">
        <v>100</v>
      </c>
      <c r="F309" s="47">
        <v>72.288233723544053</v>
      </c>
      <c r="G309" s="47">
        <v>0.30633730571323026</v>
      </c>
      <c r="H309" s="47">
        <v>10.76631347828925</v>
      </c>
      <c r="I309" s="47">
        <v>0.19043493874719714</v>
      </c>
      <c r="J309" s="47">
        <v>1.0860053977914725</v>
      </c>
      <c r="K309" s="47">
        <v>0.39261482237216394</v>
      </c>
      <c r="L309" s="47">
        <v>0.32689495224354581</v>
      </c>
      <c r="M309" s="47">
        <v>3.7528677238175474</v>
      </c>
      <c r="N309" s="47">
        <v>1.5622421362940342</v>
      </c>
      <c r="O309" s="47">
        <v>3.4334897790524668</v>
      </c>
      <c r="P309" s="47">
        <v>0.82923857036320392</v>
      </c>
      <c r="Q309" s="47">
        <v>5.065327171771834</v>
      </c>
      <c r="R309" s="47">
        <f t="shared" si="85"/>
        <v>100</v>
      </c>
      <c r="S309" s="47"/>
      <c r="T309" s="47">
        <f t="shared" si="86"/>
        <v>76.145239215539434</v>
      </c>
      <c r="U309" s="47">
        <f t="shared" si="87"/>
        <v>0.32268221566161331</v>
      </c>
      <c r="V309" s="47">
        <f t="shared" si="88"/>
        <v>11.340760080112648</v>
      </c>
      <c r="W309" s="47">
        <f t="shared" si="89"/>
        <v>0.2005957708326063</v>
      </c>
      <c r="X309" s="47">
        <f t="shared" si="90"/>
        <v>1.1439502190695456</v>
      </c>
      <c r="Y309" s="47">
        <f t="shared" si="91"/>
        <v>0.41356314892720902</v>
      </c>
      <c r="Z309" s="47">
        <f t="shared" si="92"/>
        <v>0.34433673441422114</v>
      </c>
      <c r="AA309" s="47">
        <f t="shared" si="93"/>
        <v>3.9531054482147625</v>
      </c>
      <c r="AB309" s="47">
        <f t="shared" si="94"/>
        <v>1.6455970087143041</v>
      </c>
      <c r="AC309" s="47">
        <f t="shared" si="95"/>
        <v>3.6166867981574189</v>
      </c>
      <c r="AD309" s="47">
        <f t="shared" si="96"/>
        <v>0.87348336035623375</v>
      </c>
      <c r="AE309" s="47">
        <f t="shared" si="97"/>
        <v>100</v>
      </c>
      <c r="AF309" s="47"/>
      <c r="AG309" s="47">
        <f>AC309*'E. Diagram lines'!$G$42</f>
        <v>3.0022339794980626</v>
      </c>
      <c r="AH309" s="47">
        <f>V309*'E. Diagram lines'!$G$43</f>
        <v>6.002283022393085</v>
      </c>
      <c r="AI309" s="47">
        <f>AB309*'E. Diagram lines'!$G$41</f>
        <v>1.2207897783266168</v>
      </c>
      <c r="AJ309" s="47">
        <f>AA309*'E. Diagram lines'!$G$44</f>
        <v>2.8251169784870056</v>
      </c>
      <c r="AK309" s="47">
        <f>AD309*'E. Diagram lines'!$G$50</f>
        <v>0.38121321380658407</v>
      </c>
      <c r="AL309" s="47">
        <f>U309*'E. Diagram lines'!$G$47</f>
        <v>0.19338712429040245</v>
      </c>
      <c r="AM309" s="47">
        <f t="shared" si="98"/>
        <v>5.2622838068717233</v>
      </c>
      <c r="AN309" s="47">
        <f t="shared" si="99"/>
        <v>0.85161225448714573</v>
      </c>
      <c r="AO309" s="47">
        <f t="shared" si="100"/>
        <v>1.4213235270750453</v>
      </c>
      <c r="AP309" s="47">
        <f t="shared" si="101"/>
        <v>0.70356958211893472</v>
      </c>
    </row>
    <row r="310" spans="1:42">
      <c r="A310" s="18" t="s">
        <v>126</v>
      </c>
      <c r="B310" s="18">
        <v>0.06</v>
      </c>
      <c r="C310" s="18" t="s">
        <v>159</v>
      </c>
      <c r="D310" s="18">
        <v>350</v>
      </c>
      <c r="E310" s="18">
        <v>100</v>
      </c>
      <c r="F310" s="47">
        <v>72.288233723544053</v>
      </c>
      <c r="G310" s="47">
        <v>0.30633730571323015</v>
      </c>
      <c r="H310" s="47">
        <v>10.766313478289247</v>
      </c>
      <c r="I310" s="47">
        <v>0.19043493874719691</v>
      </c>
      <c r="J310" s="47">
        <v>1.0860053977914774</v>
      </c>
      <c r="K310" s="47">
        <v>0.39261482237216383</v>
      </c>
      <c r="L310" s="47">
        <v>0.32689495224354564</v>
      </c>
      <c r="M310" s="47">
        <v>3.7528677238175447</v>
      </c>
      <c r="N310" s="47">
        <v>1.5622421362940335</v>
      </c>
      <c r="O310" s="47">
        <v>3.4334897790524654</v>
      </c>
      <c r="P310" s="47">
        <v>0.82923857036320359</v>
      </c>
      <c r="Q310" s="47">
        <v>5.0653271717718313</v>
      </c>
      <c r="R310" s="47">
        <f t="shared" si="85"/>
        <v>100</v>
      </c>
      <c r="S310" s="47"/>
      <c r="T310" s="47">
        <f t="shared" si="86"/>
        <v>76.145239215539434</v>
      </c>
      <c r="U310" s="47">
        <f t="shared" si="87"/>
        <v>0.3226822156616132</v>
      </c>
      <c r="V310" s="47">
        <f t="shared" si="88"/>
        <v>11.340760080112645</v>
      </c>
      <c r="W310" s="47">
        <f t="shared" si="89"/>
        <v>0.20059577083260605</v>
      </c>
      <c r="X310" s="47">
        <f t="shared" si="90"/>
        <v>1.1439502190695507</v>
      </c>
      <c r="Y310" s="47">
        <f t="shared" si="91"/>
        <v>0.41356314892720897</v>
      </c>
      <c r="Z310" s="47">
        <f t="shared" si="92"/>
        <v>0.34433673441422097</v>
      </c>
      <c r="AA310" s="47">
        <f t="shared" si="93"/>
        <v>3.9531054482147594</v>
      </c>
      <c r="AB310" s="47">
        <f t="shared" si="94"/>
        <v>1.6455970087143035</v>
      </c>
      <c r="AC310" s="47">
        <f t="shared" si="95"/>
        <v>3.6166867981574176</v>
      </c>
      <c r="AD310" s="47">
        <f t="shared" si="96"/>
        <v>0.87348336035623353</v>
      </c>
      <c r="AE310" s="47">
        <f t="shared" si="97"/>
        <v>100</v>
      </c>
      <c r="AF310" s="47"/>
      <c r="AG310" s="47">
        <f>AC310*'E. Diagram lines'!$G$42</f>
        <v>3.0022339794980613</v>
      </c>
      <c r="AH310" s="47">
        <f>V310*'E. Diagram lines'!$G$43</f>
        <v>6.0022830223930832</v>
      </c>
      <c r="AI310" s="47">
        <f>AB310*'E. Diagram lines'!$G$41</f>
        <v>1.2207897783266164</v>
      </c>
      <c r="AJ310" s="47">
        <f>AA310*'E. Diagram lines'!$G$44</f>
        <v>2.8251169784870034</v>
      </c>
      <c r="AK310" s="47">
        <f>AD310*'E. Diagram lines'!$G$50</f>
        <v>0.38121321380658402</v>
      </c>
      <c r="AL310" s="47">
        <f>U310*'E. Diagram lines'!$G$47</f>
        <v>0.19338712429040239</v>
      </c>
      <c r="AM310" s="47">
        <f t="shared" si="98"/>
        <v>5.2622838068717215</v>
      </c>
      <c r="AN310" s="47">
        <f t="shared" si="99"/>
        <v>0.85161225448714584</v>
      </c>
      <c r="AO310" s="47">
        <f t="shared" si="100"/>
        <v>1.4213235270750455</v>
      </c>
      <c r="AP310" s="47">
        <f t="shared" si="101"/>
        <v>0.70356958211893461</v>
      </c>
    </row>
    <row r="311" spans="1:42"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</row>
    <row r="312" spans="1:42"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</row>
    <row r="313" spans="1:42">
      <c r="A313" s="18" t="s">
        <v>126</v>
      </c>
      <c r="B313" s="18">
        <v>0.1</v>
      </c>
      <c r="C313" s="18" t="s">
        <v>160</v>
      </c>
      <c r="D313" s="18">
        <v>500</v>
      </c>
      <c r="E313" s="18">
        <v>100</v>
      </c>
      <c r="F313" s="47">
        <v>65.20249807435286</v>
      </c>
      <c r="G313" s="47">
        <v>7.0385839007407122E-2</v>
      </c>
      <c r="H313" s="47">
        <v>8.3533672372014234</v>
      </c>
      <c r="I313" s="47">
        <v>9.1766084363733152E-2</v>
      </c>
      <c r="J313" s="47">
        <v>0.51286141561884235</v>
      </c>
      <c r="K313" s="47">
        <v>1.9201383115797266</v>
      </c>
      <c r="L313" s="47">
        <v>0.22541466885215544</v>
      </c>
      <c r="M313" s="47">
        <v>4.9860612349758773</v>
      </c>
      <c r="N313" s="47">
        <v>1.7316061344679496</v>
      </c>
      <c r="O313" s="47">
        <v>4.4203337277449899</v>
      </c>
      <c r="P313" s="47">
        <v>2.6394484254595052</v>
      </c>
      <c r="Q313" s="47">
        <v>9.8461188463755214</v>
      </c>
      <c r="R313" s="47">
        <f t="shared" si="85"/>
        <v>99.999999999999972</v>
      </c>
      <c r="S313" s="47"/>
      <c r="T313" s="47">
        <f t="shared" si="86"/>
        <v>72.323561936558434</v>
      </c>
      <c r="U313" s="47">
        <f t="shared" si="87"/>
        <v>7.8072999306006474E-2</v>
      </c>
      <c r="V313" s="47">
        <f t="shared" si="88"/>
        <v>9.2656767854143496</v>
      </c>
      <c r="W313" s="47">
        <f t="shared" si="89"/>
        <v>0.10178827931696192</v>
      </c>
      <c r="X313" s="47">
        <f t="shared" si="90"/>
        <v>0.56887336302794744</v>
      </c>
      <c r="Y313" s="47">
        <f t="shared" si="91"/>
        <v>2.1298454231912247</v>
      </c>
      <c r="Z313" s="47">
        <f t="shared" si="92"/>
        <v>0.25003323868890709</v>
      </c>
      <c r="AA313" s="47">
        <f t="shared" si="93"/>
        <v>5.5306118507305353</v>
      </c>
      <c r="AB313" s="47">
        <f t="shared" si="94"/>
        <v>1.920722782325089</v>
      </c>
      <c r="AC313" s="47">
        <f t="shared" si="95"/>
        <v>4.9030986477583056</v>
      </c>
      <c r="AD313" s="47">
        <f t="shared" si="96"/>
        <v>2.92771469368226</v>
      </c>
      <c r="AE313" s="47">
        <f t="shared" si="97"/>
        <v>100.00000000000004</v>
      </c>
      <c r="AF313" s="47"/>
      <c r="AG313" s="47">
        <f>AC313*'E. Diagram lines'!$G$42</f>
        <v>4.070092376434272</v>
      </c>
      <c r="AH313" s="47">
        <f>V313*'E. Diagram lines'!$G$43</f>
        <v>4.9040112009425254</v>
      </c>
      <c r="AI313" s="47">
        <f>AB313*'E. Diagram lines'!$G$41</f>
        <v>1.4248924416151596</v>
      </c>
      <c r="AJ313" s="47">
        <f>AA313*'E. Diagram lines'!$G$44</f>
        <v>3.9524939685017553</v>
      </c>
      <c r="AK313" s="47">
        <f>AD313*'E. Diagram lines'!$G$50</f>
        <v>1.2777387391011084</v>
      </c>
      <c r="AL313" s="47">
        <f>U313*'E. Diagram lines'!$G$47</f>
        <v>4.6790037032435353E-2</v>
      </c>
      <c r="AM313" s="47">
        <f t="shared" si="98"/>
        <v>6.8238214300833944</v>
      </c>
      <c r="AN313" s="47">
        <f t="shared" si="99"/>
        <v>0.51908147260659165</v>
      </c>
      <c r="AO313" s="47">
        <f t="shared" si="100"/>
        <v>0.89245218382301461</v>
      </c>
      <c r="AP313" s="47">
        <f t="shared" si="101"/>
        <v>1.120508211113654</v>
      </c>
    </row>
    <row r="314" spans="1:42">
      <c r="A314" s="18" t="s">
        <v>126</v>
      </c>
      <c r="B314" s="18">
        <v>0.1</v>
      </c>
      <c r="C314" s="18" t="s">
        <v>160</v>
      </c>
      <c r="D314" s="18">
        <v>500</v>
      </c>
      <c r="E314" s="18">
        <v>100</v>
      </c>
      <c r="F314" s="47">
        <v>62.847582264477943</v>
      </c>
      <c r="G314" s="47">
        <v>5.678070374990523E-2</v>
      </c>
      <c r="H314" s="47">
        <v>7.7109022472237569</v>
      </c>
      <c r="I314" s="47">
        <v>8.8322670051522237E-2</v>
      </c>
      <c r="J314" s="47">
        <v>0.51128567862363339</v>
      </c>
      <c r="K314" s="47">
        <v>2.2713318339740849</v>
      </c>
      <c r="L314" s="47">
        <v>0.22378577400478461</v>
      </c>
      <c r="M314" s="47">
        <v>5.9240458466009889</v>
      </c>
      <c r="N314" s="47">
        <v>1.7794019221057154</v>
      </c>
      <c r="O314" s="47">
        <v>4.1479084945076368</v>
      </c>
      <c r="P314" s="47">
        <v>3.3881655540432694</v>
      </c>
      <c r="Q314" s="47">
        <v>11.050487010636759</v>
      </c>
      <c r="R314" s="47">
        <f t="shared" si="85"/>
        <v>100.00000000000001</v>
      </c>
      <c r="S314" s="47"/>
      <c r="T314" s="47">
        <f t="shared" si="86"/>
        <v>70.655341611587431</v>
      </c>
      <c r="U314" s="47">
        <f t="shared" si="87"/>
        <v>6.3834755066837931E-2</v>
      </c>
      <c r="V314" s="47">
        <f t="shared" si="88"/>
        <v>8.6688526874181324</v>
      </c>
      <c r="W314" s="47">
        <f t="shared" si="89"/>
        <v>9.9295282327272569E-2</v>
      </c>
      <c r="X314" s="47">
        <f t="shared" si="90"/>
        <v>0.57480435973244048</v>
      </c>
      <c r="Y314" s="47">
        <f t="shared" si="91"/>
        <v>2.5535067676488512</v>
      </c>
      <c r="Z314" s="47">
        <f t="shared" si="92"/>
        <v>0.25158740782711797</v>
      </c>
      <c r="AA314" s="47">
        <f t="shared" si="93"/>
        <v>6.6600093103482161</v>
      </c>
      <c r="AB314" s="47">
        <f t="shared" si="94"/>
        <v>2.0004628044658315</v>
      </c>
      <c r="AC314" s="47">
        <f t="shared" si="95"/>
        <v>4.6632166440345229</v>
      </c>
      <c r="AD314" s="47">
        <f t="shared" si="96"/>
        <v>3.8090883695433302</v>
      </c>
      <c r="AE314" s="47">
        <f t="shared" si="97"/>
        <v>99.999999999999986</v>
      </c>
      <c r="AF314" s="47"/>
      <c r="AG314" s="47">
        <f>AC314*'E. Diagram lines'!$G$42</f>
        <v>3.8709648481626697</v>
      </c>
      <c r="AH314" s="47">
        <f>V314*'E. Diagram lines'!$G$43</f>
        <v>4.5881322717127508</v>
      </c>
      <c r="AI314" s="47">
        <f>AB314*'E. Diagram lines'!$G$41</f>
        <v>1.4840477532968528</v>
      </c>
      <c r="AJ314" s="47">
        <f>AA314*'E. Diagram lines'!$G$44</f>
        <v>4.7596264825273868</v>
      </c>
      <c r="AK314" s="47">
        <f>AD314*'E. Diagram lines'!$G$50</f>
        <v>1.6623955131036416</v>
      </c>
      <c r="AL314" s="47">
        <f>U314*'E. Diagram lines'!$G$47</f>
        <v>3.8256895214527749E-2</v>
      </c>
      <c r="AM314" s="47">
        <f t="shared" si="98"/>
        <v>6.6636794485003543</v>
      </c>
      <c r="AN314" s="47">
        <f t="shared" si="99"/>
        <v>0.45361304873215874</v>
      </c>
      <c r="AO314" s="47">
        <f t="shared" si="100"/>
        <v>0.8567920588015504</v>
      </c>
      <c r="AP314" s="47">
        <f t="shared" si="101"/>
        <v>1.1671443376806778</v>
      </c>
    </row>
    <row r="315" spans="1:42">
      <c r="A315" s="18" t="s">
        <v>126</v>
      </c>
      <c r="B315" s="18">
        <v>0.1</v>
      </c>
      <c r="C315" s="18" t="s">
        <v>160</v>
      </c>
      <c r="D315" s="18">
        <v>500</v>
      </c>
      <c r="E315" s="18">
        <v>100</v>
      </c>
      <c r="F315" s="47">
        <v>65.203980849461658</v>
      </c>
      <c r="G315" s="47">
        <v>7.1019466101177181E-2</v>
      </c>
      <c r="H315" s="47">
        <v>8.3694500609249705</v>
      </c>
      <c r="I315" s="47">
        <v>9.3087076245807393E-2</v>
      </c>
      <c r="J315" s="47">
        <v>0.51161510858065939</v>
      </c>
      <c r="K315" s="47">
        <v>1.9441357828030044</v>
      </c>
      <c r="L315" s="47">
        <v>0.23011957718466355</v>
      </c>
      <c r="M315" s="47">
        <v>4.9892855179557687</v>
      </c>
      <c r="N315" s="47">
        <v>1.7186827077406179</v>
      </c>
      <c r="O315" s="47">
        <v>4.3842381306299121</v>
      </c>
      <c r="P315" s="47">
        <v>2.6375973136461592</v>
      </c>
      <c r="Q315" s="47">
        <v>9.8467884087255939</v>
      </c>
      <c r="R315" s="47">
        <f t="shared" si="85"/>
        <v>99.999999999999972</v>
      </c>
      <c r="S315" s="47"/>
      <c r="T315" s="47">
        <f t="shared" si="86"/>
        <v>72.325743807192922</v>
      </c>
      <c r="U315" s="47">
        <f t="shared" si="87"/>
        <v>7.8776412784002145E-2</v>
      </c>
      <c r="V315" s="47">
        <f t="shared" si="88"/>
        <v>9.2835850361819165</v>
      </c>
      <c r="W315" s="47">
        <f t="shared" si="89"/>
        <v>0.10325430963883372</v>
      </c>
      <c r="X315" s="47">
        <f t="shared" si="90"/>
        <v>0.56749515580227738</v>
      </c>
      <c r="Y315" s="47">
        <f t="shared" si="91"/>
        <v>2.1564797842334111</v>
      </c>
      <c r="Z315" s="47">
        <f t="shared" si="92"/>
        <v>0.25525388738002097</v>
      </c>
      <c r="AA315" s="47">
        <f t="shared" si="93"/>
        <v>5.5342293745181061</v>
      </c>
      <c r="AB315" s="47">
        <f t="shared" si="94"/>
        <v>1.9064020875180481</v>
      </c>
      <c r="AC315" s="47">
        <f t="shared" si="95"/>
        <v>4.8630970025855929</v>
      </c>
      <c r="AD315" s="47">
        <f t="shared" si="96"/>
        <v>2.9256831421648908</v>
      </c>
      <c r="AE315" s="47">
        <f t="shared" si="97"/>
        <v>100.00000000000001</v>
      </c>
      <c r="AF315" s="47"/>
      <c r="AG315" s="47">
        <f>AC315*'E. Diagram lines'!$G$42</f>
        <v>4.036886764481773</v>
      </c>
      <c r="AH315" s="47">
        <f>V315*'E. Diagram lines'!$G$43</f>
        <v>4.9134894359800008</v>
      </c>
      <c r="AI315" s="47">
        <f>AB315*'E. Diagram lines'!$G$41</f>
        <v>1.4142686025182294</v>
      </c>
      <c r="AJ315" s="47">
        <f>AA315*'E. Diagram lines'!$G$44</f>
        <v>3.955079259485319</v>
      </c>
      <c r="AK315" s="47">
        <f>AD315*'E. Diagram lines'!$G$50</f>
        <v>1.2768521116985736</v>
      </c>
      <c r="AL315" s="47">
        <f>U315*'E. Diagram lines'!$G$47</f>
        <v>4.7211600735342814E-2</v>
      </c>
      <c r="AM315" s="47">
        <f t="shared" si="98"/>
        <v>6.7694990901036407</v>
      </c>
      <c r="AN315" s="47">
        <f t="shared" si="99"/>
        <v>0.52236517917009972</v>
      </c>
      <c r="AO315" s="47">
        <f t="shared" si="100"/>
        <v>0.90136661041163813</v>
      </c>
      <c r="AP315" s="47">
        <f t="shared" si="101"/>
        <v>1.1094264957776923</v>
      </c>
    </row>
    <row r="316" spans="1:42">
      <c r="A316" s="18" t="s">
        <v>126</v>
      </c>
      <c r="B316" s="18">
        <v>0.1</v>
      </c>
      <c r="C316" s="18" t="s">
        <v>160</v>
      </c>
      <c r="D316" s="18">
        <v>500</v>
      </c>
      <c r="E316" s="18">
        <v>100</v>
      </c>
      <c r="F316" s="47">
        <v>65.238012859318417</v>
      </c>
      <c r="G316" s="47">
        <v>7.422761156595066E-2</v>
      </c>
      <c r="H316" s="47">
        <v>8.4709082412883099</v>
      </c>
      <c r="I316" s="47">
        <v>9.945257400056455E-2</v>
      </c>
      <c r="J316" s="47">
        <v>0.50435584705562819</v>
      </c>
      <c r="K316" s="47">
        <v>2.0548415411174683</v>
      </c>
      <c r="L316" s="47">
        <v>0.25237123324140581</v>
      </c>
      <c r="M316" s="47">
        <v>4.9895480327737287</v>
      </c>
      <c r="N316" s="47">
        <v>1.6516966282373025</v>
      </c>
      <c r="O316" s="47">
        <v>4.2302040034325881</v>
      </c>
      <c r="P316" s="47">
        <v>2.6173570718064165</v>
      </c>
      <c r="Q316" s="47">
        <v>9.8170243561621859</v>
      </c>
      <c r="R316" s="47">
        <f t="shared" si="85"/>
        <v>99.999999999999972</v>
      </c>
      <c r="S316" s="47"/>
      <c r="T316" s="47">
        <f t="shared" si="86"/>
        <v>72.339609991318952</v>
      </c>
      <c r="U316" s="47">
        <f t="shared" si="87"/>
        <v>8.2307787069590507E-2</v>
      </c>
      <c r="V316" s="47">
        <f t="shared" si="88"/>
        <v>9.3930236619633298</v>
      </c>
      <c r="W316" s="47">
        <f t="shared" si="89"/>
        <v>0.11027865657630934</v>
      </c>
      <c r="X316" s="47">
        <f t="shared" si="90"/>
        <v>0.55925837826364844</v>
      </c>
      <c r="Y316" s="47">
        <f t="shared" si="91"/>
        <v>2.2785248839345389</v>
      </c>
      <c r="Z316" s="47">
        <f t="shared" si="92"/>
        <v>0.27984354190984201</v>
      </c>
      <c r="AA316" s="47">
        <f t="shared" si="93"/>
        <v>5.5326939448960903</v>
      </c>
      <c r="AB316" s="47">
        <f t="shared" si="94"/>
        <v>1.8314949317711533</v>
      </c>
      <c r="AC316" s="47">
        <f t="shared" si="95"/>
        <v>4.6906902031477147</v>
      </c>
      <c r="AD316" s="47">
        <f t="shared" si="96"/>
        <v>2.902274019148825</v>
      </c>
      <c r="AE316" s="47">
        <f t="shared" si="97"/>
        <v>99.999999999999986</v>
      </c>
      <c r="AF316" s="47"/>
      <c r="AG316" s="47">
        <f>AC316*'E. Diagram lines'!$G$42</f>
        <v>3.8937708187403253</v>
      </c>
      <c r="AH316" s="47">
        <f>V316*'E. Diagram lines'!$G$43</f>
        <v>4.9714116211670172</v>
      </c>
      <c r="AI316" s="47">
        <f>AB316*'E. Diagram lines'!$G$41</f>
        <v>1.358698563453334</v>
      </c>
      <c r="AJ316" s="47">
        <f>AA316*'E. Diagram lines'!$G$44</f>
        <v>3.9539819529876166</v>
      </c>
      <c r="AK316" s="47">
        <f>AD316*'E. Diagram lines'!$G$50</f>
        <v>1.2666356984016922</v>
      </c>
      <c r="AL316" s="47">
        <f>U316*'E. Diagram lines'!$G$47</f>
        <v>4.9327993535245883E-2</v>
      </c>
      <c r="AM316" s="47">
        <f t="shared" si="98"/>
        <v>6.5221851349188675</v>
      </c>
      <c r="AN316" s="47">
        <f t="shared" si="99"/>
        <v>0.53999216855352328</v>
      </c>
      <c r="AO316" s="47">
        <f t="shared" si="100"/>
        <v>0.94649035709195117</v>
      </c>
      <c r="AP316" s="47">
        <f t="shared" si="101"/>
        <v>1.0565347998604599</v>
      </c>
    </row>
    <row r="317" spans="1:42">
      <c r="A317" s="18" t="s">
        <v>126</v>
      </c>
      <c r="B317" s="18">
        <v>0.1</v>
      </c>
      <c r="C317" s="18" t="s">
        <v>160</v>
      </c>
      <c r="D317" s="18">
        <v>500</v>
      </c>
      <c r="E317" s="18">
        <v>100</v>
      </c>
      <c r="F317" s="47">
        <v>65.238012859318488</v>
      </c>
      <c r="G317" s="47">
        <v>7.4227611565950688E-2</v>
      </c>
      <c r="H317" s="47">
        <v>8.4709082412883063</v>
      </c>
      <c r="I317" s="47">
        <v>9.9452574000564203E-2</v>
      </c>
      <c r="J317" s="47">
        <v>0.50435584705563619</v>
      </c>
      <c r="K317" s="47">
        <v>2.0548415411174674</v>
      </c>
      <c r="L317" s="47">
        <v>0.25237123324140565</v>
      </c>
      <c r="M317" s="47">
        <v>4.9895480327737207</v>
      </c>
      <c r="N317" s="47">
        <v>1.6516966282373022</v>
      </c>
      <c r="O317" s="47">
        <v>4.2302040034325854</v>
      </c>
      <c r="P317" s="47">
        <v>2.617357071806417</v>
      </c>
      <c r="Q317" s="47">
        <v>9.8170243561621806</v>
      </c>
      <c r="R317" s="47">
        <f t="shared" si="85"/>
        <v>100.00000000000001</v>
      </c>
      <c r="S317" s="47"/>
      <c r="T317" s="47">
        <f t="shared" si="86"/>
        <v>72.339609991318994</v>
      </c>
      <c r="U317" s="47">
        <f t="shared" si="87"/>
        <v>8.230778706959048E-2</v>
      </c>
      <c r="V317" s="47">
        <f t="shared" si="88"/>
        <v>9.3930236619633209</v>
      </c>
      <c r="W317" s="47">
        <f t="shared" si="89"/>
        <v>0.11027865657630886</v>
      </c>
      <c r="X317" s="47">
        <f t="shared" si="90"/>
        <v>0.55925837826365699</v>
      </c>
      <c r="Y317" s="47">
        <f t="shared" si="91"/>
        <v>2.2785248839345367</v>
      </c>
      <c r="Z317" s="47">
        <f t="shared" si="92"/>
        <v>0.27984354190984168</v>
      </c>
      <c r="AA317" s="47">
        <f t="shared" si="93"/>
        <v>5.5326939448960779</v>
      </c>
      <c r="AB317" s="47">
        <f t="shared" si="94"/>
        <v>1.8314949317711517</v>
      </c>
      <c r="AC317" s="47">
        <f t="shared" si="95"/>
        <v>4.6906902031477085</v>
      </c>
      <c r="AD317" s="47">
        <f t="shared" si="96"/>
        <v>2.9022740191488237</v>
      </c>
      <c r="AE317" s="47">
        <f t="shared" si="97"/>
        <v>100.00000000000003</v>
      </c>
      <c r="AF317" s="47"/>
      <c r="AG317" s="47">
        <f>AC317*'E. Diagram lines'!$G$42</f>
        <v>3.8937708187403204</v>
      </c>
      <c r="AH317" s="47">
        <f>V317*'E. Diagram lines'!$G$43</f>
        <v>4.9714116211670127</v>
      </c>
      <c r="AI317" s="47">
        <f>AB317*'E. Diagram lines'!$G$41</f>
        <v>1.3586985634533326</v>
      </c>
      <c r="AJ317" s="47">
        <f>AA317*'E. Diagram lines'!$G$44</f>
        <v>3.9539819529876077</v>
      </c>
      <c r="AK317" s="47">
        <f>AD317*'E. Diagram lines'!$G$50</f>
        <v>1.2666356984016915</v>
      </c>
      <c r="AL317" s="47">
        <f>U317*'E. Diagram lines'!$G$47</f>
        <v>4.9327993535245862E-2</v>
      </c>
      <c r="AM317" s="47">
        <f t="shared" si="98"/>
        <v>6.5221851349188604</v>
      </c>
      <c r="AN317" s="47">
        <f t="shared" si="99"/>
        <v>0.53999216855352372</v>
      </c>
      <c r="AO317" s="47">
        <f t="shared" si="100"/>
        <v>0.94649035709195151</v>
      </c>
      <c r="AP317" s="47">
        <f t="shared" si="101"/>
        <v>1.0565347998604597</v>
      </c>
    </row>
    <row r="318" spans="1:42">
      <c r="A318" s="18" t="s">
        <v>126</v>
      </c>
      <c r="B318" s="18">
        <v>0.1</v>
      </c>
      <c r="C318" s="18" t="s">
        <v>160</v>
      </c>
      <c r="D318" s="18">
        <v>500</v>
      </c>
      <c r="E318" s="18">
        <v>100</v>
      </c>
      <c r="F318" s="47">
        <v>66.040219384975586</v>
      </c>
      <c r="G318" s="47">
        <v>7.866698728546398E-2</v>
      </c>
      <c r="H318" s="47">
        <v>8.8084671062787709</v>
      </c>
      <c r="I318" s="47">
        <v>0.10204171766205229</v>
      </c>
      <c r="J318" s="47">
        <v>0.49229505298340592</v>
      </c>
      <c r="K318" s="47">
        <v>1.8709839345739818</v>
      </c>
      <c r="L318" s="47">
        <v>0.25297969401408393</v>
      </c>
      <c r="M318" s="47">
        <v>4.7000901623846376</v>
      </c>
      <c r="N318" s="47">
        <v>1.567134220806274</v>
      </c>
      <c r="O318" s="47">
        <v>4.3767819517440509</v>
      </c>
      <c r="P318" s="47">
        <v>2.3660162274023575</v>
      </c>
      <c r="Q318" s="47">
        <v>9.3443235598893253</v>
      </c>
      <c r="R318" s="47">
        <f t="shared" si="85"/>
        <v>99.999999999999972</v>
      </c>
      <c r="S318" s="47"/>
      <c r="T318" s="47">
        <f t="shared" si="86"/>
        <v>72.84730750269496</v>
      </c>
      <c r="U318" s="47">
        <f t="shared" si="87"/>
        <v>8.6775578071422041E-2</v>
      </c>
      <c r="V318" s="47">
        <f t="shared" si="88"/>
        <v>9.7163988535211683</v>
      </c>
      <c r="W318" s="47">
        <f t="shared" si="89"/>
        <v>0.11255965612860827</v>
      </c>
      <c r="X318" s="47">
        <f t="shared" si="90"/>
        <v>0.54303830969550815</v>
      </c>
      <c r="Y318" s="47">
        <f t="shared" si="91"/>
        <v>2.0638353912785585</v>
      </c>
      <c r="Z318" s="47">
        <f t="shared" si="92"/>
        <v>0.27905554726207188</v>
      </c>
      <c r="AA318" s="47">
        <f t="shared" si="93"/>
        <v>5.1845514224248621</v>
      </c>
      <c r="AB318" s="47">
        <f t="shared" si="94"/>
        <v>1.7286664027503682</v>
      </c>
      <c r="AC318" s="47">
        <f t="shared" si="95"/>
        <v>4.8279182546671082</v>
      </c>
      <c r="AD318" s="47">
        <f t="shared" si="96"/>
        <v>2.6098930815053873</v>
      </c>
      <c r="AE318" s="47">
        <f t="shared" si="97"/>
        <v>100.00000000000003</v>
      </c>
      <c r="AF318" s="47"/>
      <c r="AG318" s="47">
        <f>AC318*'E. Diagram lines'!$G$42</f>
        <v>4.0076846692351289</v>
      </c>
      <c r="AH318" s="47">
        <f>V318*'E. Diagram lines'!$G$43</f>
        <v>5.1425632378522588</v>
      </c>
      <c r="AI318" s="47">
        <f>AB318*'E. Diagram lines'!$G$41</f>
        <v>1.2824149919080661</v>
      </c>
      <c r="AJ318" s="47">
        <f>AA318*'E. Diagram lines'!$G$44</f>
        <v>3.7051792422957144</v>
      </c>
      <c r="AK318" s="47">
        <f>AD318*'E. Diagram lines'!$G$50</f>
        <v>1.1390322637473895</v>
      </c>
      <c r="AL318" s="47">
        <f>U318*'E. Diagram lines'!$G$47</f>
        <v>5.2005591530546624E-2</v>
      </c>
      <c r="AM318" s="47">
        <f t="shared" si="98"/>
        <v>6.556584657417476</v>
      </c>
      <c r="AN318" s="47">
        <f t="shared" si="99"/>
        <v>0.57169580766264505</v>
      </c>
      <c r="AO318" s="47">
        <f t="shared" si="100"/>
        <v>0.97211084237701229</v>
      </c>
      <c r="AP318" s="47">
        <f t="shared" si="101"/>
        <v>1.0286892774025571</v>
      </c>
    </row>
    <row r="319" spans="1:42">
      <c r="A319" s="18" t="s">
        <v>126</v>
      </c>
      <c r="B319" s="18">
        <v>0.1</v>
      </c>
      <c r="C319" s="18" t="s">
        <v>160</v>
      </c>
      <c r="D319" s="18">
        <v>500</v>
      </c>
      <c r="E319" s="18">
        <v>100</v>
      </c>
      <c r="F319" s="47">
        <v>66.040219384975615</v>
      </c>
      <c r="G319" s="47">
        <v>7.866698728546398E-2</v>
      </c>
      <c r="H319" s="47">
        <v>8.8084671062787656</v>
      </c>
      <c r="I319" s="47">
        <v>0.10204171766205186</v>
      </c>
      <c r="J319" s="47">
        <v>0.49229505298341414</v>
      </c>
      <c r="K319" s="47">
        <v>1.8709839345739803</v>
      </c>
      <c r="L319" s="47">
        <v>0.25297969401408366</v>
      </c>
      <c r="M319" s="47">
        <v>4.7000901623846278</v>
      </c>
      <c r="N319" s="47">
        <v>1.5671342208062724</v>
      </c>
      <c r="O319" s="47">
        <v>4.3767819517440474</v>
      </c>
      <c r="P319" s="47">
        <v>2.3660162274023575</v>
      </c>
      <c r="Q319" s="47">
        <v>9.3443235598893146</v>
      </c>
      <c r="R319" s="47">
        <f t="shared" si="85"/>
        <v>99.999999999999986</v>
      </c>
      <c r="S319" s="47"/>
      <c r="T319" s="47">
        <f t="shared" si="86"/>
        <v>72.847307502694974</v>
      </c>
      <c r="U319" s="47">
        <f t="shared" si="87"/>
        <v>8.6775578071422027E-2</v>
      </c>
      <c r="V319" s="47">
        <f t="shared" si="88"/>
        <v>9.7163988535211594</v>
      </c>
      <c r="W319" s="47">
        <f t="shared" si="89"/>
        <v>0.11255965612860779</v>
      </c>
      <c r="X319" s="47">
        <f t="shared" si="90"/>
        <v>0.54303830969551714</v>
      </c>
      <c r="Y319" s="47">
        <f t="shared" si="91"/>
        <v>2.0638353912785568</v>
      </c>
      <c r="Z319" s="47">
        <f t="shared" si="92"/>
        <v>0.27905554726207155</v>
      </c>
      <c r="AA319" s="47">
        <f t="shared" si="93"/>
        <v>5.1845514224248506</v>
      </c>
      <c r="AB319" s="47">
        <f t="shared" si="94"/>
        <v>1.7286664027503664</v>
      </c>
      <c r="AC319" s="47">
        <f t="shared" si="95"/>
        <v>4.8279182546671029</v>
      </c>
      <c r="AD319" s="47">
        <f t="shared" si="96"/>
        <v>2.6098930815053869</v>
      </c>
      <c r="AE319" s="47">
        <f t="shared" si="97"/>
        <v>100.00000000000001</v>
      </c>
      <c r="AF319" s="47"/>
      <c r="AG319" s="47">
        <f>AC319*'E. Diagram lines'!$G$42</f>
        <v>4.0076846692351245</v>
      </c>
      <c r="AH319" s="47">
        <f>V319*'E. Diagram lines'!$G$43</f>
        <v>5.1425632378522543</v>
      </c>
      <c r="AI319" s="47">
        <f>AB319*'E. Diagram lines'!$G$41</f>
        <v>1.2824149919080647</v>
      </c>
      <c r="AJ319" s="47">
        <f>AA319*'E. Diagram lines'!$G$44</f>
        <v>3.7051792422957059</v>
      </c>
      <c r="AK319" s="47">
        <f>AD319*'E. Diagram lines'!$G$50</f>
        <v>1.1390322637473895</v>
      </c>
      <c r="AL319" s="47">
        <f>U319*'E. Diagram lines'!$G$47</f>
        <v>5.200559153054661E-2</v>
      </c>
      <c r="AM319" s="47">
        <f t="shared" si="98"/>
        <v>6.5565846574174689</v>
      </c>
      <c r="AN319" s="47">
        <f t="shared" si="99"/>
        <v>0.57169580766264549</v>
      </c>
      <c r="AO319" s="47">
        <f t="shared" si="100"/>
        <v>0.97211084237701251</v>
      </c>
      <c r="AP319" s="47">
        <f t="shared" si="101"/>
        <v>1.0286892774025571</v>
      </c>
    </row>
    <row r="320" spans="1:42">
      <c r="A320" s="18" t="s">
        <v>126</v>
      </c>
      <c r="B320" s="18">
        <v>0.1</v>
      </c>
      <c r="C320" s="18" t="s">
        <v>160</v>
      </c>
      <c r="D320" s="18">
        <v>500</v>
      </c>
      <c r="E320" s="18">
        <v>100</v>
      </c>
      <c r="F320" s="47">
        <v>66.750645347674507</v>
      </c>
      <c r="G320" s="47">
        <v>8.2993951714190176E-2</v>
      </c>
      <c r="H320" s="47">
        <v>9.1451760077014441</v>
      </c>
      <c r="I320" s="47">
        <v>0.10449040869501759</v>
      </c>
      <c r="J320" s="47">
        <v>0.48023633325673715</v>
      </c>
      <c r="K320" s="47">
        <v>1.6894815117165993</v>
      </c>
      <c r="L320" s="47">
        <v>0.25375207977981434</v>
      </c>
      <c r="M320" s="47">
        <v>4.4503290705407741</v>
      </c>
      <c r="N320" s="47">
        <v>1.4765603791587225</v>
      </c>
      <c r="O320" s="47">
        <v>4.5310093058266405</v>
      </c>
      <c r="P320" s="47">
        <v>2.1454949498244313</v>
      </c>
      <c r="Q320" s="47">
        <v>8.8898306541111243</v>
      </c>
      <c r="R320" s="47">
        <f t="shared" si="85"/>
        <v>100</v>
      </c>
      <c r="S320" s="47"/>
      <c r="T320" s="47">
        <f t="shared" si="86"/>
        <v>73.263660716361585</v>
      </c>
      <c r="U320" s="47">
        <f t="shared" si="87"/>
        <v>9.1091864179412896E-2</v>
      </c>
      <c r="V320" s="47">
        <f t="shared" si="88"/>
        <v>10.037492053145984</v>
      </c>
      <c r="W320" s="47">
        <f t="shared" si="89"/>
        <v>0.11468578035272027</v>
      </c>
      <c r="X320" s="47">
        <f t="shared" si="90"/>
        <v>0.52709410673311041</v>
      </c>
      <c r="Y320" s="47">
        <f t="shared" si="91"/>
        <v>1.8543281434399321</v>
      </c>
      <c r="Z320" s="47">
        <f t="shared" si="92"/>
        <v>0.27851125906316221</v>
      </c>
      <c r="AA320" s="47">
        <f t="shared" si="93"/>
        <v>4.8845580054248732</v>
      </c>
      <c r="AB320" s="47">
        <f t="shared" si="94"/>
        <v>1.6206318018717947</v>
      </c>
      <c r="AC320" s="47">
        <f t="shared" si="95"/>
        <v>4.9731103984948204</v>
      </c>
      <c r="AD320" s="47">
        <f t="shared" si="96"/>
        <v>2.3548358709326025</v>
      </c>
      <c r="AE320" s="47">
        <f t="shared" si="97"/>
        <v>100.00000000000001</v>
      </c>
      <c r="AF320" s="47"/>
      <c r="AG320" s="47">
        <f>AC320*'E. Diagram lines'!$G$42</f>
        <v>4.1282095617908805</v>
      </c>
      <c r="AH320" s="47">
        <f>V320*'E. Diagram lines'!$G$43</f>
        <v>5.3125070729302655</v>
      </c>
      <c r="AI320" s="47">
        <f>AB320*'E. Diagram lines'!$G$41</f>
        <v>1.2022692844476464</v>
      </c>
      <c r="AJ320" s="47">
        <f>AA320*'E. Diagram lines'!$G$44</f>
        <v>3.4907866573006081</v>
      </c>
      <c r="AK320" s="47">
        <f>AD320*'E. Diagram lines'!$G$50</f>
        <v>1.0277179750500753</v>
      </c>
      <c r="AL320" s="47">
        <f>U320*'E. Diagram lines'!$G$47</f>
        <v>5.4592390918692335E-2</v>
      </c>
      <c r="AM320" s="47">
        <f t="shared" si="98"/>
        <v>6.5937422003666146</v>
      </c>
      <c r="AN320" s="47">
        <f t="shared" si="99"/>
        <v>0.60223865507719521</v>
      </c>
      <c r="AO320" s="47">
        <f t="shared" si="100"/>
        <v>0.99662848801642967</v>
      </c>
      <c r="AP320" s="47">
        <f t="shared" si="101"/>
        <v>1.003382917530564</v>
      </c>
    </row>
    <row r="321" spans="1:42">
      <c r="A321" s="18" t="s">
        <v>126</v>
      </c>
      <c r="B321" s="18">
        <v>0.1</v>
      </c>
      <c r="C321" s="18" t="s">
        <v>160</v>
      </c>
      <c r="D321" s="18">
        <v>500</v>
      </c>
      <c r="E321" s="18">
        <v>100</v>
      </c>
      <c r="F321" s="47">
        <v>66.750645347674549</v>
      </c>
      <c r="G321" s="47">
        <v>8.2993951714190134E-2</v>
      </c>
      <c r="H321" s="47">
        <v>9.1451760077014317</v>
      </c>
      <c r="I321" s="47">
        <v>0.10449040869501718</v>
      </c>
      <c r="J321" s="47">
        <v>0.48023633325674575</v>
      </c>
      <c r="K321" s="47">
        <v>1.6894815117165976</v>
      </c>
      <c r="L321" s="47">
        <v>0.25375207977981418</v>
      </c>
      <c r="M321" s="47">
        <v>4.4503290705407652</v>
      </c>
      <c r="N321" s="47">
        <v>1.4765603791587205</v>
      </c>
      <c r="O321" s="47">
        <v>4.5310093058266361</v>
      </c>
      <c r="P321" s="47">
        <v>2.1454949498244313</v>
      </c>
      <c r="Q321" s="47">
        <v>8.8898306541111172</v>
      </c>
      <c r="R321" s="47">
        <f t="shared" ref="R321:R384" si="102">SUM(F321:Q321)</f>
        <v>100</v>
      </c>
      <c r="S321" s="47"/>
      <c r="T321" s="47">
        <f t="shared" ref="T321:T384" si="103">(F321*100)/(R321-Q321)</f>
        <v>73.263660716361628</v>
      </c>
      <c r="U321" s="47">
        <f t="shared" ref="U321:U384" si="104">(G321*100)/(R321-Q321)</f>
        <v>9.109186417941284E-2</v>
      </c>
      <c r="V321" s="47">
        <f t="shared" ref="V321:V384" si="105">(H321*100)/(R321-Q321)</f>
        <v>10.03749205314597</v>
      </c>
      <c r="W321" s="47">
        <f t="shared" ref="W321:W384" si="106">(I321*100)/(R321-Q321)</f>
        <v>0.11468578035271981</v>
      </c>
      <c r="X321" s="47">
        <f t="shared" ref="X321:X384" si="107">(J321*100)/(R321-Q321)</f>
        <v>0.52709410673311985</v>
      </c>
      <c r="Y321" s="47">
        <f t="shared" ref="Y321:Y384" si="108">(K321*100)/(R321-Q321)</f>
        <v>1.8543281434399301</v>
      </c>
      <c r="Z321" s="47">
        <f t="shared" ref="Z321:Z384" si="109">(L321*100)/(R321-Q321)</f>
        <v>0.27851125906316199</v>
      </c>
      <c r="AA321" s="47">
        <f t="shared" ref="AA321:AA384" si="110">(M321*100)/(R321-Q321)</f>
        <v>4.8845580054248634</v>
      </c>
      <c r="AB321" s="47">
        <f t="shared" ref="AB321:AB384" si="111">(N321*100)/(R321-Q321)</f>
        <v>1.6206318018717925</v>
      </c>
      <c r="AC321" s="47">
        <f t="shared" ref="AC321:AC384" si="112">(O321*100)/(R321-Q321)</f>
        <v>4.973110398494816</v>
      </c>
      <c r="AD321" s="47">
        <f t="shared" ref="AD321:AD384" si="113">(P321*100)/(R321-Q321)</f>
        <v>2.3548358709326025</v>
      </c>
      <c r="AE321" s="47">
        <f t="shared" ref="AE321:AE384" si="114">SUM(T321:AD321)</f>
        <v>100.00000000000001</v>
      </c>
      <c r="AF321" s="47"/>
      <c r="AG321" s="47">
        <f>AC321*'E. Diagram lines'!$G$42</f>
        <v>4.1282095617908769</v>
      </c>
      <c r="AH321" s="47">
        <f>V321*'E. Diagram lines'!$G$43</f>
        <v>5.3125070729302575</v>
      </c>
      <c r="AI321" s="47">
        <f>AB321*'E. Diagram lines'!$G$41</f>
        <v>1.2022692844476448</v>
      </c>
      <c r="AJ321" s="47">
        <f>AA321*'E. Diagram lines'!$G$44</f>
        <v>3.490786657300601</v>
      </c>
      <c r="AK321" s="47">
        <f>AD321*'E. Diagram lines'!$G$50</f>
        <v>1.0277179750500753</v>
      </c>
      <c r="AL321" s="47">
        <f>U321*'E. Diagram lines'!$G$47</f>
        <v>5.45923909186923E-2</v>
      </c>
      <c r="AM321" s="47">
        <f t="shared" ref="AM321:AM384" si="115">AB321+AC321</f>
        <v>6.5937422003666084</v>
      </c>
      <c r="AN321" s="47">
        <f t="shared" ref="AN321:AN384" si="116">AH321/(AJ321+AI321+AG321)</f>
        <v>0.60223865507719498</v>
      </c>
      <c r="AO321" s="47">
        <f t="shared" ref="AO321:AO384" si="117">AH321/(AI321+AG321)</f>
        <v>0.996628488016429</v>
      </c>
      <c r="AP321" s="47">
        <f t="shared" ref="AP321:AP384" si="118">(AI321+AG321)/AH321</f>
        <v>1.0033829175305646</v>
      </c>
    </row>
    <row r="322" spans="1:42">
      <c r="A322" s="18" t="s">
        <v>126</v>
      </c>
      <c r="B322" s="18">
        <v>0.1</v>
      </c>
      <c r="C322" s="18" t="s">
        <v>160</v>
      </c>
      <c r="D322" s="18">
        <v>500</v>
      </c>
      <c r="E322" s="18">
        <v>100</v>
      </c>
      <c r="F322" s="47">
        <v>67.327200426528464</v>
      </c>
      <c r="G322" s="47">
        <v>8.6127690523269698E-2</v>
      </c>
      <c r="H322" s="47">
        <v>9.4020353279131115</v>
      </c>
      <c r="I322" s="47">
        <v>0.10729940132821671</v>
      </c>
      <c r="J322" s="47">
        <v>0.47488837199812611</v>
      </c>
      <c r="K322" s="47">
        <v>1.5355033254187296</v>
      </c>
      <c r="L322" s="47">
        <v>0.25544618569700767</v>
      </c>
      <c r="M322" s="47">
        <v>4.2741839775888426</v>
      </c>
      <c r="N322" s="47">
        <v>1.4049769759915036</v>
      </c>
      <c r="O322" s="47">
        <v>4.6331775340328196</v>
      </c>
      <c r="P322" s="47">
        <v>1.9709818197313105</v>
      </c>
      <c r="Q322" s="47">
        <v>8.5281789632485996</v>
      </c>
      <c r="R322" s="47">
        <f t="shared" si="102"/>
        <v>100</v>
      </c>
      <c r="S322" s="47"/>
      <c r="T322" s="47">
        <f t="shared" si="103"/>
        <v>73.604307494302361</v>
      </c>
      <c r="U322" s="47">
        <f t="shared" si="104"/>
        <v>9.4157620944996218E-2</v>
      </c>
      <c r="V322" s="47">
        <f t="shared" si="105"/>
        <v>10.27861391776116</v>
      </c>
      <c r="W322" s="47">
        <f t="shared" si="106"/>
        <v>0.11730323077869645</v>
      </c>
      <c r="X322" s="47">
        <f t="shared" si="107"/>
        <v>0.51916357039325389</v>
      </c>
      <c r="Y322" s="47">
        <f t="shared" si="108"/>
        <v>1.6786626832342142</v>
      </c>
      <c r="Z322" s="47">
        <f t="shared" si="109"/>
        <v>0.27926216270951343</v>
      </c>
      <c r="AA322" s="47">
        <f t="shared" si="110"/>
        <v>4.6726783496215383</v>
      </c>
      <c r="AB322" s="47">
        <f t="shared" si="111"/>
        <v>1.5359669896885668</v>
      </c>
      <c r="AC322" s="47">
        <f t="shared" si="112"/>
        <v>5.0651419000079914</v>
      </c>
      <c r="AD322" s="47">
        <f t="shared" si="113"/>
        <v>2.1547420805576967</v>
      </c>
      <c r="AE322" s="47">
        <f t="shared" si="114"/>
        <v>99.999999999999986</v>
      </c>
      <c r="AF322" s="47"/>
      <c r="AG322" s="47">
        <f>AC322*'E. Diagram lines'!$G$42</f>
        <v>4.2046054778452744</v>
      </c>
      <c r="AH322" s="47">
        <f>V322*'E. Diagram lines'!$G$43</f>
        <v>5.4401247691061512</v>
      </c>
      <c r="AI322" s="47">
        <f>AB322*'E. Diagram lines'!$G$41</f>
        <v>1.1394605063872267</v>
      </c>
      <c r="AJ322" s="47">
        <f>AA322*'E. Diagram lines'!$G$44</f>
        <v>3.339365244224894</v>
      </c>
      <c r="AK322" s="47">
        <f>AD322*'E. Diagram lines'!$G$50</f>
        <v>0.94039130077839828</v>
      </c>
      <c r="AL322" s="47">
        <f>U322*'E. Diagram lines'!$G$47</f>
        <v>5.6429733839666131E-2</v>
      </c>
      <c r="AM322" s="47">
        <f t="shared" si="115"/>
        <v>6.6011088896965582</v>
      </c>
      <c r="AN322" s="47">
        <f t="shared" si="116"/>
        <v>0.62649482974860682</v>
      </c>
      <c r="AO322" s="47">
        <f t="shared" si="117"/>
        <v>1.0179748500780246</v>
      </c>
      <c r="AP322" s="47">
        <f t="shared" si="118"/>
        <v>0.98234254011614641</v>
      </c>
    </row>
    <row r="323" spans="1:42">
      <c r="A323" s="18" t="s">
        <v>126</v>
      </c>
      <c r="B323" s="18">
        <v>0.1</v>
      </c>
      <c r="C323" s="18" t="s">
        <v>160</v>
      </c>
      <c r="D323" s="18">
        <v>500</v>
      </c>
      <c r="E323" s="18">
        <v>100</v>
      </c>
      <c r="F323" s="47">
        <v>67.327200426528492</v>
      </c>
      <c r="G323" s="47">
        <v>8.6127690523269657E-2</v>
      </c>
      <c r="H323" s="47">
        <v>9.4020353279131008</v>
      </c>
      <c r="I323" s="47">
        <v>0.10729940132821621</v>
      </c>
      <c r="J323" s="47">
        <v>0.47488837199813388</v>
      </c>
      <c r="K323" s="47">
        <v>1.5355033254187276</v>
      </c>
      <c r="L323" s="47">
        <v>0.25544618569700728</v>
      </c>
      <c r="M323" s="47">
        <v>4.274183977588832</v>
      </c>
      <c r="N323" s="47">
        <v>1.4049769759915021</v>
      </c>
      <c r="O323" s="47">
        <v>4.6331775340328143</v>
      </c>
      <c r="P323" s="47">
        <v>1.9709818197313096</v>
      </c>
      <c r="Q323" s="47">
        <v>8.5281789632485872</v>
      </c>
      <c r="R323" s="47">
        <f t="shared" si="102"/>
        <v>100</v>
      </c>
      <c r="S323" s="47"/>
      <c r="T323" s="47">
        <f t="shared" si="103"/>
        <v>73.60430749430239</v>
      </c>
      <c r="U323" s="47">
        <f t="shared" si="104"/>
        <v>9.4157620944996176E-2</v>
      </c>
      <c r="V323" s="47">
        <f t="shared" si="105"/>
        <v>10.278613917761149</v>
      </c>
      <c r="W323" s="47">
        <f t="shared" si="106"/>
        <v>0.11730323077869591</v>
      </c>
      <c r="X323" s="47">
        <f t="shared" si="107"/>
        <v>0.51916357039326244</v>
      </c>
      <c r="Y323" s="47">
        <f t="shared" si="108"/>
        <v>1.678662683234212</v>
      </c>
      <c r="Z323" s="47">
        <f t="shared" si="109"/>
        <v>0.27926216270951304</v>
      </c>
      <c r="AA323" s="47">
        <f t="shared" si="110"/>
        <v>4.6726783496215267</v>
      </c>
      <c r="AB323" s="47">
        <f t="shared" si="111"/>
        <v>1.5359669896885648</v>
      </c>
      <c r="AC323" s="47">
        <f t="shared" si="112"/>
        <v>5.0651419000079851</v>
      </c>
      <c r="AD323" s="47">
        <f t="shared" si="113"/>
        <v>2.1547420805576958</v>
      </c>
      <c r="AE323" s="47">
        <f t="shared" si="114"/>
        <v>99.999999999999986</v>
      </c>
      <c r="AF323" s="47"/>
      <c r="AG323" s="47">
        <f>AC323*'E. Diagram lines'!$G$42</f>
        <v>4.2046054778452691</v>
      </c>
      <c r="AH323" s="47">
        <f>V323*'E. Diagram lines'!$G$43</f>
        <v>5.4401247691061458</v>
      </c>
      <c r="AI323" s="47">
        <f>AB323*'E. Diagram lines'!$G$41</f>
        <v>1.1394605063872252</v>
      </c>
      <c r="AJ323" s="47">
        <f>AA323*'E. Diagram lines'!$G$44</f>
        <v>3.3393652442248856</v>
      </c>
      <c r="AK323" s="47">
        <f>AD323*'E. Diagram lines'!$G$50</f>
        <v>0.94039130077839783</v>
      </c>
      <c r="AL323" s="47">
        <f>U323*'E. Diagram lines'!$G$47</f>
        <v>5.6429733839666103E-2</v>
      </c>
      <c r="AM323" s="47">
        <f t="shared" si="115"/>
        <v>6.6011088896965502</v>
      </c>
      <c r="AN323" s="47">
        <f t="shared" si="116"/>
        <v>0.62649482974860726</v>
      </c>
      <c r="AO323" s="47">
        <f t="shared" si="117"/>
        <v>1.0179748500780248</v>
      </c>
      <c r="AP323" s="47">
        <f t="shared" si="118"/>
        <v>0.98234254011614608</v>
      </c>
    </row>
    <row r="324" spans="1:42">
      <c r="A324" s="18" t="s">
        <v>126</v>
      </c>
      <c r="B324" s="18">
        <v>0.1</v>
      </c>
      <c r="C324" s="18" t="s">
        <v>160</v>
      </c>
      <c r="D324" s="18">
        <v>500</v>
      </c>
      <c r="E324" s="18">
        <v>100</v>
      </c>
      <c r="F324" s="47">
        <v>67.631207620048414</v>
      </c>
      <c r="G324" s="47">
        <v>8.644777376270231E-2</v>
      </c>
      <c r="H324" s="47">
        <v>9.3756937439748622</v>
      </c>
      <c r="I324" s="47">
        <v>0.11429804878045</v>
      </c>
      <c r="J324" s="47">
        <v>0.48680915484706339</v>
      </c>
      <c r="K324" s="47">
        <v>1.4231129070571213</v>
      </c>
      <c r="L324" s="47">
        <v>0.27075771602155824</v>
      </c>
      <c r="M324" s="47">
        <v>4.2815312704654742</v>
      </c>
      <c r="N324" s="47">
        <v>1.4222733912855905</v>
      </c>
      <c r="O324" s="47">
        <v>4.4166890844772571</v>
      </c>
      <c r="P324" s="47">
        <v>1.9146497447236388</v>
      </c>
      <c r="Q324" s="47">
        <v>8.5765295445558483</v>
      </c>
      <c r="R324" s="47">
        <f t="shared" si="102"/>
        <v>99.999999999999986</v>
      </c>
      <c r="S324" s="47"/>
      <c r="T324" s="47">
        <f t="shared" si="103"/>
        <v>73.975760582189849</v>
      </c>
      <c r="U324" s="47">
        <f t="shared" si="104"/>
        <v>9.4557528096500379E-2</v>
      </c>
      <c r="V324" s="47">
        <f t="shared" si="105"/>
        <v>10.255237191574533</v>
      </c>
      <c r="W324" s="47">
        <f t="shared" si="106"/>
        <v>0.12502046598215055</v>
      </c>
      <c r="X324" s="47">
        <f t="shared" si="107"/>
        <v>0.53247722102642481</v>
      </c>
      <c r="Y324" s="47">
        <f t="shared" si="108"/>
        <v>1.5566165886807868</v>
      </c>
      <c r="Z324" s="47">
        <f t="shared" si="109"/>
        <v>0.29615777510165064</v>
      </c>
      <c r="AA324" s="47">
        <f t="shared" si="110"/>
        <v>4.6831861108927253</v>
      </c>
      <c r="AB324" s="47">
        <f t="shared" si="111"/>
        <v>1.555698317073563</v>
      </c>
      <c r="AC324" s="47">
        <f t="shared" si="112"/>
        <v>4.8310232180802641</v>
      </c>
      <c r="AD324" s="47">
        <f t="shared" si="113"/>
        <v>2.0942650013015602</v>
      </c>
      <c r="AE324" s="47">
        <f t="shared" si="114"/>
        <v>100</v>
      </c>
      <c r="AF324" s="47"/>
      <c r="AG324" s="47">
        <f>AC324*'E. Diagram lines'!$G$42</f>
        <v>4.0102621184819984</v>
      </c>
      <c r="AH324" s="47">
        <f>V324*'E. Diagram lines'!$G$43</f>
        <v>5.4277522538851324</v>
      </c>
      <c r="AI324" s="47">
        <f>AB324*'E. Diagram lines'!$G$41</f>
        <v>1.1540982352217237</v>
      </c>
      <c r="AJ324" s="47">
        <f>AA324*'E. Diagram lines'!$G$44</f>
        <v>3.3468746960121019</v>
      </c>
      <c r="AK324" s="47">
        <f>AD324*'E. Diagram lines'!$G$50</f>
        <v>0.91399736725748393</v>
      </c>
      <c r="AL324" s="47">
        <f>U324*'E. Diagram lines'!$G$47</f>
        <v>5.6669402746903512E-2</v>
      </c>
      <c r="AM324" s="47">
        <f t="shared" si="115"/>
        <v>6.3867215351538267</v>
      </c>
      <c r="AN324" s="47">
        <f t="shared" si="116"/>
        <v>0.63771617423094862</v>
      </c>
      <c r="AO324" s="47">
        <f t="shared" si="117"/>
        <v>1.0510018438183759</v>
      </c>
      <c r="AP324" s="47">
        <f t="shared" si="118"/>
        <v>0.951473116704456</v>
      </c>
    </row>
    <row r="325" spans="1:42">
      <c r="A325" s="18" t="s">
        <v>126</v>
      </c>
      <c r="B325" s="18">
        <v>0.1</v>
      </c>
      <c r="C325" s="18" t="s">
        <v>160</v>
      </c>
      <c r="D325" s="18">
        <v>500</v>
      </c>
      <c r="E325" s="18">
        <v>100</v>
      </c>
      <c r="F325" s="47">
        <v>67.631207620048457</v>
      </c>
      <c r="G325" s="47">
        <v>8.6447773762702296E-2</v>
      </c>
      <c r="H325" s="47">
        <v>9.3756937439748569</v>
      </c>
      <c r="I325" s="47">
        <v>0.11429804878044962</v>
      </c>
      <c r="J325" s="47">
        <v>0.48680915484706982</v>
      </c>
      <c r="K325" s="47">
        <v>1.4231129070571202</v>
      </c>
      <c r="L325" s="47">
        <v>0.27075771602155807</v>
      </c>
      <c r="M325" s="47">
        <v>4.281531270465468</v>
      </c>
      <c r="N325" s="47">
        <v>1.4222733912855896</v>
      </c>
      <c r="O325" s="47">
        <v>4.4166890844772526</v>
      </c>
      <c r="P325" s="47">
        <v>1.9146497447236392</v>
      </c>
      <c r="Q325" s="47">
        <v>8.5765295445558394</v>
      </c>
      <c r="R325" s="47">
        <f t="shared" si="102"/>
        <v>100</v>
      </c>
      <c r="S325" s="47"/>
      <c r="T325" s="47">
        <f t="shared" si="103"/>
        <v>73.975760582189864</v>
      </c>
      <c r="U325" s="47">
        <f t="shared" si="104"/>
        <v>9.4557528096500351E-2</v>
      </c>
      <c r="V325" s="47">
        <f t="shared" si="105"/>
        <v>10.255237191574524</v>
      </c>
      <c r="W325" s="47">
        <f t="shared" si="106"/>
        <v>0.12502046598215011</v>
      </c>
      <c r="X325" s="47">
        <f t="shared" si="107"/>
        <v>0.53247722102643158</v>
      </c>
      <c r="Y325" s="47">
        <f t="shared" si="108"/>
        <v>1.556616588680785</v>
      </c>
      <c r="Z325" s="47">
        <f t="shared" si="109"/>
        <v>0.29615777510165037</v>
      </c>
      <c r="AA325" s="47">
        <f t="shared" si="110"/>
        <v>4.6831861108927173</v>
      </c>
      <c r="AB325" s="47">
        <f t="shared" si="111"/>
        <v>1.5556983170735614</v>
      </c>
      <c r="AC325" s="47">
        <f t="shared" si="112"/>
        <v>4.8310232180802579</v>
      </c>
      <c r="AD325" s="47">
        <f t="shared" si="113"/>
        <v>2.0942650013015602</v>
      </c>
      <c r="AE325" s="47">
        <f t="shared" si="114"/>
        <v>100</v>
      </c>
      <c r="AF325" s="47"/>
      <c r="AG325" s="47">
        <f>AC325*'E. Diagram lines'!$G$42</f>
        <v>4.010262118481994</v>
      </c>
      <c r="AH325" s="47">
        <f>V325*'E. Diagram lines'!$G$43</f>
        <v>5.4277522538851271</v>
      </c>
      <c r="AI325" s="47">
        <f>AB325*'E. Diagram lines'!$G$41</f>
        <v>1.1540982352217224</v>
      </c>
      <c r="AJ325" s="47">
        <f>AA325*'E. Diagram lines'!$G$44</f>
        <v>3.3468746960120961</v>
      </c>
      <c r="AK325" s="47">
        <f>AD325*'E. Diagram lines'!$G$50</f>
        <v>0.91399736725748393</v>
      </c>
      <c r="AL325" s="47">
        <f>U325*'E. Diagram lines'!$G$47</f>
        <v>5.6669402746903491E-2</v>
      </c>
      <c r="AM325" s="47">
        <f t="shared" si="115"/>
        <v>6.3867215351538196</v>
      </c>
      <c r="AN325" s="47">
        <f t="shared" si="116"/>
        <v>0.63771617423094884</v>
      </c>
      <c r="AO325" s="47">
        <f t="shared" si="117"/>
        <v>1.0510018438183761</v>
      </c>
      <c r="AP325" s="47">
        <f t="shared" si="118"/>
        <v>0.95147311670445578</v>
      </c>
    </row>
    <row r="326" spans="1:42">
      <c r="A326" s="18" t="s">
        <v>126</v>
      </c>
      <c r="B326" s="18">
        <v>0.1</v>
      </c>
      <c r="C326" s="18" t="s">
        <v>160</v>
      </c>
      <c r="D326" s="18">
        <v>500</v>
      </c>
      <c r="E326" s="18">
        <v>100</v>
      </c>
      <c r="F326" s="47">
        <v>68.293742626699554</v>
      </c>
      <c r="G326" s="47">
        <v>9.6274835880604454E-2</v>
      </c>
      <c r="H326" s="47">
        <v>9.5093913830815548</v>
      </c>
      <c r="I326" s="47">
        <v>0.11995851826940333</v>
      </c>
      <c r="J326" s="47">
        <v>0.5300513132730984</v>
      </c>
      <c r="K326" s="47">
        <v>1.3648807211931462</v>
      </c>
      <c r="L326" s="47">
        <v>0.27174402828957689</v>
      </c>
      <c r="M326" s="47">
        <v>4.1388051080909012</v>
      </c>
      <c r="N326" s="47">
        <v>1.4292435730373847</v>
      </c>
      <c r="O326" s="47">
        <v>4.289826661812449</v>
      </c>
      <c r="P326" s="47">
        <v>1.7347883771010759</v>
      </c>
      <c r="Q326" s="47">
        <v>8.221292853271251</v>
      </c>
      <c r="R326" s="47">
        <f t="shared" si="102"/>
        <v>100.00000000000001</v>
      </c>
      <c r="S326" s="47"/>
      <c r="T326" s="47">
        <f t="shared" si="103"/>
        <v>74.411314726319631</v>
      </c>
      <c r="U326" s="47">
        <f t="shared" si="104"/>
        <v>0.10489888000567235</v>
      </c>
      <c r="V326" s="47">
        <f t="shared" si="105"/>
        <v>10.361217409478943</v>
      </c>
      <c r="W326" s="47">
        <f t="shared" si="106"/>
        <v>0.13070408376707993</v>
      </c>
      <c r="X326" s="47">
        <f t="shared" si="107"/>
        <v>0.57753190228065965</v>
      </c>
      <c r="Y326" s="47">
        <f t="shared" si="108"/>
        <v>1.4871431115401086</v>
      </c>
      <c r="Z326" s="47">
        <f t="shared" si="109"/>
        <v>0.29608613668433287</v>
      </c>
      <c r="AA326" s="47">
        <f t="shared" si="110"/>
        <v>4.5095482784194125</v>
      </c>
      <c r="AB326" s="47">
        <f t="shared" si="111"/>
        <v>1.5572714167267792</v>
      </c>
      <c r="AC326" s="47">
        <f t="shared" si="112"/>
        <v>4.674097941861616</v>
      </c>
      <c r="AD326" s="47">
        <f t="shared" si="113"/>
        <v>1.8901861129157433</v>
      </c>
      <c r="AE326" s="47">
        <f t="shared" si="114"/>
        <v>99.999999999999986</v>
      </c>
      <c r="AF326" s="47"/>
      <c r="AG326" s="47">
        <f>AC326*'E. Diagram lines'!$G$42</f>
        <v>3.8799974804863151</v>
      </c>
      <c r="AH326" s="47">
        <f>V326*'E. Diagram lines'!$G$43</f>
        <v>5.4838440200580783</v>
      </c>
      <c r="AI326" s="47">
        <f>AB326*'E. Diagram lines'!$G$41</f>
        <v>1.1552652426766266</v>
      </c>
      <c r="AJ326" s="47">
        <f>AA326*'E. Diagram lines'!$G$44</f>
        <v>3.222783093839038</v>
      </c>
      <c r="AK326" s="47">
        <f>AD326*'E. Diagram lines'!$G$50</f>
        <v>0.82493148181244913</v>
      </c>
      <c r="AL326" s="47">
        <f>U326*'E. Diagram lines'!$G$47</f>
        <v>6.2867092640935499E-2</v>
      </c>
      <c r="AM326" s="47">
        <f t="shared" si="115"/>
        <v>6.2313693585883954</v>
      </c>
      <c r="AN326" s="47">
        <f t="shared" si="116"/>
        <v>0.66406074046813002</v>
      </c>
      <c r="AO326" s="47">
        <f t="shared" si="117"/>
        <v>1.0890879625469387</v>
      </c>
      <c r="AP326" s="47">
        <f t="shared" si="118"/>
        <v>0.91819947918752332</v>
      </c>
    </row>
    <row r="327" spans="1:42">
      <c r="A327" s="18" t="s">
        <v>126</v>
      </c>
      <c r="B327" s="18">
        <v>0.1</v>
      </c>
      <c r="C327" s="18" t="s">
        <v>160</v>
      </c>
      <c r="D327" s="18">
        <v>500</v>
      </c>
      <c r="E327" s="18">
        <v>100</v>
      </c>
      <c r="F327" s="47">
        <v>68.293742626699554</v>
      </c>
      <c r="G327" s="47">
        <v>9.6274835880604467E-2</v>
      </c>
      <c r="H327" s="47">
        <v>9.5093913830815531</v>
      </c>
      <c r="I327" s="47">
        <v>0.11995851826940312</v>
      </c>
      <c r="J327" s="47">
        <v>0.5300513132731024</v>
      </c>
      <c r="K327" s="47">
        <v>1.3648807211931462</v>
      </c>
      <c r="L327" s="47">
        <v>0.27174402828957678</v>
      </c>
      <c r="M327" s="47">
        <v>4.1388051080908994</v>
      </c>
      <c r="N327" s="47">
        <v>1.4292435730373843</v>
      </c>
      <c r="O327" s="47">
        <v>4.289826661812449</v>
      </c>
      <c r="P327" s="47">
        <v>1.7347883771010759</v>
      </c>
      <c r="Q327" s="47">
        <v>8.2212928532712493</v>
      </c>
      <c r="R327" s="47">
        <f t="shared" si="102"/>
        <v>100</v>
      </c>
      <c r="S327" s="47"/>
      <c r="T327" s="47">
        <f t="shared" si="103"/>
        <v>74.411314726319645</v>
      </c>
      <c r="U327" s="47">
        <f t="shared" si="104"/>
        <v>0.10489888000567239</v>
      </c>
      <c r="V327" s="47">
        <f t="shared" si="105"/>
        <v>10.361217409478941</v>
      </c>
      <c r="W327" s="47">
        <f t="shared" si="106"/>
        <v>0.1307040837670797</v>
      </c>
      <c r="X327" s="47">
        <f t="shared" si="107"/>
        <v>0.57753190228066409</v>
      </c>
      <c r="Y327" s="47">
        <f t="shared" si="108"/>
        <v>1.4871431115401088</v>
      </c>
      <c r="Z327" s="47">
        <f t="shared" si="109"/>
        <v>0.29608613668433276</v>
      </c>
      <c r="AA327" s="47">
        <f t="shared" si="110"/>
        <v>4.5095482784194116</v>
      </c>
      <c r="AB327" s="47">
        <f t="shared" si="111"/>
        <v>1.5572714167267787</v>
      </c>
      <c r="AC327" s="47">
        <f t="shared" si="112"/>
        <v>4.6740979418616169</v>
      </c>
      <c r="AD327" s="47">
        <f t="shared" si="113"/>
        <v>1.8901861129157436</v>
      </c>
      <c r="AE327" s="47">
        <f t="shared" si="114"/>
        <v>100.00000000000001</v>
      </c>
      <c r="AF327" s="47"/>
      <c r="AG327" s="47">
        <f>AC327*'E. Diagram lines'!$G$42</f>
        <v>3.879997480486316</v>
      </c>
      <c r="AH327" s="47">
        <f>V327*'E. Diagram lines'!$G$43</f>
        <v>5.4838440200580774</v>
      </c>
      <c r="AI327" s="47">
        <f>AB327*'E. Diagram lines'!$G$41</f>
        <v>1.1552652426766261</v>
      </c>
      <c r="AJ327" s="47">
        <f>AA327*'E. Diagram lines'!$G$44</f>
        <v>3.2227830938390372</v>
      </c>
      <c r="AK327" s="47">
        <f>AD327*'E. Diagram lines'!$G$50</f>
        <v>0.82493148181244924</v>
      </c>
      <c r="AL327" s="47">
        <f>U327*'E. Diagram lines'!$G$47</f>
        <v>6.2867092640935526E-2</v>
      </c>
      <c r="AM327" s="47">
        <f t="shared" si="115"/>
        <v>6.2313693585883954</v>
      </c>
      <c r="AN327" s="47">
        <f t="shared" si="116"/>
        <v>0.66406074046813002</v>
      </c>
      <c r="AO327" s="47">
        <f t="shared" si="117"/>
        <v>1.0890879625469383</v>
      </c>
      <c r="AP327" s="47">
        <f t="shared" si="118"/>
        <v>0.91819947918752365</v>
      </c>
    </row>
    <row r="328" spans="1:42">
      <c r="A328" s="18" t="s">
        <v>126</v>
      </c>
      <c r="B328" s="18">
        <v>0.1</v>
      </c>
      <c r="C328" s="18" t="s">
        <v>160</v>
      </c>
      <c r="D328" s="18">
        <v>500</v>
      </c>
      <c r="E328" s="18">
        <v>100</v>
      </c>
      <c r="F328" s="47">
        <v>68.873868731721672</v>
      </c>
      <c r="G328" s="47">
        <v>0.10703627751665137</v>
      </c>
      <c r="H328" s="47">
        <v>9.6432521085726783</v>
      </c>
      <c r="I328" s="47">
        <v>0.12566196580700439</v>
      </c>
      <c r="J328" s="47">
        <v>0.57787584590482366</v>
      </c>
      <c r="K328" s="47">
        <v>1.3090344153409355</v>
      </c>
      <c r="L328" s="47">
        <v>0.27287999159876303</v>
      </c>
      <c r="M328" s="47">
        <v>4.0326075430492896</v>
      </c>
      <c r="N328" s="47">
        <v>1.431029618038123</v>
      </c>
      <c r="O328" s="47">
        <v>4.1632562784510148</v>
      </c>
      <c r="P328" s="47">
        <v>1.5820506365713887</v>
      </c>
      <c r="Q328" s="47">
        <v>7.8814465874276323</v>
      </c>
      <c r="R328" s="47">
        <f t="shared" si="102"/>
        <v>99.999999999999986</v>
      </c>
      <c r="S328" s="47"/>
      <c r="T328" s="47">
        <f t="shared" si="103"/>
        <v>74.766554814702232</v>
      </c>
      <c r="U328" s="47">
        <f t="shared" si="104"/>
        <v>0.11619404946283389</v>
      </c>
      <c r="V328" s="47">
        <f t="shared" si="105"/>
        <v>10.468306059240142</v>
      </c>
      <c r="W328" s="47">
        <f t="shared" si="106"/>
        <v>0.13641330779935373</v>
      </c>
      <c r="X328" s="47">
        <f t="shared" si="107"/>
        <v>0.62731754298907072</v>
      </c>
      <c r="Y328" s="47">
        <f t="shared" si="108"/>
        <v>1.4210323185147609</v>
      </c>
      <c r="Z328" s="47">
        <f t="shared" si="109"/>
        <v>0.2962269613338504</v>
      </c>
      <c r="AA328" s="47">
        <f t="shared" si="110"/>
        <v>4.3776279518724168</v>
      </c>
      <c r="AB328" s="47">
        <f t="shared" si="111"/>
        <v>1.5534651435840023</v>
      </c>
      <c r="AC328" s="47">
        <f t="shared" si="112"/>
        <v>4.5194546855344049</v>
      </c>
      <c r="AD328" s="47">
        <f t="shared" si="113"/>
        <v>1.7174071649669114</v>
      </c>
      <c r="AE328" s="47">
        <f t="shared" si="114"/>
        <v>99.999999999999972</v>
      </c>
      <c r="AF328" s="47"/>
      <c r="AG328" s="47">
        <f>AC328*'E. Diagram lines'!$G$42</f>
        <v>3.7516271612531664</v>
      </c>
      <c r="AH328" s="47">
        <f>V328*'E. Diagram lines'!$G$43</f>
        <v>5.5405224419462042</v>
      </c>
      <c r="AI328" s="47">
        <f>AB328*'E. Diagram lines'!$G$41</f>
        <v>1.1524415505323078</v>
      </c>
      <c r="AJ328" s="47">
        <f>AA328*'E. Diagram lines'!$G$44</f>
        <v>3.1285052256623174</v>
      </c>
      <c r="AK328" s="47">
        <f>AD328*'E. Diagram lines'!$G$50</f>
        <v>0.74952578891083199</v>
      </c>
      <c r="AL328" s="47">
        <f>U328*'E. Diagram lines'!$G$47</f>
        <v>6.9636416246869531E-2</v>
      </c>
      <c r="AM328" s="47">
        <f t="shared" si="115"/>
        <v>6.0729198291184074</v>
      </c>
      <c r="AN328" s="47">
        <f t="shared" si="116"/>
        <v>0.68975679341292284</v>
      </c>
      <c r="AO328" s="47">
        <f t="shared" si="117"/>
        <v>1.1297807529962218</v>
      </c>
      <c r="AP328" s="47">
        <f t="shared" si="118"/>
        <v>0.88512748809710351</v>
      </c>
    </row>
    <row r="329" spans="1:42">
      <c r="A329" s="18" t="s">
        <v>126</v>
      </c>
      <c r="B329" s="18">
        <v>0.1</v>
      </c>
      <c r="C329" s="18" t="s">
        <v>160</v>
      </c>
      <c r="D329" s="18">
        <v>500</v>
      </c>
      <c r="E329" s="18">
        <v>100</v>
      </c>
      <c r="F329" s="47">
        <v>68.873868731721714</v>
      </c>
      <c r="G329" s="47">
        <v>0.10703627751665133</v>
      </c>
      <c r="H329" s="47">
        <v>9.643252108572673</v>
      </c>
      <c r="I329" s="47">
        <v>0.12566196580700414</v>
      </c>
      <c r="J329" s="47">
        <v>0.57787584590482777</v>
      </c>
      <c r="K329" s="47">
        <v>1.309034415340935</v>
      </c>
      <c r="L329" s="47">
        <v>0.27287999159876297</v>
      </c>
      <c r="M329" s="47">
        <v>4.0326075430492851</v>
      </c>
      <c r="N329" s="47">
        <v>1.4310296180381221</v>
      </c>
      <c r="O329" s="47">
        <v>4.163256278451013</v>
      </c>
      <c r="P329" s="47">
        <v>1.5820506365713891</v>
      </c>
      <c r="Q329" s="47">
        <v>7.8814465874276278</v>
      </c>
      <c r="R329" s="47">
        <f t="shared" si="102"/>
        <v>100</v>
      </c>
      <c r="S329" s="47"/>
      <c r="T329" s="47">
        <f t="shared" si="103"/>
        <v>74.766554814702275</v>
      </c>
      <c r="U329" s="47">
        <f t="shared" si="104"/>
        <v>0.11619404946283382</v>
      </c>
      <c r="V329" s="47">
        <f t="shared" si="105"/>
        <v>10.468306059240135</v>
      </c>
      <c r="W329" s="47">
        <f t="shared" si="106"/>
        <v>0.13641330779935343</v>
      </c>
      <c r="X329" s="47">
        <f t="shared" si="107"/>
        <v>0.62731754298907516</v>
      </c>
      <c r="Y329" s="47">
        <f t="shared" si="108"/>
        <v>1.4210323185147604</v>
      </c>
      <c r="Z329" s="47">
        <f t="shared" si="109"/>
        <v>0.29622696133385029</v>
      </c>
      <c r="AA329" s="47">
        <f t="shared" si="110"/>
        <v>4.3776279518724115</v>
      </c>
      <c r="AB329" s="47">
        <f t="shared" si="111"/>
        <v>1.553465143584001</v>
      </c>
      <c r="AC329" s="47">
        <f t="shared" si="112"/>
        <v>4.5194546855344022</v>
      </c>
      <c r="AD329" s="47">
        <f t="shared" si="113"/>
        <v>1.7174071649669114</v>
      </c>
      <c r="AE329" s="47">
        <f t="shared" si="114"/>
        <v>100.00000000000001</v>
      </c>
      <c r="AF329" s="47"/>
      <c r="AG329" s="47">
        <f>AC329*'E. Diagram lines'!$G$42</f>
        <v>3.7516271612531642</v>
      </c>
      <c r="AH329" s="47">
        <f>V329*'E. Diagram lines'!$G$43</f>
        <v>5.5405224419462007</v>
      </c>
      <c r="AI329" s="47">
        <f>AB329*'E. Diagram lines'!$G$41</f>
        <v>1.1524415505323067</v>
      </c>
      <c r="AJ329" s="47">
        <f>AA329*'E. Diagram lines'!$G$44</f>
        <v>3.1285052256623134</v>
      </c>
      <c r="AK329" s="47">
        <f>AD329*'E. Diagram lines'!$G$50</f>
        <v>0.74952578891083199</v>
      </c>
      <c r="AL329" s="47">
        <f>U329*'E. Diagram lines'!$G$47</f>
        <v>6.963641624686949E-2</v>
      </c>
      <c r="AM329" s="47">
        <f t="shared" si="115"/>
        <v>6.072919829118403</v>
      </c>
      <c r="AN329" s="47">
        <f t="shared" si="116"/>
        <v>0.68975679341292295</v>
      </c>
      <c r="AO329" s="47">
        <f t="shared" si="117"/>
        <v>1.1297807529962218</v>
      </c>
      <c r="AP329" s="47">
        <f t="shared" si="118"/>
        <v>0.88512748809710362</v>
      </c>
    </row>
    <row r="330" spans="1:42">
      <c r="A330" s="18" t="s">
        <v>126</v>
      </c>
      <c r="B330" s="18">
        <v>0.1</v>
      </c>
      <c r="C330" s="18" t="s">
        <v>160</v>
      </c>
      <c r="D330" s="18">
        <v>500</v>
      </c>
      <c r="E330" s="18">
        <v>100</v>
      </c>
      <c r="F330" s="47">
        <v>69.386361268690578</v>
      </c>
      <c r="G330" s="47">
        <v>0.11894313842852754</v>
      </c>
      <c r="H330" s="47">
        <v>9.7792840850238605</v>
      </c>
      <c r="I330" s="47">
        <v>0.13145001594151695</v>
      </c>
      <c r="J330" s="47">
        <v>0.6313306987605517</v>
      </c>
      <c r="K330" s="47">
        <v>1.2548721436117471</v>
      </c>
      <c r="L330" s="47">
        <v>0.27411676650976657</v>
      </c>
      <c r="M330" s="47">
        <v>3.9567707683199305</v>
      </c>
      <c r="N330" s="47">
        <v>1.4277787723219724</v>
      </c>
      <c r="O330" s="47">
        <v>4.0361085853044738</v>
      </c>
      <c r="P330" s="47">
        <v>1.4504366351850344</v>
      </c>
      <c r="Q330" s="47">
        <v>7.5525471219020632</v>
      </c>
      <c r="R330" s="47">
        <f t="shared" si="102"/>
        <v>100.00000000000001</v>
      </c>
      <c r="S330" s="47"/>
      <c r="T330" s="47">
        <f t="shared" si="103"/>
        <v>75.054919425615836</v>
      </c>
      <c r="U330" s="47">
        <f t="shared" si="104"/>
        <v>0.12866026561636806</v>
      </c>
      <c r="V330" s="47">
        <f t="shared" si="105"/>
        <v>10.578208247574882</v>
      </c>
      <c r="W330" s="47">
        <f t="shared" si="106"/>
        <v>0.14218889958477077</v>
      </c>
      <c r="X330" s="47">
        <f t="shared" si="107"/>
        <v>0.68290761844247894</v>
      </c>
      <c r="Y330" s="47">
        <f t="shared" si="108"/>
        <v>1.3573896354574886</v>
      </c>
      <c r="Z330" s="47">
        <f t="shared" si="109"/>
        <v>0.29651089129650704</v>
      </c>
      <c r="AA330" s="47">
        <f t="shared" si="110"/>
        <v>4.2800214014953601</v>
      </c>
      <c r="AB330" s="47">
        <f t="shared" si="111"/>
        <v>1.5444219693155357</v>
      </c>
      <c r="AC330" s="47">
        <f t="shared" si="112"/>
        <v>4.3658407664584589</v>
      </c>
      <c r="AD330" s="47">
        <f t="shared" si="113"/>
        <v>1.5689308791423311</v>
      </c>
      <c r="AE330" s="47">
        <f t="shared" si="114"/>
        <v>100.00000000000003</v>
      </c>
      <c r="AF330" s="47"/>
      <c r="AG330" s="47">
        <f>AC330*'E. Diagram lines'!$G$42</f>
        <v>3.6241113012100383</v>
      </c>
      <c r="AH330" s="47">
        <f>V330*'E. Diagram lines'!$G$43</f>
        <v>5.5986899752072468</v>
      </c>
      <c r="AI330" s="47">
        <f>AB330*'E. Diagram lines'!$G$41</f>
        <v>1.1457328517122998</v>
      </c>
      <c r="AJ330" s="47">
        <f>AA330*'E. Diagram lines'!$G$44</f>
        <v>3.058749959506617</v>
      </c>
      <c r="AK330" s="47">
        <f>AD330*'E. Diagram lines'!$G$50</f>
        <v>0.684726475424002</v>
      </c>
      <c r="AL330" s="47">
        <f>U330*'E. Diagram lines'!$G$47</f>
        <v>7.7107561465615246E-2</v>
      </c>
      <c r="AM330" s="47">
        <f t="shared" si="115"/>
        <v>5.9102627357739941</v>
      </c>
      <c r="AN330" s="47">
        <f t="shared" si="116"/>
        <v>0.71515905599430263</v>
      </c>
      <c r="AO330" s="47">
        <f t="shared" si="117"/>
        <v>1.173767904298739</v>
      </c>
      <c r="AP330" s="47">
        <f t="shared" si="118"/>
        <v>0.85195718534955533</v>
      </c>
    </row>
    <row r="331" spans="1:42">
      <c r="A331" s="18" t="s">
        <v>126</v>
      </c>
      <c r="B331" s="18">
        <v>0.1</v>
      </c>
      <c r="C331" s="18" t="s">
        <v>160</v>
      </c>
      <c r="D331" s="18">
        <v>500</v>
      </c>
      <c r="E331" s="18">
        <v>100</v>
      </c>
      <c r="F331" s="47">
        <v>69.386361268690564</v>
      </c>
      <c r="G331" s="47">
        <v>0.11894313842852747</v>
      </c>
      <c r="H331" s="47">
        <v>9.7792840850238498</v>
      </c>
      <c r="I331" s="47">
        <v>0.13145001594151667</v>
      </c>
      <c r="J331" s="47">
        <v>0.63133069876055581</v>
      </c>
      <c r="K331" s="47">
        <v>1.2548721436117456</v>
      </c>
      <c r="L331" s="47">
        <v>0.2741167665097663</v>
      </c>
      <c r="M331" s="47">
        <v>3.9567707683199247</v>
      </c>
      <c r="N331" s="47">
        <v>1.4277787723219706</v>
      </c>
      <c r="O331" s="47">
        <v>4.0361085853044685</v>
      </c>
      <c r="P331" s="47">
        <v>1.4504366351850335</v>
      </c>
      <c r="Q331" s="47">
        <v>7.5525471219020561</v>
      </c>
      <c r="R331" s="47">
        <f t="shared" si="102"/>
        <v>99.999999999999957</v>
      </c>
      <c r="S331" s="47"/>
      <c r="T331" s="47">
        <f t="shared" si="103"/>
        <v>75.05491942561585</v>
      </c>
      <c r="U331" s="47">
        <f t="shared" si="104"/>
        <v>0.12866026561636806</v>
      </c>
      <c r="V331" s="47">
        <f t="shared" si="105"/>
        <v>10.578208247574876</v>
      </c>
      <c r="W331" s="47">
        <f t="shared" si="106"/>
        <v>0.14218889958477052</v>
      </c>
      <c r="X331" s="47">
        <f t="shared" si="107"/>
        <v>0.68290761844248371</v>
      </c>
      <c r="Y331" s="47">
        <f t="shared" si="108"/>
        <v>1.3573896354574875</v>
      </c>
      <c r="Z331" s="47">
        <f t="shared" si="109"/>
        <v>0.29651089129650687</v>
      </c>
      <c r="AA331" s="47">
        <f t="shared" si="110"/>
        <v>4.2800214014953557</v>
      </c>
      <c r="AB331" s="47">
        <f t="shared" si="111"/>
        <v>1.5444219693155345</v>
      </c>
      <c r="AC331" s="47">
        <f t="shared" si="112"/>
        <v>4.3658407664584553</v>
      </c>
      <c r="AD331" s="47">
        <f t="shared" si="113"/>
        <v>1.5689308791423311</v>
      </c>
      <c r="AE331" s="47">
        <f t="shared" si="114"/>
        <v>100.00000000000004</v>
      </c>
      <c r="AF331" s="47"/>
      <c r="AG331" s="47">
        <f>AC331*'E. Diagram lines'!$G$42</f>
        <v>3.6241113012100352</v>
      </c>
      <c r="AH331" s="47">
        <f>V331*'E. Diagram lines'!$G$43</f>
        <v>5.5986899752072441</v>
      </c>
      <c r="AI331" s="47">
        <f>AB331*'E. Diagram lines'!$G$41</f>
        <v>1.1457328517122989</v>
      </c>
      <c r="AJ331" s="47">
        <f>AA331*'E. Diagram lines'!$G$44</f>
        <v>3.0587499595066139</v>
      </c>
      <c r="AK331" s="47">
        <f>AD331*'E. Diagram lines'!$G$50</f>
        <v>0.684726475424002</v>
      </c>
      <c r="AL331" s="47">
        <f>U331*'E. Diagram lines'!$G$47</f>
        <v>7.7107561465615246E-2</v>
      </c>
      <c r="AM331" s="47">
        <f t="shared" si="115"/>
        <v>5.9102627357739896</v>
      </c>
      <c r="AN331" s="47">
        <f t="shared" si="116"/>
        <v>0.71515905599430285</v>
      </c>
      <c r="AO331" s="47">
        <f t="shared" si="117"/>
        <v>1.1737679042987395</v>
      </c>
      <c r="AP331" s="47">
        <f t="shared" si="118"/>
        <v>0.85195718534955511</v>
      </c>
    </row>
    <row r="332" spans="1:42">
      <c r="A332" s="18" t="s">
        <v>126</v>
      </c>
      <c r="B332" s="18">
        <v>0.1</v>
      </c>
      <c r="C332" s="18" t="s">
        <v>160</v>
      </c>
      <c r="D332" s="18">
        <v>500</v>
      </c>
      <c r="E332" s="18">
        <v>100</v>
      </c>
      <c r="F332" s="47">
        <v>69.85123933428963</v>
      </c>
      <c r="G332" s="47">
        <v>0.13258449203849018</v>
      </c>
      <c r="H332" s="47">
        <v>9.9225380875045541</v>
      </c>
      <c r="I332" s="47">
        <v>0.13749845561459256</v>
      </c>
      <c r="J332" s="47">
        <v>0.6932394857765608</v>
      </c>
      <c r="K332" s="47">
        <v>1.2005870716648204</v>
      </c>
      <c r="L332" s="47">
        <v>0.27543794130625177</v>
      </c>
      <c r="M332" s="47">
        <v>3.9065265615276843</v>
      </c>
      <c r="N332" s="47">
        <v>1.4191616559219191</v>
      </c>
      <c r="O332" s="47">
        <v>3.9044530279064702</v>
      </c>
      <c r="P332" s="47">
        <v>1.3332106140742892</v>
      </c>
      <c r="Q332" s="47">
        <v>7.2235232723747558</v>
      </c>
      <c r="R332" s="47">
        <f t="shared" si="102"/>
        <v>100</v>
      </c>
      <c r="S332" s="47"/>
      <c r="T332" s="47">
        <f t="shared" si="103"/>
        <v>75.289816770429951</v>
      </c>
      <c r="U332" s="47">
        <f t="shared" si="104"/>
        <v>0.1429074445537892</v>
      </c>
      <c r="V332" s="47">
        <f t="shared" si="105"/>
        <v>10.695101212600809</v>
      </c>
      <c r="W332" s="47">
        <f t="shared" si="106"/>
        <v>0.14820400651585733</v>
      </c>
      <c r="X332" s="47">
        <f t="shared" si="107"/>
        <v>0.74721471457876665</v>
      </c>
      <c r="Y332" s="47">
        <f t="shared" si="108"/>
        <v>1.294064092549585</v>
      </c>
      <c r="Z332" s="47">
        <f t="shared" si="109"/>
        <v>0.29688338145765891</v>
      </c>
      <c r="AA332" s="47">
        <f t="shared" si="110"/>
        <v>4.2106864792856182</v>
      </c>
      <c r="AB332" s="47">
        <f t="shared" si="111"/>
        <v>1.5296567685883546</v>
      </c>
      <c r="AC332" s="47">
        <f t="shared" si="112"/>
        <v>4.2084515015257908</v>
      </c>
      <c r="AD332" s="47">
        <f t="shared" si="113"/>
        <v>1.4370136279138424</v>
      </c>
      <c r="AE332" s="47">
        <f t="shared" si="114"/>
        <v>100</v>
      </c>
      <c r="AF332" s="47"/>
      <c r="AG332" s="47">
        <f>AC332*'E. Diagram lines'!$G$42</f>
        <v>3.4934615033260159</v>
      </c>
      <c r="AH332" s="47">
        <f>V332*'E. Diagram lines'!$G$43</f>
        <v>5.6605574915338366</v>
      </c>
      <c r="AI332" s="47">
        <f>AB332*'E. Diagram lines'!$G$41</f>
        <v>1.1347792549159819</v>
      </c>
      <c r="AJ332" s="47">
        <f>AA332*'E. Diagram lines'!$G$44</f>
        <v>3.0091992281884634</v>
      </c>
      <c r="AK332" s="47">
        <f>AD332*'E. Diagram lines'!$G$50</f>
        <v>0.62715400000004717</v>
      </c>
      <c r="AL332" s="47">
        <f>U332*'E. Diagram lines'!$G$47</f>
        <v>8.5646057949871388E-2</v>
      </c>
      <c r="AM332" s="47">
        <f t="shared" si="115"/>
        <v>5.7381082701141457</v>
      </c>
      <c r="AN332" s="47">
        <f t="shared" si="116"/>
        <v>0.74115901422348618</v>
      </c>
      <c r="AO332" s="47">
        <f t="shared" si="117"/>
        <v>1.2230473277461815</v>
      </c>
      <c r="AP332" s="47">
        <f t="shared" si="118"/>
        <v>0.8176298474424446</v>
      </c>
    </row>
    <row r="333" spans="1:42">
      <c r="A333" s="18" t="s">
        <v>126</v>
      </c>
      <c r="B333" s="18">
        <v>0.1</v>
      </c>
      <c r="C333" s="18" t="s">
        <v>160</v>
      </c>
      <c r="D333" s="18">
        <v>500</v>
      </c>
      <c r="E333" s="18">
        <v>100</v>
      </c>
      <c r="F333" s="47">
        <v>69.85123933428963</v>
      </c>
      <c r="G333" s="47">
        <v>0.13258449203849013</v>
      </c>
      <c r="H333" s="47">
        <v>9.9225380875045435</v>
      </c>
      <c r="I333" s="47">
        <v>0.13749845561459226</v>
      </c>
      <c r="J333" s="47">
        <v>0.69323948577656547</v>
      </c>
      <c r="K333" s="47">
        <v>1.2005870716648195</v>
      </c>
      <c r="L333" s="47">
        <v>0.27543794130625143</v>
      </c>
      <c r="M333" s="47">
        <v>3.906526561527679</v>
      </c>
      <c r="N333" s="47">
        <v>1.4191616559219178</v>
      </c>
      <c r="O333" s="47">
        <v>3.9044530279064662</v>
      </c>
      <c r="P333" s="47">
        <v>1.3332106140742883</v>
      </c>
      <c r="Q333" s="47">
        <v>7.2235232723747487</v>
      </c>
      <c r="R333" s="47">
        <f t="shared" si="102"/>
        <v>99.999999999999986</v>
      </c>
      <c r="S333" s="47"/>
      <c r="T333" s="47">
        <f t="shared" si="103"/>
        <v>75.289816770429951</v>
      </c>
      <c r="U333" s="47">
        <f t="shared" si="104"/>
        <v>0.14290744455378915</v>
      </c>
      <c r="V333" s="47">
        <f t="shared" si="105"/>
        <v>10.695101212600798</v>
      </c>
      <c r="W333" s="47">
        <f t="shared" si="106"/>
        <v>0.148204006515857</v>
      </c>
      <c r="X333" s="47">
        <f t="shared" si="107"/>
        <v>0.74721471457877175</v>
      </c>
      <c r="Y333" s="47">
        <f t="shared" si="108"/>
        <v>1.2940640925495841</v>
      </c>
      <c r="Z333" s="47">
        <f t="shared" si="109"/>
        <v>0.29688338145765858</v>
      </c>
      <c r="AA333" s="47">
        <f t="shared" si="110"/>
        <v>4.2106864792856129</v>
      </c>
      <c r="AB333" s="47">
        <f t="shared" si="111"/>
        <v>1.5296567685883533</v>
      </c>
      <c r="AC333" s="47">
        <f t="shared" si="112"/>
        <v>4.2084515015257864</v>
      </c>
      <c r="AD333" s="47">
        <f t="shared" si="113"/>
        <v>1.4370136279138415</v>
      </c>
      <c r="AE333" s="47">
        <f t="shared" si="114"/>
        <v>100.00000000000001</v>
      </c>
      <c r="AF333" s="47"/>
      <c r="AG333" s="47">
        <f>AC333*'E. Diagram lines'!$G$42</f>
        <v>3.4934615033260124</v>
      </c>
      <c r="AH333" s="47">
        <f>V333*'E. Diagram lines'!$G$43</f>
        <v>5.6605574915338313</v>
      </c>
      <c r="AI333" s="47">
        <f>AB333*'E. Diagram lines'!$G$41</f>
        <v>1.1347792549159808</v>
      </c>
      <c r="AJ333" s="47">
        <f>AA333*'E. Diagram lines'!$G$44</f>
        <v>3.0091992281884599</v>
      </c>
      <c r="AK333" s="47">
        <f>AD333*'E. Diagram lines'!$G$50</f>
        <v>0.62715400000004684</v>
      </c>
      <c r="AL333" s="47">
        <f>U333*'E. Diagram lines'!$G$47</f>
        <v>8.5646057949871346E-2</v>
      </c>
      <c r="AM333" s="47">
        <f t="shared" si="115"/>
        <v>5.7381082701141395</v>
      </c>
      <c r="AN333" s="47">
        <f t="shared" si="116"/>
        <v>0.7411590142234864</v>
      </c>
      <c r="AO333" s="47">
        <f t="shared" si="117"/>
        <v>1.2230473277461815</v>
      </c>
      <c r="AP333" s="47">
        <f t="shared" si="118"/>
        <v>0.8176298474424446</v>
      </c>
    </row>
    <row r="334" spans="1:42">
      <c r="A334" s="18" t="s">
        <v>126</v>
      </c>
      <c r="B334" s="18">
        <v>0.1</v>
      </c>
      <c r="C334" s="18" t="s">
        <v>160</v>
      </c>
      <c r="D334" s="18">
        <v>500</v>
      </c>
      <c r="E334" s="18">
        <v>100</v>
      </c>
      <c r="F334" s="47">
        <v>70.304730281113635</v>
      </c>
      <c r="G334" s="47">
        <v>0.1517533580378321</v>
      </c>
      <c r="H334" s="47">
        <v>10.042172239244325</v>
      </c>
      <c r="I334" s="47">
        <v>0.14512863574296359</v>
      </c>
      <c r="J334" s="47">
        <v>0.75548716776387059</v>
      </c>
      <c r="K334" s="47">
        <v>1.1449416059136377</v>
      </c>
      <c r="L334" s="47">
        <v>0.28122991885062421</v>
      </c>
      <c r="M334" s="47">
        <v>3.8525610050255281</v>
      </c>
      <c r="N334" s="47">
        <v>1.4448676857402671</v>
      </c>
      <c r="O334" s="47">
        <v>3.7616827134375606</v>
      </c>
      <c r="P334" s="47">
        <v>1.2285360822577853</v>
      </c>
      <c r="Q334" s="47">
        <v>6.8869093068720089</v>
      </c>
      <c r="R334" s="47">
        <f t="shared" si="102"/>
        <v>100.00000000000007</v>
      </c>
      <c r="S334" s="47"/>
      <c r="T334" s="47">
        <f t="shared" si="103"/>
        <v>75.504668310083574</v>
      </c>
      <c r="U334" s="47">
        <f t="shared" si="104"/>
        <v>0.16297746848288414</v>
      </c>
      <c r="V334" s="47">
        <f t="shared" si="105"/>
        <v>10.784919890953054</v>
      </c>
      <c r="W334" s="47">
        <f t="shared" si="106"/>
        <v>0.15586276286463596</v>
      </c>
      <c r="X334" s="47">
        <f t="shared" si="107"/>
        <v>0.81136514977654706</v>
      </c>
      <c r="Y334" s="47">
        <f t="shared" si="108"/>
        <v>1.2296247470584034</v>
      </c>
      <c r="Z334" s="47">
        <f t="shared" si="109"/>
        <v>0.30203048438964508</v>
      </c>
      <c r="AA334" s="47">
        <f t="shared" si="110"/>
        <v>4.1375073862840379</v>
      </c>
      <c r="AB334" s="47">
        <f t="shared" si="111"/>
        <v>1.5517342137230778</v>
      </c>
      <c r="AC334" s="47">
        <f t="shared" si="112"/>
        <v>4.0399074774941184</v>
      </c>
      <c r="AD334" s="47">
        <f t="shared" si="113"/>
        <v>1.319402108889995</v>
      </c>
      <c r="AE334" s="47">
        <f t="shared" si="114"/>
        <v>99.999999999999972</v>
      </c>
      <c r="AF334" s="47"/>
      <c r="AG334" s="47">
        <f>AC334*'E. Diagram lines'!$G$42</f>
        <v>3.3535520712328029</v>
      </c>
      <c r="AH334" s="47">
        <f>V334*'E. Diagram lines'!$G$43</f>
        <v>5.7080954981893939</v>
      </c>
      <c r="AI334" s="47">
        <f>AB334*'E. Diagram lines'!$G$41</f>
        <v>1.15115745638895</v>
      </c>
      <c r="AJ334" s="47">
        <f>AA334*'E. Diagram lines'!$G$44</f>
        <v>2.956901230875387</v>
      </c>
      <c r="AK334" s="47">
        <f>AD334*'E. Diagram lines'!$G$50</f>
        <v>0.57582495678911538</v>
      </c>
      <c r="AL334" s="47">
        <f>U334*'E. Diagram lines'!$G$47</f>
        <v>9.767425170740221E-2</v>
      </c>
      <c r="AM334" s="47">
        <f t="shared" si="115"/>
        <v>5.5916416912171965</v>
      </c>
      <c r="AN334" s="47">
        <f t="shared" si="116"/>
        <v>0.76499507719417337</v>
      </c>
      <c r="AO334" s="47">
        <f t="shared" si="117"/>
        <v>1.2671395265751941</v>
      </c>
      <c r="AP334" s="47">
        <f t="shared" si="118"/>
        <v>0.78917907541151777</v>
      </c>
    </row>
    <row r="335" spans="1:42">
      <c r="A335" s="18" t="s">
        <v>126</v>
      </c>
      <c r="B335" s="18">
        <v>0.1</v>
      </c>
      <c r="C335" s="18" t="s">
        <v>160</v>
      </c>
      <c r="D335" s="18">
        <v>500</v>
      </c>
      <c r="E335" s="18">
        <v>100</v>
      </c>
      <c r="F335" s="47">
        <v>70.304730281113621</v>
      </c>
      <c r="G335" s="47">
        <v>0.15175335803783196</v>
      </c>
      <c r="H335" s="47">
        <v>10.042172239244314</v>
      </c>
      <c r="I335" s="47">
        <v>0.1451286357429632</v>
      </c>
      <c r="J335" s="47">
        <v>0.75548716776387637</v>
      </c>
      <c r="K335" s="47">
        <v>1.1449416059136364</v>
      </c>
      <c r="L335" s="47">
        <v>0.28122991885062387</v>
      </c>
      <c r="M335" s="47">
        <v>3.852561005025521</v>
      </c>
      <c r="N335" s="47">
        <v>1.4448676857402654</v>
      </c>
      <c r="O335" s="47">
        <v>3.7616827134375557</v>
      </c>
      <c r="P335" s="47">
        <v>1.2285360822577844</v>
      </c>
      <c r="Q335" s="47">
        <v>6.8869093068720009</v>
      </c>
      <c r="R335" s="47">
        <f t="shared" si="102"/>
        <v>99.999999999999986</v>
      </c>
      <c r="S335" s="47"/>
      <c r="T335" s="47">
        <f t="shared" si="103"/>
        <v>75.504668310083616</v>
      </c>
      <c r="U335" s="47">
        <f t="shared" si="104"/>
        <v>0.16297746848288411</v>
      </c>
      <c r="V335" s="47">
        <f t="shared" si="105"/>
        <v>10.78491989095305</v>
      </c>
      <c r="W335" s="47">
        <f t="shared" si="106"/>
        <v>0.15586276286463566</v>
      </c>
      <c r="X335" s="47">
        <f t="shared" si="107"/>
        <v>0.81136514977655394</v>
      </c>
      <c r="Y335" s="47">
        <f t="shared" si="108"/>
        <v>1.229624747058403</v>
      </c>
      <c r="Z335" s="47">
        <f t="shared" si="109"/>
        <v>0.30203048438964497</v>
      </c>
      <c r="AA335" s="47">
        <f t="shared" si="110"/>
        <v>4.1375073862840335</v>
      </c>
      <c r="AB335" s="47">
        <f t="shared" si="111"/>
        <v>1.5517342137230772</v>
      </c>
      <c r="AC335" s="47">
        <f t="shared" si="112"/>
        <v>4.0399074774941166</v>
      </c>
      <c r="AD335" s="47">
        <f t="shared" si="113"/>
        <v>1.3194021088899952</v>
      </c>
      <c r="AE335" s="47">
        <f t="shared" si="114"/>
        <v>99.999999999999986</v>
      </c>
      <c r="AF335" s="47"/>
      <c r="AG335" s="47">
        <f>AC335*'E. Diagram lines'!$G$42</f>
        <v>3.3535520712328015</v>
      </c>
      <c r="AH335" s="47">
        <f>V335*'E. Diagram lines'!$G$43</f>
        <v>5.7080954981893912</v>
      </c>
      <c r="AI335" s="47">
        <f>AB335*'E. Diagram lines'!$G$41</f>
        <v>1.1511574563889495</v>
      </c>
      <c r="AJ335" s="47">
        <f>AA335*'E. Diagram lines'!$G$44</f>
        <v>2.9569012308753839</v>
      </c>
      <c r="AK335" s="47">
        <f>AD335*'E. Diagram lines'!$G$50</f>
        <v>0.57582495678911549</v>
      </c>
      <c r="AL335" s="47">
        <f>U335*'E. Diagram lines'!$G$47</f>
        <v>9.7674251707402196E-2</v>
      </c>
      <c r="AM335" s="47">
        <f t="shared" si="115"/>
        <v>5.5916416912171938</v>
      </c>
      <c r="AN335" s="47">
        <f t="shared" si="116"/>
        <v>0.76499507719417348</v>
      </c>
      <c r="AO335" s="47">
        <f t="shared" si="117"/>
        <v>1.2671395265751941</v>
      </c>
      <c r="AP335" s="47">
        <f t="shared" si="118"/>
        <v>0.78917907541151777</v>
      </c>
    </row>
    <row r="336" spans="1:42">
      <c r="A336" s="18" t="s">
        <v>126</v>
      </c>
      <c r="B336" s="18">
        <v>0.1</v>
      </c>
      <c r="C336" s="18" t="s">
        <v>160</v>
      </c>
      <c r="D336" s="18">
        <v>500</v>
      </c>
      <c r="E336" s="18">
        <v>100</v>
      </c>
      <c r="F336" s="47">
        <v>70.729971242697133</v>
      </c>
      <c r="G336" s="47">
        <v>0.17367055620743779</v>
      </c>
      <c r="H336" s="47">
        <v>10.102632172935534</v>
      </c>
      <c r="I336" s="47">
        <v>0.15434501247116952</v>
      </c>
      <c r="J336" s="47">
        <v>0.8161121664416604</v>
      </c>
      <c r="K336" s="47">
        <v>1.091761602986272</v>
      </c>
      <c r="L336" s="47">
        <v>0.29059067410851003</v>
      </c>
      <c r="M336" s="47">
        <v>3.8153170024670668</v>
      </c>
      <c r="N336" s="47">
        <v>1.5021001122673019</v>
      </c>
      <c r="O336" s="47">
        <v>3.6191460541457339</v>
      </c>
      <c r="P336" s="47">
        <v>1.1387117872733905</v>
      </c>
      <c r="Q336" s="47">
        <v>6.5656416159988185</v>
      </c>
      <c r="R336" s="47">
        <f t="shared" si="102"/>
        <v>100.00000000000001</v>
      </c>
      <c r="S336" s="47"/>
      <c r="T336" s="47">
        <f t="shared" si="103"/>
        <v>75.700173325970255</v>
      </c>
      <c r="U336" s="47">
        <f t="shared" si="104"/>
        <v>0.18587440338989419</v>
      </c>
      <c r="V336" s="47">
        <f t="shared" si="105"/>
        <v>10.812545136142779</v>
      </c>
      <c r="W336" s="47">
        <f t="shared" si="106"/>
        <v>0.1651908517815627</v>
      </c>
      <c r="X336" s="47">
        <f t="shared" si="107"/>
        <v>0.87346044919317767</v>
      </c>
      <c r="Y336" s="47">
        <f t="shared" si="108"/>
        <v>1.1684797989400169</v>
      </c>
      <c r="Z336" s="47">
        <f t="shared" si="109"/>
        <v>0.31101050955391157</v>
      </c>
      <c r="AA336" s="47">
        <f t="shared" si="110"/>
        <v>4.0834197060429167</v>
      </c>
      <c r="AB336" s="47">
        <f t="shared" si="111"/>
        <v>1.6076528359020732</v>
      </c>
      <c r="AC336" s="47">
        <f t="shared" si="112"/>
        <v>3.873463805757178</v>
      </c>
      <c r="AD336" s="47">
        <f t="shared" si="113"/>
        <v>1.2187291773262421</v>
      </c>
      <c r="AE336" s="47">
        <f t="shared" si="114"/>
        <v>99.999999999999986</v>
      </c>
      <c r="AF336" s="47"/>
      <c r="AG336" s="47">
        <f>AC336*'E. Diagram lines'!$G$42</f>
        <v>3.2153861545115525</v>
      </c>
      <c r="AH336" s="47">
        <f>V336*'E. Diagram lines'!$G$43</f>
        <v>5.7227166116791768</v>
      </c>
      <c r="AI336" s="47">
        <f>AB336*'E. Diagram lines'!$G$41</f>
        <v>1.1926408098544261</v>
      </c>
      <c r="AJ336" s="47">
        <f>AA336*'E. Diagram lines'!$G$44</f>
        <v>2.9182470573963633</v>
      </c>
      <c r="AK336" s="47">
        <f>AD336*'E. Diagram lines'!$G$50</f>
        <v>0.53188839940684673</v>
      </c>
      <c r="AL336" s="47">
        <f>U336*'E. Diagram lines'!$G$47</f>
        <v>0.11139664538705478</v>
      </c>
      <c r="AM336" s="47">
        <f t="shared" si="115"/>
        <v>5.4811166416592512</v>
      </c>
      <c r="AN336" s="47">
        <f t="shared" si="116"/>
        <v>0.7811223815380266</v>
      </c>
      <c r="AO336" s="47">
        <f t="shared" si="117"/>
        <v>1.2982490029986227</v>
      </c>
      <c r="AP336" s="47">
        <f t="shared" si="118"/>
        <v>0.77026825954825007</v>
      </c>
    </row>
    <row r="337" spans="1:42">
      <c r="A337" s="18" t="s">
        <v>126</v>
      </c>
      <c r="B337" s="18">
        <v>0.1</v>
      </c>
      <c r="C337" s="18" t="s">
        <v>160</v>
      </c>
      <c r="D337" s="18">
        <v>500</v>
      </c>
      <c r="E337" s="18">
        <v>100</v>
      </c>
      <c r="F337" s="47">
        <v>70.729971242697118</v>
      </c>
      <c r="G337" s="47">
        <v>0.17367055620743771</v>
      </c>
      <c r="H337" s="47">
        <v>10.102632172935525</v>
      </c>
      <c r="I337" s="47">
        <v>0.15434501247116914</v>
      </c>
      <c r="J337" s="47">
        <v>0.81611216644166662</v>
      </c>
      <c r="K337" s="47">
        <v>1.0917616029862709</v>
      </c>
      <c r="L337" s="47">
        <v>0.29059067410850981</v>
      </c>
      <c r="M337" s="47">
        <v>3.8153170024670606</v>
      </c>
      <c r="N337" s="47">
        <v>1.5021001122673003</v>
      </c>
      <c r="O337" s="47">
        <v>3.6191460541457299</v>
      </c>
      <c r="P337" s="47">
        <v>1.1387117872733901</v>
      </c>
      <c r="Q337" s="47">
        <v>6.5656416159988114</v>
      </c>
      <c r="R337" s="47">
        <f t="shared" si="102"/>
        <v>100</v>
      </c>
      <c r="S337" s="47"/>
      <c r="T337" s="47">
        <f t="shared" si="103"/>
        <v>75.700173325970255</v>
      </c>
      <c r="U337" s="47">
        <f t="shared" si="104"/>
        <v>0.18587440338989408</v>
      </c>
      <c r="V337" s="47">
        <f t="shared" si="105"/>
        <v>10.81254513614277</v>
      </c>
      <c r="W337" s="47">
        <f t="shared" si="106"/>
        <v>0.16519085178156229</v>
      </c>
      <c r="X337" s="47">
        <f t="shared" si="107"/>
        <v>0.87346044919318455</v>
      </c>
      <c r="Y337" s="47">
        <f t="shared" si="108"/>
        <v>1.168479798940016</v>
      </c>
      <c r="Z337" s="47">
        <f t="shared" si="109"/>
        <v>0.31101050955391135</v>
      </c>
      <c r="AA337" s="47">
        <f t="shared" si="110"/>
        <v>4.0834197060429105</v>
      </c>
      <c r="AB337" s="47">
        <f t="shared" si="111"/>
        <v>1.6076528359020721</v>
      </c>
      <c r="AC337" s="47">
        <f t="shared" si="112"/>
        <v>3.8734638057571744</v>
      </c>
      <c r="AD337" s="47">
        <f t="shared" si="113"/>
        <v>1.2187291773262416</v>
      </c>
      <c r="AE337" s="47">
        <f t="shared" si="114"/>
        <v>99.999999999999986</v>
      </c>
      <c r="AF337" s="47"/>
      <c r="AG337" s="47">
        <f>AC337*'E. Diagram lines'!$G$42</f>
        <v>3.2153861545115499</v>
      </c>
      <c r="AH337" s="47">
        <f>V337*'E. Diagram lines'!$G$43</f>
        <v>5.7227166116791723</v>
      </c>
      <c r="AI337" s="47">
        <f>AB337*'E. Diagram lines'!$G$41</f>
        <v>1.1926408098544252</v>
      </c>
      <c r="AJ337" s="47">
        <f>AA337*'E. Diagram lines'!$G$44</f>
        <v>2.9182470573963588</v>
      </c>
      <c r="AK337" s="47">
        <f>AD337*'E. Diagram lines'!$G$50</f>
        <v>0.53188839940684651</v>
      </c>
      <c r="AL337" s="47">
        <f>U337*'E. Diagram lines'!$G$47</f>
        <v>0.11139664538705471</v>
      </c>
      <c r="AM337" s="47">
        <f t="shared" si="115"/>
        <v>5.4811166416592467</v>
      </c>
      <c r="AN337" s="47">
        <f t="shared" si="116"/>
        <v>0.78112238153802682</v>
      </c>
      <c r="AO337" s="47">
        <f t="shared" si="117"/>
        <v>1.2982490029986227</v>
      </c>
      <c r="AP337" s="47">
        <f t="shared" si="118"/>
        <v>0.77026825954825007</v>
      </c>
    </row>
    <row r="338" spans="1:42">
      <c r="A338" s="18" t="s">
        <v>126</v>
      </c>
      <c r="B338" s="18">
        <v>0.1</v>
      </c>
      <c r="C338" s="18" t="s">
        <v>160</v>
      </c>
      <c r="D338" s="18">
        <v>500</v>
      </c>
      <c r="E338" s="18">
        <v>100</v>
      </c>
      <c r="F338" s="47">
        <v>71.09586732170186</v>
      </c>
      <c r="G338" s="47">
        <v>0.19768695424783014</v>
      </c>
      <c r="H338" s="47">
        <v>10.158608756663257</v>
      </c>
      <c r="I338" s="47">
        <v>0.1637481913736151</v>
      </c>
      <c r="J338" s="47">
        <v>0.88034300380243324</v>
      </c>
      <c r="K338" s="47">
        <v>1.0413560403934901</v>
      </c>
      <c r="L338" s="47">
        <v>0.30041270070856857</v>
      </c>
      <c r="M338" s="47">
        <v>3.7980161457716259</v>
      </c>
      <c r="N338" s="47">
        <v>1.5570668634902778</v>
      </c>
      <c r="O338" s="47">
        <v>3.4820593429159872</v>
      </c>
      <c r="P338" s="47">
        <v>1.0632889674502222</v>
      </c>
      <c r="Q338" s="47">
        <v>6.2615457114808191</v>
      </c>
      <c r="R338" s="47">
        <f t="shared" si="102"/>
        <v>99.999999999999986</v>
      </c>
      <c r="S338" s="47"/>
      <c r="T338" s="47">
        <f t="shared" si="103"/>
        <v>75.844932436025346</v>
      </c>
      <c r="U338" s="47">
        <f t="shared" si="104"/>
        <v>0.21089205678532541</v>
      </c>
      <c r="V338" s="47">
        <f t="shared" si="105"/>
        <v>10.837183985769496</v>
      </c>
      <c r="W338" s="47">
        <f t="shared" si="106"/>
        <v>0.17468625082040695</v>
      </c>
      <c r="X338" s="47">
        <f t="shared" si="107"/>
        <v>0.93914819748660539</v>
      </c>
      <c r="Y338" s="47">
        <f t="shared" si="108"/>
        <v>1.1109165905256799</v>
      </c>
      <c r="Z338" s="47">
        <f t="shared" si="109"/>
        <v>0.32047968252593889</v>
      </c>
      <c r="AA338" s="47">
        <f t="shared" si="110"/>
        <v>4.0517162082507232</v>
      </c>
      <c r="AB338" s="47">
        <f t="shared" si="111"/>
        <v>1.6610758896213027</v>
      </c>
      <c r="AC338" s="47">
        <f t="shared" si="112"/>
        <v>3.714654107905917</v>
      </c>
      <c r="AD338" s="47">
        <f t="shared" si="113"/>
        <v>1.1343145942832673</v>
      </c>
      <c r="AE338" s="47">
        <f t="shared" si="114"/>
        <v>100</v>
      </c>
      <c r="AF338" s="47"/>
      <c r="AG338" s="47">
        <f>AC338*'E. Diagram lines'!$G$42</f>
        <v>3.0835572465160408</v>
      </c>
      <c r="AH338" s="47">
        <f>V338*'E. Diagram lines'!$G$43</f>
        <v>5.7357571264031488</v>
      </c>
      <c r="AI338" s="47">
        <f>AB338*'E. Diagram lines'!$G$41</f>
        <v>1.2322728203418443</v>
      </c>
      <c r="AJ338" s="47">
        <f>AA338*'E. Diagram lines'!$G$44</f>
        <v>2.895589910739524</v>
      </c>
      <c r="AK338" s="47">
        <f>AD338*'E. Diagram lines'!$G$50</f>
        <v>0.49504745205230155</v>
      </c>
      <c r="AL338" s="47">
        <f>U338*'E. Diagram lines'!$G$47</f>
        <v>0.12639000979270279</v>
      </c>
      <c r="AM338" s="47">
        <f t="shared" si="115"/>
        <v>5.3757299975272197</v>
      </c>
      <c r="AN338" s="47">
        <f t="shared" si="116"/>
        <v>0.79537138929940687</v>
      </c>
      <c r="AO338" s="47">
        <f t="shared" si="117"/>
        <v>1.3290043948785579</v>
      </c>
      <c r="AP338" s="47">
        <f t="shared" si="118"/>
        <v>0.7524429594466302</v>
      </c>
    </row>
    <row r="339" spans="1:42">
      <c r="A339" s="18" t="s">
        <v>126</v>
      </c>
      <c r="B339" s="18">
        <v>0.1</v>
      </c>
      <c r="C339" s="18" t="s">
        <v>160</v>
      </c>
      <c r="D339" s="18">
        <v>500</v>
      </c>
      <c r="E339" s="18">
        <v>100</v>
      </c>
      <c r="F339" s="47">
        <v>71.095867321701903</v>
      </c>
      <c r="G339" s="47">
        <v>0.19768695424783012</v>
      </c>
      <c r="H339" s="47">
        <v>10.158608756663254</v>
      </c>
      <c r="I339" s="47">
        <v>0.16374819137361479</v>
      </c>
      <c r="J339" s="47">
        <v>0.88034300380244024</v>
      </c>
      <c r="K339" s="47">
        <v>1.0413560403934894</v>
      </c>
      <c r="L339" s="47">
        <v>0.30041270070856835</v>
      </c>
      <c r="M339" s="47">
        <v>3.7980161457716219</v>
      </c>
      <c r="N339" s="47">
        <v>1.5570668634902771</v>
      </c>
      <c r="O339" s="47">
        <v>3.482059342915985</v>
      </c>
      <c r="P339" s="47">
        <v>1.0632889674502222</v>
      </c>
      <c r="Q339" s="47">
        <v>6.2615457114808146</v>
      </c>
      <c r="R339" s="47">
        <f t="shared" si="102"/>
        <v>100.00000000000003</v>
      </c>
      <c r="S339" s="47"/>
      <c r="T339" s="47">
        <f t="shared" si="103"/>
        <v>75.844932436025346</v>
      </c>
      <c r="U339" s="47">
        <f t="shared" si="104"/>
        <v>0.2108920567853253</v>
      </c>
      <c r="V339" s="47">
        <f t="shared" si="105"/>
        <v>10.837183985769485</v>
      </c>
      <c r="W339" s="47">
        <f t="shared" si="106"/>
        <v>0.17468625082040656</v>
      </c>
      <c r="X339" s="47">
        <f t="shared" si="107"/>
        <v>0.93914819748661238</v>
      </c>
      <c r="Y339" s="47">
        <f t="shared" si="108"/>
        <v>1.1109165905256786</v>
      </c>
      <c r="Z339" s="47">
        <f t="shared" si="109"/>
        <v>0.3204796825259385</v>
      </c>
      <c r="AA339" s="47">
        <f t="shared" si="110"/>
        <v>4.051716208250717</v>
      </c>
      <c r="AB339" s="47">
        <f t="shared" si="111"/>
        <v>1.6610758896213011</v>
      </c>
      <c r="AC339" s="47">
        <f t="shared" si="112"/>
        <v>3.714654107905913</v>
      </c>
      <c r="AD339" s="47">
        <f t="shared" si="113"/>
        <v>1.1343145942832669</v>
      </c>
      <c r="AE339" s="47">
        <f t="shared" si="114"/>
        <v>99.999999999999986</v>
      </c>
      <c r="AF339" s="47"/>
      <c r="AG339" s="47">
        <f>AC339*'E. Diagram lines'!$G$42</f>
        <v>3.0835572465160377</v>
      </c>
      <c r="AH339" s="47">
        <f>V339*'E. Diagram lines'!$G$43</f>
        <v>5.7357571264031426</v>
      </c>
      <c r="AI339" s="47">
        <f>AB339*'E. Diagram lines'!$G$41</f>
        <v>1.2322728203418429</v>
      </c>
      <c r="AJ339" s="47">
        <f>AA339*'E. Diagram lines'!$G$44</f>
        <v>2.8955899107395195</v>
      </c>
      <c r="AK339" s="47">
        <f>AD339*'E. Diagram lines'!$G$50</f>
        <v>0.49504745205230133</v>
      </c>
      <c r="AL339" s="47">
        <f>U339*'E. Diagram lines'!$G$47</f>
        <v>0.12639000979270271</v>
      </c>
      <c r="AM339" s="47">
        <f t="shared" si="115"/>
        <v>5.3757299975272144</v>
      </c>
      <c r="AN339" s="47">
        <f t="shared" si="116"/>
        <v>0.79537138929940698</v>
      </c>
      <c r="AO339" s="47">
        <f t="shared" si="117"/>
        <v>1.3290043948785575</v>
      </c>
      <c r="AP339" s="47">
        <f t="shared" si="118"/>
        <v>0.75244295944663042</v>
      </c>
    </row>
    <row r="340" spans="1:42">
      <c r="A340" s="18" t="s">
        <v>126</v>
      </c>
      <c r="B340" s="18">
        <v>0.1</v>
      </c>
      <c r="C340" s="18" t="s">
        <v>160</v>
      </c>
      <c r="D340" s="18">
        <v>500</v>
      </c>
      <c r="E340" s="18">
        <v>100</v>
      </c>
      <c r="F340" s="47">
        <v>71.426856120717318</v>
      </c>
      <c r="G340" s="47">
        <v>0.22350474421987929</v>
      </c>
      <c r="H340" s="47">
        <v>10.203016260485734</v>
      </c>
      <c r="I340" s="47">
        <v>0.1738450743079657</v>
      </c>
      <c r="J340" s="47">
        <v>0.95027699028547596</v>
      </c>
      <c r="K340" s="47">
        <v>0.98521163758194408</v>
      </c>
      <c r="L340" s="47">
        <v>0.31093880101809995</v>
      </c>
      <c r="M340" s="47">
        <v>3.8029289457342887</v>
      </c>
      <c r="N340" s="47">
        <v>1.611645365221823</v>
      </c>
      <c r="O340" s="47">
        <v>3.3475296040032436</v>
      </c>
      <c r="P340" s="47">
        <v>0.99715882535263511</v>
      </c>
      <c r="Q340" s="47">
        <v>5.9670876310715704</v>
      </c>
      <c r="R340" s="47">
        <f t="shared" si="102"/>
        <v>99.999999999999972</v>
      </c>
      <c r="S340" s="47"/>
      <c r="T340" s="47">
        <f t="shared" si="103"/>
        <v>75.959421357153587</v>
      </c>
      <c r="U340" s="47">
        <f t="shared" si="104"/>
        <v>0.23768778248937089</v>
      </c>
      <c r="V340" s="47">
        <f t="shared" si="105"/>
        <v>10.850473524052148</v>
      </c>
      <c r="W340" s="47">
        <f t="shared" si="106"/>
        <v>0.1848768371928145</v>
      </c>
      <c r="X340" s="47">
        <f t="shared" si="107"/>
        <v>1.0105791327159608</v>
      </c>
      <c r="Y340" s="47">
        <f t="shared" si="108"/>
        <v>1.0477306431992324</v>
      </c>
      <c r="Z340" s="47">
        <f t="shared" si="109"/>
        <v>0.330670180455715</v>
      </c>
      <c r="AA340" s="47">
        <f t="shared" si="110"/>
        <v>4.0442530704716351</v>
      </c>
      <c r="AB340" s="47">
        <f t="shared" si="111"/>
        <v>1.7139162497686968</v>
      </c>
      <c r="AC340" s="47">
        <f t="shared" si="112"/>
        <v>3.559955253613285</v>
      </c>
      <c r="AD340" s="47">
        <f t="shared" si="113"/>
        <v>1.0604359688875589</v>
      </c>
      <c r="AE340" s="47">
        <f t="shared" si="114"/>
        <v>100.00000000000001</v>
      </c>
      <c r="AF340" s="47"/>
      <c r="AG340" s="47">
        <f>AC340*'E. Diagram lines'!$G$42</f>
        <v>2.9551407750694736</v>
      </c>
      <c r="AH340" s="47">
        <f>V340*'E. Diagram lines'!$G$43</f>
        <v>5.74279083220822</v>
      </c>
      <c r="AI340" s="47">
        <f>AB340*'E. Diagram lines'!$G$41</f>
        <v>1.2714725583150159</v>
      </c>
      <c r="AJ340" s="47">
        <f>AA340*'E. Diagram lines'!$G$44</f>
        <v>2.8902563223673718</v>
      </c>
      <c r="AK340" s="47">
        <f>AD340*'E. Diagram lines'!$G$50</f>
        <v>0.46280469907389932</v>
      </c>
      <c r="AL340" s="47">
        <f>U340*'E. Diagram lines'!$G$47</f>
        <v>0.14244899316913379</v>
      </c>
      <c r="AM340" s="47">
        <f t="shared" si="115"/>
        <v>5.2738715033819821</v>
      </c>
      <c r="AN340" s="47">
        <f t="shared" si="116"/>
        <v>0.80692651544726424</v>
      </c>
      <c r="AO340" s="47">
        <f t="shared" si="117"/>
        <v>1.3587216003053777</v>
      </c>
      <c r="AP340" s="47">
        <f t="shared" si="118"/>
        <v>0.735985944269412</v>
      </c>
    </row>
    <row r="341" spans="1:42">
      <c r="A341" s="18" t="s">
        <v>126</v>
      </c>
      <c r="B341" s="18">
        <v>0.1</v>
      </c>
      <c r="C341" s="18" t="s">
        <v>160</v>
      </c>
      <c r="D341" s="18">
        <v>500</v>
      </c>
      <c r="E341" s="18">
        <v>100</v>
      </c>
      <c r="F341" s="47">
        <v>71.426856120717332</v>
      </c>
      <c r="G341" s="47">
        <v>0.22350474421987923</v>
      </c>
      <c r="H341" s="47">
        <v>10.203016260485729</v>
      </c>
      <c r="I341" s="47">
        <v>0.17384507430796536</v>
      </c>
      <c r="J341" s="47">
        <v>0.95027699028548351</v>
      </c>
      <c r="K341" s="47">
        <v>0.98521163758194374</v>
      </c>
      <c r="L341" s="47">
        <v>0.31093880101809984</v>
      </c>
      <c r="M341" s="47">
        <v>3.8029289457342852</v>
      </c>
      <c r="N341" s="47">
        <v>1.6116453652218228</v>
      </c>
      <c r="O341" s="47">
        <v>3.3475296040032423</v>
      </c>
      <c r="P341" s="47">
        <v>0.99715882535263545</v>
      </c>
      <c r="Q341" s="47">
        <v>5.9670876310715677</v>
      </c>
      <c r="R341" s="47">
        <f t="shared" si="102"/>
        <v>99.999999999999972</v>
      </c>
      <c r="S341" s="47"/>
      <c r="T341" s="47">
        <f t="shared" si="103"/>
        <v>75.959421357153602</v>
      </c>
      <c r="U341" s="47">
        <f t="shared" si="104"/>
        <v>0.23768778248937081</v>
      </c>
      <c r="V341" s="47">
        <f t="shared" si="105"/>
        <v>10.850473524052141</v>
      </c>
      <c r="W341" s="47">
        <f t="shared" si="106"/>
        <v>0.18487683719281414</v>
      </c>
      <c r="X341" s="47">
        <f t="shared" si="107"/>
        <v>1.0105791327159688</v>
      </c>
      <c r="Y341" s="47">
        <f t="shared" si="108"/>
        <v>1.0477306431992319</v>
      </c>
      <c r="Z341" s="47">
        <f t="shared" si="109"/>
        <v>0.33067018045571489</v>
      </c>
      <c r="AA341" s="47">
        <f t="shared" si="110"/>
        <v>4.0442530704716306</v>
      </c>
      <c r="AB341" s="47">
        <f t="shared" si="111"/>
        <v>1.7139162497686968</v>
      </c>
      <c r="AC341" s="47">
        <f t="shared" si="112"/>
        <v>3.5599552536132841</v>
      </c>
      <c r="AD341" s="47">
        <f t="shared" si="113"/>
        <v>1.0604359688875593</v>
      </c>
      <c r="AE341" s="47">
        <f t="shared" si="114"/>
        <v>100.00000000000003</v>
      </c>
      <c r="AF341" s="47"/>
      <c r="AG341" s="47">
        <f>AC341*'E. Diagram lines'!$G$42</f>
        <v>2.9551407750694727</v>
      </c>
      <c r="AH341" s="47">
        <f>V341*'E. Diagram lines'!$G$43</f>
        <v>5.7427908322082164</v>
      </c>
      <c r="AI341" s="47">
        <f>AB341*'E. Diagram lines'!$G$41</f>
        <v>1.2714725583150159</v>
      </c>
      <c r="AJ341" s="47">
        <f>AA341*'E. Diagram lines'!$G$44</f>
        <v>2.8902563223673687</v>
      </c>
      <c r="AK341" s="47">
        <f>AD341*'E. Diagram lines'!$G$50</f>
        <v>0.46280469907389954</v>
      </c>
      <c r="AL341" s="47">
        <f>U341*'E. Diagram lines'!$G$47</f>
        <v>0.14244899316913373</v>
      </c>
      <c r="AM341" s="47">
        <f t="shared" si="115"/>
        <v>5.2738715033819812</v>
      </c>
      <c r="AN341" s="47">
        <f t="shared" si="116"/>
        <v>0.80692651544726413</v>
      </c>
      <c r="AO341" s="47">
        <f t="shared" si="117"/>
        <v>1.358721600305377</v>
      </c>
      <c r="AP341" s="47">
        <f t="shared" si="118"/>
        <v>0.73598594426941233</v>
      </c>
    </row>
    <row r="342" spans="1:42">
      <c r="A342" s="18" t="s">
        <v>126</v>
      </c>
      <c r="B342" s="18">
        <v>0.1</v>
      </c>
      <c r="C342" s="18" t="s">
        <v>160</v>
      </c>
      <c r="D342" s="18">
        <v>500</v>
      </c>
      <c r="E342" s="18">
        <v>100</v>
      </c>
      <c r="F342" s="47">
        <v>71.754063306203335</v>
      </c>
      <c r="G342" s="47">
        <v>0.24475484348386051</v>
      </c>
      <c r="H342" s="47">
        <v>10.266366345232591</v>
      </c>
      <c r="I342" s="47">
        <v>0.18355654597771706</v>
      </c>
      <c r="J342" s="47">
        <v>1.0134607278901631</v>
      </c>
      <c r="K342" s="47">
        <v>0.84444927711463758</v>
      </c>
      <c r="L342" s="47">
        <v>0.32084433658245221</v>
      </c>
      <c r="M342" s="47">
        <v>3.8290373102586499</v>
      </c>
      <c r="N342" s="47">
        <v>1.6408940479037688</v>
      </c>
      <c r="O342" s="47">
        <v>3.2396274568955725</v>
      </c>
      <c r="P342" s="47">
        <v>0.93974955755166123</v>
      </c>
      <c r="Q342" s="47">
        <v>5.7231962449055738</v>
      </c>
      <c r="R342" s="47">
        <f t="shared" si="102"/>
        <v>100.00000000000001</v>
      </c>
      <c r="S342" s="47"/>
      <c r="T342" s="47">
        <f t="shared" si="103"/>
        <v>76.109987237794911</v>
      </c>
      <c r="U342" s="47">
        <f t="shared" si="104"/>
        <v>0.25961300525171305</v>
      </c>
      <c r="V342" s="47">
        <f t="shared" si="105"/>
        <v>10.889599494592357</v>
      </c>
      <c r="W342" s="47">
        <f t="shared" si="106"/>
        <v>0.1946995853344235</v>
      </c>
      <c r="X342" s="47">
        <f t="shared" si="107"/>
        <v>1.0749841822415396</v>
      </c>
      <c r="Y342" s="47">
        <f t="shared" si="108"/>
        <v>0.89571267107048713</v>
      </c>
      <c r="Z342" s="47">
        <f t="shared" si="109"/>
        <v>0.34032161019790058</v>
      </c>
      <c r="AA342" s="47">
        <f t="shared" si="110"/>
        <v>4.0614840106432233</v>
      </c>
      <c r="AB342" s="47">
        <f t="shared" si="111"/>
        <v>1.7405066596936893</v>
      </c>
      <c r="AC342" s="47">
        <f t="shared" si="112"/>
        <v>3.4362932639414105</v>
      </c>
      <c r="AD342" s="47">
        <f t="shared" si="113"/>
        <v>0.99679827923831155</v>
      </c>
      <c r="AE342" s="47">
        <f t="shared" si="114"/>
        <v>99.999999999999957</v>
      </c>
      <c r="AF342" s="47"/>
      <c r="AG342" s="47">
        <f>AC342*'E. Diagram lines'!$G$42</f>
        <v>2.8524881960420649</v>
      </c>
      <c r="AH342" s="47">
        <f>V342*'E. Diagram lines'!$G$43</f>
        <v>5.7634988929598068</v>
      </c>
      <c r="AI342" s="47">
        <f>AB342*'E. Diagram lines'!$G$41</f>
        <v>1.2911987126930597</v>
      </c>
      <c r="AJ342" s="47">
        <f>AA342*'E. Diagram lines'!$G$44</f>
        <v>2.9025705452667463</v>
      </c>
      <c r="AK342" s="47">
        <f>AD342*'E. Diagram lines'!$G$50</f>
        <v>0.43503138444484701</v>
      </c>
      <c r="AL342" s="47">
        <f>U342*'E. Diagram lines'!$G$47</f>
        <v>0.15558902870143668</v>
      </c>
      <c r="AM342" s="47">
        <f t="shared" si="115"/>
        <v>5.1767999236350999</v>
      </c>
      <c r="AN342" s="47">
        <f t="shared" si="116"/>
        <v>0.81795178938380531</v>
      </c>
      <c r="AO342" s="47">
        <f t="shared" si="117"/>
        <v>1.3909108047738903</v>
      </c>
      <c r="AP342" s="47">
        <f t="shared" si="118"/>
        <v>0.71895336247859709</v>
      </c>
    </row>
    <row r="343" spans="1:42">
      <c r="A343" s="18" t="s">
        <v>126</v>
      </c>
      <c r="B343" s="18">
        <v>0.1</v>
      </c>
      <c r="C343" s="18" t="s">
        <v>160</v>
      </c>
      <c r="D343" s="18">
        <v>500</v>
      </c>
      <c r="E343" s="18">
        <v>100</v>
      </c>
      <c r="F343" s="47">
        <v>71.754063306203363</v>
      </c>
      <c r="G343" s="47">
        <v>0.24475484348386059</v>
      </c>
      <c r="H343" s="47">
        <v>10.266366345232589</v>
      </c>
      <c r="I343" s="47">
        <v>0.18355654597771673</v>
      </c>
      <c r="J343" s="47">
        <v>1.0134607278901704</v>
      </c>
      <c r="K343" s="47">
        <v>0.84444927711463702</v>
      </c>
      <c r="L343" s="47">
        <v>0.32084433658245215</v>
      </c>
      <c r="M343" s="47">
        <v>3.8290373102586477</v>
      </c>
      <c r="N343" s="47">
        <v>1.6408940479037677</v>
      </c>
      <c r="O343" s="47">
        <v>3.2396274568955712</v>
      </c>
      <c r="P343" s="47">
        <v>0.93974955755166123</v>
      </c>
      <c r="Q343" s="47">
        <v>5.7231962449055711</v>
      </c>
      <c r="R343" s="47">
        <f t="shared" si="102"/>
        <v>100.00000000000001</v>
      </c>
      <c r="S343" s="47"/>
      <c r="T343" s="47">
        <f t="shared" si="103"/>
        <v>76.10998723779494</v>
      </c>
      <c r="U343" s="47">
        <f t="shared" si="104"/>
        <v>0.25961300525171305</v>
      </c>
      <c r="V343" s="47">
        <f t="shared" si="105"/>
        <v>10.889599494592352</v>
      </c>
      <c r="W343" s="47">
        <f t="shared" si="106"/>
        <v>0.19469958533442311</v>
      </c>
      <c r="X343" s="47">
        <f t="shared" si="107"/>
        <v>1.0749841822415473</v>
      </c>
      <c r="Y343" s="47">
        <f t="shared" si="108"/>
        <v>0.89571267107048635</v>
      </c>
      <c r="Z343" s="47">
        <f t="shared" si="109"/>
        <v>0.34032161019790053</v>
      </c>
      <c r="AA343" s="47">
        <f t="shared" si="110"/>
        <v>4.0614840106432197</v>
      </c>
      <c r="AB343" s="47">
        <f t="shared" si="111"/>
        <v>1.7405066596936878</v>
      </c>
      <c r="AC343" s="47">
        <f t="shared" si="112"/>
        <v>3.4362932639414079</v>
      </c>
      <c r="AD343" s="47">
        <f t="shared" si="113"/>
        <v>0.99679827923831144</v>
      </c>
      <c r="AE343" s="47">
        <f t="shared" si="114"/>
        <v>99.999999999999986</v>
      </c>
      <c r="AF343" s="47"/>
      <c r="AG343" s="47">
        <f>AC343*'E. Diagram lines'!$G$42</f>
        <v>2.8524881960420627</v>
      </c>
      <c r="AH343" s="47">
        <f>V343*'E. Diagram lines'!$G$43</f>
        <v>5.7634988929598041</v>
      </c>
      <c r="AI343" s="47">
        <f>AB343*'E. Diagram lines'!$G$41</f>
        <v>1.2911987126930586</v>
      </c>
      <c r="AJ343" s="47">
        <f>AA343*'E. Diagram lines'!$G$44</f>
        <v>2.9025705452667436</v>
      </c>
      <c r="AK343" s="47">
        <f>AD343*'E. Diagram lines'!$G$50</f>
        <v>0.43503138444484696</v>
      </c>
      <c r="AL343" s="47">
        <f>U343*'E. Diagram lines'!$G$47</f>
        <v>0.15558902870143668</v>
      </c>
      <c r="AM343" s="47">
        <f t="shared" si="115"/>
        <v>5.1767999236350954</v>
      </c>
      <c r="AN343" s="47">
        <f t="shared" si="116"/>
        <v>0.81795178938380564</v>
      </c>
      <c r="AO343" s="47">
        <f t="shared" si="117"/>
        <v>1.390910804773891</v>
      </c>
      <c r="AP343" s="47">
        <f t="shared" si="118"/>
        <v>0.71895336247859687</v>
      </c>
    </row>
    <row r="344" spans="1:42">
      <c r="A344" s="18" t="s">
        <v>126</v>
      </c>
      <c r="B344" s="18">
        <v>0.1</v>
      </c>
      <c r="C344" s="18" t="s">
        <v>160</v>
      </c>
      <c r="D344" s="18">
        <v>500</v>
      </c>
      <c r="E344" s="18">
        <v>100</v>
      </c>
      <c r="F344" s="47">
        <v>72.042057002018296</v>
      </c>
      <c r="G344" s="47">
        <v>0.26819562815081788</v>
      </c>
      <c r="H344" s="47">
        <v>10.39742342756082</v>
      </c>
      <c r="I344" s="47">
        <v>0.19256468461726961</v>
      </c>
      <c r="J344" s="47">
        <v>1.0730823755627523</v>
      </c>
      <c r="K344" s="47">
        <v>0.66813994381448261</v>
      </c>
      <c r="L344" s="47">
        <v>0.33165348886572987</v>
      </c>
      <c r="M344" s="47">
        <v>3.8558435644835249</v>
      </c>
      <c r="N344" s="47">
        <v>1.6400085728499647</v>
      </c>
      <c r="O344" s="47">
        <v>3.1422459135537846</v>
      </c>
      <c r="P344" s="47">
        <v>0.89066994563512891</v>
      </c>
      <c r="Q344" s="47">
        <v>5.4981154528874541</v>
      </c>
      <c r="R344" s="47">
        <f t="shared" si="102"/>
        <v>100</v>
      </c>
      <c r="S344" s="47"/>
      <c r="T344" s="47">
        <f t="shared" si="103"/>
        <v>76.233460684165266</v>
      </c>
      <c r="U344" s="47">
        <f t="shared" si="104"/>
        <v>0.28379923790526401</v>
      </c>
      <c r="V344" s="47">
        <f t="shared" si="105"/>
        <v>11.002345061571058</v>
      </c>
      <c r="W344" s="47">
        <f t="shared" si="106"/>
        <v>0.2037680894302899</v>
      </c>
      <c r="X344" s="47">
        <f t="shared" si="107"/>
        <v>1.1355142605942239</v>
      </c>
      <c r="Y344" s="47">
        <f t="shared" si="108"/>
        <v>0.70701229612134453</v>
      </c>
      <c r="Z344" s="47">
        <f t="shared" si="109"/>
        <v>0.35094907414294874</v>
      </c>
      <c r="AA344" s="47">
        <f t="shared" si="110"/>
        <v>4.0801763721031925</v>
      </c>
      <c r="AB344" s="47">
        <f t="shared" si="111"/>
        <v>1.7354241989029986</v>
      </c>
      <c r="AC344" s="47">
        <f t="shared" si="112"/>
        <v>3.3250616414821472</v>
      </c>
      <c r="AD344" s="47">
        <f t="shared" si="113"/>
        <v>0.94248908358128902</v>
      </c>
      <c r="AE344" s="47">
        <f t="shared" si="114"/>
        <v>100.00000000000004</v>
      </c>
      <c r="AF344" s="47"/>
      <c r="AG344" s="47">
        <f>AC344*'E. Diagram lines'!$G$42</f>
        <v>2.7601541413730142</v>
      </c>
      <c r="AH344" s="47">
        <f>V344*'E. Diagram lines'!$G$43</f>
        <v>5.8231713309397852</v>
      </c>
      <c r="AI344" s="47">
        <f>AB344*'E. Diagram lines'!$G$41</f>
        <v>1.2874282779212629</v>
      </c>
      <c r="AJ344" s="47">
        <f>AA344*'E. Diagram lines'!$G$44</f>
        <v>2.9159291840433625</v>
      </c>
      <c r="AK344" s="47">
        <f>AD344*'E. Diagram lines'!$G$50</f>
        <v>0.41132929238985855</v>
      </c>
      <c r="AL344" s="47">
        <f>U344*'E. Diagram lines'!$G$47</f>
        <v>0.17008411319408129</v>
      </c>
      <c r="AM344" s="47">
        <f t="shared" si="115"/>
        <v>5.0604858403851463</v>
      </c>
      <c r="AN344" s="47">
        <f t="shared" si="116"/>
        <v>0.83624063010804994</v>
      </c>
      <c r="AO344" s="47">
        <f t="shared" si="117"/>
        <v>1.4386788773420689</v>
      </c>
      <c r="AP344" s="47">
        <f t="shared" si="118"/>
        <v>0.69508214497976117</v>
      </c>
    </row>
    <row r="345" spans="1:42">
      <c r="A345" s="18" t="s">
        <v>126</v>
      </c>
      <c r="B345" s="18">
        <v>0.1</v>
      </c>
      <c r="C345" s="18" t="s">
        <v>160</v>
      </c>
      <c r="D345" s="18">
        <v>500</v>
      </c>
      <c r="E345" s="18">
        <v>100</v>
      </c>
      <c r="F345" s="47">
        <v>72.042057002018268</v>
      </c>
      <c r="G345" s="47">
        <v>0.26819562815081771</v>
      </c>
      <c r="H345" s="47">
        <v>10.39742342756081</v>
      </c>
      <c r="I345" s="47">
        <v>0.19256468461726914</v>
      </c>
      <c r="J345" s="47">
        <v>1.073082375562759</v>
      </c>
      <c r="K345" s="47">
        <v>0.66813994381448205</v>
      </c>
      <c r="L345" s="47">
        <v>0.33165348886572948</v>
      </c>
      <c r="M345" s="47">
        <v>3.8558435644835196</v>
      </c>
      <c r="N345" s="47">
        <v>1.6400085728499629</v>
      </c>
      <c r="O345" s="47">
        <v>3.1422459135537819</v>
      </c>
      <c r="P345" s="47">
        <v>0.89066994563512858</v>
      </c>
      <c r="Q345" s="47">
        <v>5.4981154528874496</v>
      </c>
      <c r="R345" s="47">
        <f t="shared" si="102"/>
        <v>99.999999999999972</v>
      </c>
      <c r="S345" s="47"/>
      <c r="T345" s="47">
        <f t="shared" si="103"/>
        <v>76.233460684165252</v>
      </c>
      <c r="U345" s="47">
        <f t="shared" si="104"/>
        <v>0.2837992379052639</v>
      </c>
      <c r="V345" s="47">
        <f t="shared" si="105"/>
        <v>11.002345061571049</v>
      </c>
      <c r="W345" s="47">
        <f t="shared" si="106"/>
        <v>0.20376808943028946</v>
      </c>
      <c r="X345" s="47">
        <f t="shared" si="107"/>
        <v>1.1355142605942314</v>
      </c>
      <c r="Y345" s="47">
        <f t="shared" si="108"/>
        <v>0.70701229612134431</v>
      </c>
      <c r="Z345" s="47">
        <f t="shared" si="109"/>
        <v>0.35094907414294846</v>
      </c>
      <c r="AA345" s="47">
        <f t="shared" si="110"/>
        <v>4.080176372103189</v>
      </c>
      <c r="AB345" s="47">
        <f t="shared" si="111"/>
        <v>1.7354241989029975</v>
      </c>
      <c r="AC345" s="47">
        <f t="shared" si="112"/>
        <v>3.3250616414821459</v>
      </c>
      <c r="AD345" s="47">
        <f t="shared" si="113"/>
        <v>0.94248908358128902</v>
      </c>
      <c r="AE345" s="47">
        <f t="shared" si="114"/>
        <v>100.00000000000001</v>
      </c>
      <c r="AF345" s="47"/>
      <c r="AG345" s="47">
        <f>AC345*'E. Diagram lines'!$G$42</f>
        <v>2.7601541413730133</v>
      </c>
      <c r="AH345" s="47">
        <f>V345*'E. Diagram lines'!$G$43</f>
        <v>5.8231713309397808</v>
      </c>
      <c r="AI345" s="47">
        <f>AB345*'E. Diagram lines'!$G$41</f>
        <v>1.2874282779212622</v>
      </c>
      <c r="AJ345" s="47">
        <f>AA345*'E. Diagram lines'!$G$44</f>
        <v>2.9159291840433603</v>
      </c>
      <c r="AK345" s="47">
        <f>AD345*'E. Diagram lines'!$G$50</f>
        <v>0.41132929238985855</v>
      </c>
      <c r="AL345" s="47">
        <f>U345*'E. Diagram lines'!$G$47</f>
        <v>0.1700841131940812</v>
      </c>
      <c r="AM345" s="47">
        <f t="shared" si="115"/>
        <v>5.0604858403851436</v>
      </c>
      <c r="AN345" s="47">
        <f t="shared" si="116"/>
        <v>0.83624063010804972</v>
      </c>
      <c r="AO345" s="47">
        <f t="shared" si="117"/>
        <v>1.438678877342068</v>
      </c>
      <c r="AP345" s="47">
        <f t="shared" si="118"/>
        <v>0.69508214497976162</v>
      </c>
    </row>
    <row r="346" spans="1:42">
      <c r="A346" s="18" t="s">
        <v>126</v>
      </c>
      <c r="B346" s="18">
        <v>0.1</v>
      </c>
      <c r="C346" s="18" t="s">
        <v>160</v>
      </c>
      <c r="D346" s="18">
        <v>500</v>
      </c>
      <c r="E346" s="18">
        <v>100</v>
      </c>
      <c r="F346" s="47">
        <v>72.260874544410214</v>
      </c>
      <c r="G346" s="47">
        <v>0.29334176426529751</v>
      </c>
      <c r="H346" s="47">
        <v>10.535676526854408</v>
      </c>
      <c r="I346" s="47">
        <v>0.2018742208660447</v>
      </c>
      <c r="J346" s="47">
        <v>1.1340037194044059</v>
      </c>
      <c r="K346" s="47">
        <v>0.52637712872947162</v>
      </c>
      <c r="L346" s="47">
        <v>0.34364698467634336</v>
      </c>
      <c r="M346" s="47">
        <v>3.8969263523125344</v>
      </c>
      <c r="N346" s="47">
        <v>1.6275719652628731</v>
      </c>
      <c r="O346" s="47">
        <v>3.0463588720123393</v>
      </c>
      <c r="P346" s="47">
        <v>0.85088322948287687</v>
      </c>
      <c r="Q346" s="47">
        <v>5.2824646917231908</v>
      </c>
      <c r="R346" s="47">
        <f t="shared" si="102"/>
        <v>99.999999999999972</v>
      </c>
      <c r="S346" s="47"/>
      <c r="T346" s="47">
        <f t="shared" si="103"/>
        <v>76.290915203001262</v>
      </c>
      <c r="U346" s="47">
        <f t="shared" si="104"/>
        <v>0.3097016442737443</v>
      </c>
      <c r="V346" s="47">
        <f t="shared" si="105"/>
        <v>11.123258742495764</v>
      </c>
      <c r="W346" s="47">
        <f t="shared" si="106"/>
        <v>0.21313289055612089</v>
      </c>
      <c r="X346" s="47">
        <f t="shared" si="107"/>
        <v>1.1972479179420881</v>
      </c>
      <c r="Y346" s="47">
        <f t="shared" si="108"/>
        <v>0.5557335576947543</v>
      </c>
      <c r="Z346" s="47">
        <f t="shared" si="109"/>
        <v>0.36281242280838166</v>
      </c>
      <c r="AA346" s="47">
        <f t="shared" si="110"/>
        <v>4.1142607222931042</v>
      </c>
      <c r="AB346" s="47">
        <f t="shared" si="111"/>
        <v>1.7183428179012696</v>
      </c>
      <c r="AC346" s="47">
        <f t="shared" si="112"/>
        <v>3.2162564852404225</v>
      </c>
      <c r="AD346" s="47">
        <f t="shared" si="113"/>
        <v>0.89833759579312389</v>
      </c>
      <c r="AE346" s="47">
        <f t="shared" si="114"/>
        <v>100.00000000000004</v>
      </c>
      <c r="AF346" s="47"/>
      <c r="AG346" s="47">
        <f>AC346*'E. Diagram lines'!$G$42</f>
        <v>2.6698343112511682</v>
      </c>
      <c r="AH346" s="47">
        <f>V346*'E. Diagram lines'!$G$43</f>
        <v>5.8871668770109986</v>
      </c>
      <c r="AI346" s="47">
        <f>AB346*'E. Diagram lines'!$G$41</f>
        <v>1.274756417668609</v>
      </c>
      <c r="AJ346" s="47">
        <f>AA346*'E. Diagram lines'!$G$44</f>
        <v>2.9402878250367879</v>
      </c>
      <c r="AK346" s="47">
        <f>AD346*'E. Diagram lines'!$G$50</f>
        <v>0.3920603156491862</v>
      </c>
      <c r="AL346" s="47">
        <f>U346*'E. Diagram lines'!$G$47</f>
        <v>0.18560772012584598</v>
      </c>
      <c r="AM346" s="47">
        <f t="shared" si="115"/>
        <v>4.9345993031416917</v>
      </c>
      <c r="AN346" s="47">
        <f t="shared" si="116"/>
        <v>0.85508652489270032</v>
      </c>
      <c r="AO346" s="47">
        <f t="shared" si="117"/>
        <v>1.4924658301935405</v>
      </c>
      <c r="AP346" s="47">
        <f t="shared" si="118"/>
        <v>0.67003209036304812</v>
      </c>
    </row>
    <row r="347" spans="1:42">
      <c r="A347" s="18" t="s">
        <v>126</v>
      </c>
      <c r="B347" s="18">
        <v>0.1</v>
      </c>
      <c r="C347" s="18" t="s">
        <v>160</v>
      </c>
      <c r="D347" s="18">
        <v>500</v>
      </c>
      <c r="E347" s="18">
        <v>100</v>
      </c>
      <c r="F347" s="47">
        <v>72.260874544410228</v>
      </c>
      <c r="G347" s="47">
        <v>0.29334176426529751</v>
      </c>
      <c r="H347" s="47">
        <v>10.535676526854402</v>
      </c>
      <c r="I347" s="47">
        <v>0.20187422086604434</v>
      </c>
      <c r="J347" s="47">
        <v>1.1340037194044132</v>
      </c>
      <c r="K347" s="47">
        <v>0.52637712872947118</v>
      </c>
      <c r="L347" s="47">
        <v>0.34364698467634319</v>
      </c>
      <c r="M347" s="47">
        <v>3.8969263523125304</v>
      </c>
      <c r="N347" s="47">
        <v>1.6275719652628724</v>
      </c>
      <c r="O347" s="47">
        <v>3.0463588720123376</v>
      </c>
      <c r="P347" s="47">
        <v>0.85088322948287687</v>
      </c>
      <c r="Q347" s="47">
        <v>5.2824646917231881</v>
      </c>
      <c r="R347" s="47">
        <f t="shared" si="102"/>
        <v>100</v>
      </c>
      <c r="S347" s="47"/>
      <c r="T347" s="47">
        <f t="shared" si="103"/>
        <v>76.290915203001248</v>
      </c>
      <c r="U347" s="47">
        <f t="shared" si="104"/>
        <v>0.30970164427374419</v>
      </c>
      <c r="V347" s="47">
        <f t="shared" si="105"/>
        <v>11.123258742495754</v>
      </c>
      <c r="W347" s="47">
        <f t="shared" si="106"/>
        <v>0.21313289055612045</v>
      </c>
      <c r="X347" s="47">
        <f t="shared" si="107"/>
        <v>1.1972479179420954</v>
      </c>
      <c r="Y347" s="47">
        <f t="shared" si="108"/>
        <v>0.55573355769475374</v>
      </c>
      <c r="Z347" s="47">
        <f t="shared" si="109"/>
        <v>0.36281242280838139</v>
      </c>
      <c r="AA347" s="47">
        <f t="shared" si="110"/>
        <v>4.1142607222930989</v>
      </c>
      <c r="AB347" s="47">
        <f t="shared" si="111"/>
        <v>1.7183428179012681</v>
      </c>
      <c r="AC347" s="47">
        <f t="shared" si="112"/>
        <v>3.2162564852404198</v>
      </c>
      <c r="AD347" s="47">
        <f t="shared" si="113"/>
        <v>0.89833759579312356</v>
      </c>
      <c r="AE347" s="47">
        <f t="shared" si="114"/>
        <v>100</v>
      </c>
      <c r="AF347" s="47"/>
      <c r="AG347" s="47">
        <f>AC347*'E. Diagram lines'!$G$42</f>
        <v>2.669834311251166</v>
      </c>
      <c r="AH347" s="47">
        <f>V347*'E. Diagram lines'!$G$43</f>
        <v>5.8871668770109924</v>
      </c>
      <c r="AI347" s="47">
        <f>AB347*'E. Diagram lines'!$G$41</f>
        <v>1.2747564176686077</v>
      </c>
      <c r="AJ347" s="47">
        <f>AA347*'E. Diagram lines'!$G$44</f>
        <v>2.9402878250367839</v>
      </c>
      <c r="AK347" s="47">
        <f>AD347*'E. Diagram lines'!$G$50</f>
        <v>0.39206031564918603</v>
      </c>
      <c r="AL347" s="47">
        <f>U347*'E. Diagram lines'!$G$47</f>
        <v>0.18560772012584589</v>
      </c>
      <c r="AM347" s="47">
        <f t="shared" si="115"/>
        <v>4.9345993031416882</v>
      </c>
      <c r="AN347" s="47">
        <f t="shared" si="116"/>
        <v>0.85508652489270032</v>
      </c>
      <c r="AO347" s="47">
        <f t="shared" si="117"/>
        <v>1.4924658301935403</v>
      </c>
      <c r="AP347" s="47">
        <f t="shared" si="118"/>
        <v>0.67003209036304823</v>
      </c>
    </row>
    <row r="348" spans="1:42">
      <c r="A348" s="18" t="s">
        <v>126</v>
      </c>
      <c r="B348" s="18">
        <v>0.1</v>
      </c>
      <c r="C348" s="18" t="s">
        <v>160</v>
      </c>
      <c r="D348" s="18">
        <v>500</v>
      </c>
      <c r="E348" s="18">
        <v>100</v>
      </c>
      <c r="F348" s="47">
        <v>72.41129135369539</v>
      </c>
      <c r="G348" s="47">
        <v>0.31877965958792048</v>
      </c>
      <c r="H348" s="47">
        <v>10.674895344561438</v>
      </c>
      <c r="I348" s="47">
        <v>0.2110289871263332</v>
      </c>
      <c r="J348" s="47">
        <v>1.1924419155848018</v>
      </c>
      <c r="K348" s="47">
        <v>0.41979922673321191</v>
      </c>
      <c r="L348" s="47">
        <v>0.35618775831513888</v>
      </c>
      <c r="M348" s="47">
        <v>3.9473506763743518</v>
      </c>
      <c r="N348" s="47">
        <v>1.6049662222592103</v>
      </c>
      <c r="O348" s="47">
        <v>2.9569707815799289</v>
      </c>
      <c r="P348" s="47">
        <v>0.82023801340844071</v>
      </c>
      <c r="Q348" s="47">
        <v>5.0860500607738137</v>
      </c>
      <c r="R348" s="47">
        <f t="shared" si="102"/>
        <v>99.999999999999986</v>
      </c>
      <c r="S348" s="47"/>
      <c r="T348" s="47">
        <f t="shared" si="103"/>
        <v>76.29151605223538</v>
      </c>
      <c r="U348" s="47">
        <f t="shared" si="104"/>
        <v>0.33586175666699841</v>
      </c>
      <c r="V348" s="47">
        <f t="shared" si="105"/>
        <v>11.246919289942756</v>
      </c>
      <c r="W348" s="47">
        <f t="shared" si="106"/>
        <v>0.22233716672992326</v>
      </c>
      <c r="X348" s="47">
        <f t="shared" si="107"/>
        <v>1.2563399967531936</v>
      </c>
      <c r="Y348" s="47">
        <f t="shared" si="108"/>
        <v>0.44229454890667941</v>
      </c>
      <c r="Z348" s="47">
        <f t="shared" si="109"/>
        <v>0.37527440228038922</v>
      </c>
      <c r="AA348" s="47">
        <f t="shared" si="110"/>
        <v>4.1588730412145507</v>
      </c>
      <c r="AB348" s="47">
        <f t="shared" si="111"/>
        <v>1.6909697924139468</v>
      </c>
      <c r="AC348" s="47">
        <f t="shared" si="112"/>
        <v>3.1154227418343572</v>
      </c>
      <c r="AD348" s="47">
        <f t="shared" si="113"/>
        <v>0.86419121102181795</v>
      </c>
      <c r="AE348" s="47">
        <f t="shared" si="114"/>
        <v>99.999999999999986</v>
      </c>
      <c r="AF348" s="47"/>
      <c r="AG348" s="47">
        <f>AC348*'E. Diagram lines'!$G$42</f>
        <v>2.5861316000050887</v>
      </c>
      <c r="AH348" s="47">
        <f>V348*'E. Diagram lines'!$G$43</f>
        <v>5.9526162471799813</v>
      </c>
      <c r="AI348" s="47">
        <f>AB348*'E. Diagram lines'!$G$41</f>
        <v>1.2544496782057644</v>
      </c>
      <c r="AJ348" s="47">
        <f>AA348*'E. Diagram lines'!$G$44</f>
        <v>2.9721703592331812</v>
      </c>
      <c r="AK348" s="47">
        <f>AD348*'E. Diagram lines'!$G$50</f>
        <v>0.37715785308454503</v>
      </c>
      <c r="AL348" s="47">
        <f>U348*'E. Diagram lines'!$G$47</f>
        <v>0.20128577321120836</v>
      </c>
      <c r="AM348" s="47">
        <f t="shared" si="115"/>
        <v>4.806392534248304</v>
      </c>
      <c r="AN348" s="47">
        <f t="shared" si="116"/>
        <v>0.87374625760073166</v>
      </c>
      <c r="AO348" s="47">
        <f t="shared" si="117"/>
        <v>1.5499258617312812</v>
      </c>
      <c r="AP348" s="47">
        <f t="shared" si="118"/>
        <v>0.64519215059937829</v>
      </c>
    </row>
    <row r="349" spans="1:42">
      <c r="A349" s="18" t="s">
        <v>126</v>
      </c>
      <c r="B349" s="18">
        <v>0.1</v>
      </c>
      <c r="C349" s="18" t="s">
        <v>160</v>
      </c>
      <c r="D349" s="18">
        <v>500</v>
      </c>
      <c r="E349" s="18">
        <v>100</v>
      </c>
      <c r="F349" s="47">
        <v>72.411291353695404</v>
      </c>
      <c r="G349" s="47">
        <v>0.31877965958792065</v>
      </c>
      <c r="H349" s="47">
        <v>10.67489534456144</v>
      </c>
      <c r="I349" s="47">
        <v>0.21102898712633289</v>
      </c>
      <c r="J349" s="47">
        <v>1.1924419155848096</v>
      </c>
      <c r="K349" s="47">
        <v>0.41979922673321185</v>
      </c>
      <c r="L349" s="47">
        <v>0.35618775831513877</v>
      </c>
      <c r="M349" s="47">
        <v>3.9473506763743482</v>
      </c>
      <c r="N349" s="47">
        <v>1.60496622225921</v>
      </c>
      <c r="O349" s="47">
        <v>2.9569707815799289</v>
      </c>
      <c r="P349" s="47">
        <v>0.82023801340844094</v>
      </c>
      <c r="Q349" s="47">
        <v>5.0860500607738128</v>
      </c>
      <c r="R349" s="47">
        <f t="shared" si="102"/>
        <v>99.999999999999986</v>
      </c>
      <c r="S349" s="47"/>
      <c r="T349" s="47">
        <f t="shared" si="103"/>
        <v>76.291516052235394</v>
      </c>
      <c r="U349" s="47">
        <f t="shared" si="104"/>
        <v>0.33586175666699858</v>
      </c>
      <c r="V349" s="47">
        <f t="shared" si="105"/>
        <v>11.246919289942756</v>
      </c>
      <c r="W349" s="47">
        <f t="shared" si="106"/>
        <v>0.22233716672992296</v>
      </c>
      <c r="X349" s="47">
        <f t="shared" si="107"/>
        <v>1.2563399967532018</v>
      </c>
      <c r="Y349" s="47">
        <f t="shared" si="108"/>
        <v>0.44229454890667935</v>
      </c>
      <c r="Z349" s="47">
        <f t="shared" si="109"/>
        <v>0.37527440228038916</v>
      </c>
      <c r="AA349" s="47">
        <f t="shared" si="110"/>
        <v>4.1588730412145472</v>
      </c>
      <c r="AB349" s="47">
        <f t="shared" si="111"/>
        <v>1.6909697924139468</v>
      </c>
      <c r="AC349" s="47">
        <f t="shared" si="112"/>
        <v>3.1154227418343572</v>
      </c>
      <c r="AD349" s="47">
        <f t="shared" si="113"/>
        <v>0.86419121102181817</v>
      </c>
      <c r="AE349" s="47">
        <f t="shared" si="114"/>
        <v>100</v>
      </c>
      <c r="AF349" s="47"/>
      <c r="AG349" s="47">
        <f>AC349*'E. Diagram lines'!$G$42</f>
        <v>2.5861316000050887</v>
      </c>
      <c r="AH349" s="47">
        <f>V349*'E. Diagram lines'!$G$43</f>
        <v>5.9526162471799813</v>
      </c>
      <c r="AI349" s="47">
        <f>AB349*'E. Diagram lines'!$G$41</f>
        <v>1.2544496782057644</v>
      </c>
      <c r="AJ349" s="47">
        <f>AA349*'E. Diagram lines'!$G$44</f>
        <v>2.9721703592331785</v>
      </c>
      <c r="AK349" s="47">
        <f>AD349*'E. Diagram lines'!$G$50</f>
        <v>0.37715785308454514</v>
      </c>
      <c r="AL349" s="47">
        <f>U349*'E. Diagram lines'!$G$47</f>
        <v>0.20128577321120847</v>
      </c>
      <c r="AM349" s="47">
        <f t="shared" si="115"/>
        <v>4.806392534248304</v>
      </c>
      <c r="AN349" s="47">
        <f t="shared" si="116"/>
        <v>0.87374625760073188</v>
      </c>
      <c r="AO349" s="47">
        <f t="shared" si="117"/>
        <v>1.5499258617312812</v>
      </c>
      <c r="AP349" s="47">
        <f t="shared" si="118"/>
        <v>0.64519215059937829</v>
      </c>
    </row>
    <row r="350" spans="1:42">
      <c r="A350" s="18" t="s">
        <v>126</v>
      </c>
      <c r="B350" s="18">
        <v>0.1</v>
      </c>
      <c r="C350" s="18" t="s">
        <v>160</v>
      </c>
      <c r="D350" s="18">
        <v>500</v>
      </c>
      <c r="E350" s="18">
        <v>100</v>
      </c>
      <c r="F350" s="47">
        <v>72.517752033338297</v>
      </c>
      <c r="G350" s="47">
        <v>0.34533828827267826</v>
      </c>
      <c r="H350" s="47">
        <v>10.783311304621309</v>
      </c>
      <c r="I350" s="47">
        <v>0.22140948879514269</v>
      </c>
      <c r="J350" s="47">
        <v>1.258545824891641</v>
      </c>
      <c r="K350" s="47">
        <v>0.35768426508551021</v>
      </c>
      <c r="L350" s="47">
        <v>0.36917485301695779</v>
      </c>
      <c r="M350" s="47">
        <v>4.0046595914302241</v>
      </c>
      <c r="N350" s="47">
        <v>1.5967441802569486</v>
      </c>
      <c r="O350" s="47">
        <v>2.8626651259477982</v>
      </c>
      <c r="P350" s="47">
        <v>0.79498321527108207</v>
      </c>
      <c r="Q350" s="47">
        <v>4.8877318290724237</v>
      </c>
      <c r="R350" s="47">
        <f t="shared" si="102"/>
        <v>100.00000000000001</v>
      </c>
      <c r="S350" s="47"/>
      <c r="T350" s="47">
        <f t="shared" si="103"/>
        <v>76.244372495686491</v>
      </c>
      <c r="U350" s="47">
        <f t="shared" si="104"/>
        <v>0.36308490472760674</v>
      </c>
      <c r="V350" s="47">
        <f t="shared" si="105"/>
        <v>11.337455737300333</v>
      </c>
      <c r="W350" s="47">
        <f t="shared" si="106"/>
        <v>0.23278751842742787</v>
      </c>
      <c r="X350" s="47">
        <f t="shared" si="107"/>
        <v>1.323221335264438</v>
      </c>
      <c r="Y350" s="47">
        <f t="shared" si="108"/>
        <v>0.37606532991381386</v>
      </c>
      <c r="Z350" s="47">
        <f t="shared" si="109"/>
        <v>0.38814640857213967</v>
      </c>
      <c r="AA350" s="47">
        <f t="shared" si="110"/>
        <v>4.2104553581178346</v>
      </c>
      <c r="AB350" s="47">
        <f t="shared" si="111"/>
        <v>1.6787993925109823</v>
      </c>
      <c r="AC350" s="47">
        <f t="shared" si="112"/>
        <v>3.0097748492373904</v>
      </c>
      <c r="AD350" s="47">
        <f t="shared" si="113"/>
        <v>0.83583667024153663</v>
      </c>
      <c r="AE350" s="47">
        <f t="shared" si="114"/>
        <v>99.999999999999986</v>
      </c>
      <c r="AF350" s="47"/>
      <c r="AG350" s="47">
        <f>AC350*'E. Diagram lines'!$G$42</f>
        <v>2.4984326338743839</v>
      </c>
      <c r="AH350" s="47">
        <f>V350*'E. Diagram lines'!$G$43</f>
        <v>6.0005341448379275</v>
      </c>
      <c r="AI350" s="47">
        <f>AB350*'E. Diagram lines'!$G$41</f>
        <v>1.2454210401364145</v>
      </c>
      <c r="AJ350" s="47">
        <f>AA350*'E. Diagram lines'!$G$44</f>
        <v>3.009034055682001</v>
      </c>
      <c r="AK350" s="47">
        <f>AD350*'E. Diagram lines'!$G$50</f>
        <v>0.36478311750577841</v>
      </c>
      <c r="AL350" s="47">
        <f>U350*'E. Diagram lines'!$G$47</f>
        <v>0.21760091567041881</v>
      </c>
      <c r="AM350" s="47">
        <f t="shared" si="115"/>
        <v>4.6885742417483725</v>
      </c>
      <c r="AN350" s="47">
        <f t="shared" si="116"/>
        <v>0.88858787307439835</v>
      </c>
      <c r="AO350" s="47">
        <f t="shared" si="117"/>
        <v>1.6027694101648857</v>
      </c>
      <c r="AP350" s="47">
        <f t="shared" si="118"/>
        <v>0.62392006838783165</v>
      </c>
    </row>
    <row r="351" spans="1:42">
      <c r="A351" s="18" t="s">
        <v>126</v>
      </c>
      <c r="B351" s="18">
        <v>0.1</v>
      </c>
      <c r="C351" s="18" t="s">
        <v>160</v>
      </c>
      <c r="D351" s="18">
        <v>500</v>
      </c>
      <c r="E351" s="18">
        <v>100</v>
      </c>
      <c r="F351" s="47">
        <v>72.517752033338283</v>
      </c>
      <c r="G351" s="47">
        <v>0.34533828827267798</v>
      </c>
      <c r="H351" s="47">
        <v>10.783311304621297</v>
      </c>
      <c r="I351" s="47">
        <v>0.22140948879514213</v>
      </c>
      <c r="J351" s="47">
        <v>1.2585458248916486</v>
      </c>
      <c r="K351" s="47">
        <v>0.35768426508550977</v>
      </c>
      <c r="L351" s="47">
        <v>0.36917485301695729</v>
      </c>
      <c r="M351" s="47">
        <v>4.0046595914302179</v>
      </c>
      <c r="N351" s="47">
        <v>1.5967441802569464</v>
      </c>
      <c r="O351" s="47">
        <v>2.8626651259477951</v>
      </c>
      <c r="P351" s="47">
        <v>0.79498321527108151</v>
      </c>
      <c r="Q351" s="47">
        <v>4.8877318290724183</v>
      </c>
      <c r="R351" s="47">
        <f t="shared" si="102"/>
        <v>99.999999999999986</v>
      </c>
      <c r="S351" s="47"/>
      <c r="T351" s="47">
        <f t="shared" si="103"/>
        <v>76.244372495686505</v>
      </c>
      <c r="U351" s="47">
        <f t="shared" si="104"/>
        <v>0.36308490472760652</v>
      </c>
      <c r="V351" s="47">
        <f t="shared" si="105"/>
        <v>11.337455737300324</v>
      </c>
      <c r="W351" s="47">
        <f t="shared" si="106"/>
        <v>0.23278751842742734</v>
      </c>
      <c r="X351" s="47">
        <f t="shared" si="107"/>
        <v>1.3232213352644462</v>
      </c>
      <c r="Y351" s="47">
        <f t="shared" si="108"/>
        <v>0.37606532991381347</v>
      </c>
      <c r="Z351" s="47">
        <f t="shared" si="109"/>
        <v>0.38814640857213928</v>
      </c>
      <c r="AA351" s="47">
        <f t="shared" si="110"/>
        <v>4.2104553581178292</v>
      </c>
      <c r="AB351" s="47">
        <f t="shared" si="111"/>
        <v>1.6787993925109803</v>
      </c>
      <c r="AC351" s="47">
        <f t="shared" si="112"/>
        <v>3.0097748492373877</v>
      </c>
      <c r="AD351" s="47">
        <f t="shared" si="113"/>
        <v>0.83583667024153629</v>
      </c>
      <c r="AE351" s="47">
        <f t="shared" si="114"/>
        <v>99.999999999999986</v>
      </c>
      <c r="AF351" s="47"/>
      <c r="AG351" s="47">
        <f>AC351*'E. Diagram lines'!$G$42</f>
        <v>2.4984326338743816</v>
      </c>
      <c r="AH351" s="47">
        <f>V351*'E. Diagram lines'!$G$43</f>
        <v>6.000534144837923</v>
      </c>
      <c r="AI351" s="47">
        <f>AB351*'E. Diagram lines'!$G$41</f>
        <v>1.245421040136413</v>
      </c>
      <c r="AJ351" s="47">
        <f>AA351*'E. Diagram lines'!$G$44</f>
        <v>3.009034055681997</v>
      </c>
      <c r="AK351" s="47">
        <f>AD351*'E. Diagram lines'!$G$50</f>
        <v>0.3647831175057783</v>
      </c>
      <c r="AL351" s="47">
        <f>U351*'E. Diagram lines'!$G$47</f>
        <v>0.21760091567041867</v>
      </c>
      <c r="AM351" s="47">
        <f t="shared" si="115"/>
        <v>4.688574241748368</v>
      </c>
      <c r="AN351" s="47">
        <f t="shared" si="116"/>
        <v>0.88858787307439868</v>
      </c>
      <c r="AO351" s="47">
        <f t="shared" si="117"/>
        <v>1.6027694101648862</v>
      </c>
      <c r="AP351" s="47">
        <f t="shared" si="118"/>
        <v>0.62392006838783143</v>
      </c>
    </row>
    <row r="352" spans="1:42">
      <c r="A352" s="18" t="s">
        <v>126</v>
      </c>
      <c r="B352" s="18">
        <v>0.1</v>
      </c>
      <c r="C352" s="18" t="s">
        <v>160</v>
      </c>
      <c r="D352" s="18">
        <v>500</v>
      </c>
      <c r="E352" s="18">
        <v>100</v>
      </c>
      <c r="F352" s="47">
        <v>72.606352450341632</v>
      </c>
      <c r="G352" s="47">
        <v>0.37356745358724852</v>
      </c>
      <c r="H352" s="47">
        <v>10.80851513123786</v>
      </c>
      <c r="I352" s="47">
        <v>0.23470316433781016</v>
      </c>
      <c r="J352" s="47">
        <v>1.3476328883526825</v>
      </c>
      <c r="K352" s="47">
        <v>0.35040314413287393</v>
      </c>
      <c r="L352" s="47">
        <v>0.38168468962705343</v>
      </c>
      <c r="M352" s="47">
        <v>4.0650062950994625</v>
      </c>
      <c r="N352" s="47">
        <v>1.6400411198531855</v>
      </c>
      <c r="O352" s="47">
        <v>2.7521746982471833</v>
      </c>
      <c r="P352" s="47">
        <v>0.77244387224992184</v>
      </c>
      <c r="Q352" s="47">
        <v>4.6674750929330751</v>
      </c>
      <c r="R352" s="47">
        <f t="shared" si="102"/>
        <v>99.999999999999972</v>
      </c>
      <c r="S352" s="47"/>
      <c r="T352" s="47">
        <f t="shared" si="103"/>
        <v>76.161155409573553</v>
      </c>
      <c r="U352" s="47">
        <f t="shared" si="104"/>
        <v>0.39185729524253515</v>
      </c>
      <c r="V352" s="47">
        <f t="shared" si="105"/>
        <v>11.337699428158789</v>
      </c>
      <c r="W352" s="47">
        <f t="shared" si="106"/>
        <v>0.24619421815021272</v>
      </c>
      <c r="X352" s="47">
        <f t="shared" si="107"/>
        <v>1.4136129192700988</v>
      </c>
      <c r="Y352" s="47">
        <f t="shared" si="108"/>
        <v>0.36755886249153452</v>
      </c>
      <c r="Z352" s="47">
        <f t="shared" si="109"/>
        <v>0.40037195070531434</v>
      </c>
      <c r="AA352" s="47">
        <f t="shared" si="110"/>
        <v>4.2640287761833191</v>
      </c>
      <c r="AB352" s="47">
        <f t="shared" si="111"/>
        <v>1.7203374414471331</v>
      </c>
      <c r="AC352" s="47">
        <f t="shared" si="112"/>
        <v>2.8869210177010296</v>
      </c>
      <c r="AD352" s="47">
        <f t="shared" si="113"/>
        <v>0.81026268107649935</v>
      </c>
      <c r="AE352" s="47">
        <f t="shared" si="114"/>
        <v>100</v>
      </c>
      <c r="AF352" s="47"/>
      <c r="AG352" s="47">
        <f>AC352*'E. Diagram lines'!$G$42</f>
        <v>2.3964509118911854</v>
      </c>
      <c r="AH352" s="47">
        <f>V352*'E. Diagram lines'!$G$43</f>
        <v>6.0006631222161717</v>
      </c>
      <c r="AI352" s="47">
        <f>AB352*'E. Diagram lines'!$G$41</f>
        <v>1.2762361335550045</v>
      </c>
      <c r="AJ352" s="47">
        <f>AA352*'E. Diagram lines'!$G$44</f>
        <v>3.0473207077723803</v>
      </c>
      <c r="AK352" s="47">
        <f>AD352*'E. Diagram lines'!$G$50</f>
        <v>0.35362189447402814</v>
      </c>
      <c r="AL352" s="47">
        <f>U352*'E. Diagram lines'!$G$47</f>
        <v>0.23484453676442255</v>
      </c>
      <c r="AM352" s="47">
        <f t="shared" si="115"/>
        <v>4.6072584591481629</v>
      </c>
      <c r="AN352" s="47">
        <f t="shared" si="116"/>
        <v>0.89295479150930057</v>
      </c>
      <c r="AO352" s="47">
        <f t="shared" si="117"/>
        <v>1.6338618150589412</v>
      </c>
      <c r="AP352" s="47">
        <f t="shared" si="118"/>
        <v>0.61204686392889673</v>
      </c>
    </row>
    <row r="353" spans="1:42">
      <c r="A353" s="18" t="s">
        <v>126</v>
      </c>
      <c r="B353" s="18">
        <v>0.1</v>
      </c>
      <c r="C353" s="18" t="s">
        <v>160</v>
      </c>
      <c r="D353" s="18">
        <v>500</v>
      </c>
      <c r="E353" s="18">
        <v>100</v>
      </c>
      <c r="F353" s="47">
        <v>72.606352450341632</v>
      </c>
      <c r="G353" s="47">
        <v>0.37356745358724847</v>
      </c>
      <c r="H353" s="47">
        <v>10.808515131237852</v>
      </c>
      <c r="I353" s="47">
        <v>0.23470316433780972</v>
      </c>
      <c r="J353" s="47">
        <v>1.3476328883526927</v>
      </c>
      <c r="K353" s="47">
        <v>0.35040314413287377</v>
      </c>
      <c r="L353" s="47">
        <v>0.38168468962705321</v>
      </c>
      <c r="M353" s="47">
        <v>4.0650062950994581</v>
      </c>
      <c r="N353" s="47">
        <v>1.6400411198531843</v>
      </c>
      <c r="O353" s="47">
        <v>2.7521746982471815</v>
      </c>
      <c r="P353" s="47">
        <v>0.77244387224992173</v>
      </c>
      <c r="Q353" s="47">
        <v>4.6674750929330733</v>
      </c>
      <c r="R353" s="47">
        <f t="shared" si="102"/>
        <v>99.999999999999986</v>
      </c>
      <c r="S353" s="47"/>
      <c r="T353" s="47">
        <f t="shared" si="103"/>
        <v>76.161155409573539</v>
      </c>
      <c r="U353" s="47">
        <f t="shared" si="104"/>
        <v>0.39185729524253504</v>
      </c>
      <c r="V353" s="47">
        <f t="shared" si="105"/>
        <v>11.33769942815878</v>
      </c>
      <c r="W353" s="47">
        <f t="shared" si="106"/>
        <v>0.24619421815021222</v>
      </c>
      <c r="X353" s="47">
        <f t="shared" si="107"/>
        <v>1.4136129192701092</v>
      </c>
      <c r="Y353" s="47">
        <f t="shared" si="108"/>
        <v>0.3675588624915343</v>
      </c>
      <c r="Z353" s="47">
        <f t="shared" si="109"/>
        <v>0.40037195070531406</v>
      </c>
      <c r="AA353" s="47">
        <f t="shared" si="110"/>
        <v>4.2640287761833138</v>
      </c>
      <c r="AB353" s="47">
        <f t="shared" si="111"/>
        <v>1.7203374414471317</v>
      </c>
      <c r="AC353" s="47">
        <f t="shared" si="112"/>
        <v>2.8869210177010274</v>
      </c>
      <c r="AD353" s="47">
        <f t="shared" si="113"/>
        <v>0.81026268107649912</v>
      </c>
      <c r="AE353" s="47">
        <f t="shared" si="114"/>
        <v>99.999999999999986</v>
      </c>
      <c r="AF353" s="47"/>
      <c r="AG353" s="47">
        <f>AC353*'E. Diagram lines'!$G$42</f>
        <v>2.3964509118911836</v>
      </c>
      <c r="AH353" s="47">
        <f>V353*'E. Diagram lines'!$G$43</f>
        <v>6.0006631222161664</v>
      </c>
      <c r="AI353" s="47">
        <f>AB353*'E. Diagram lines'!$G$41</f>
        <v>1.2762361335550036</v>
      </c>
      <c r="AJ353" s="47">
        <f>AA353*'E. Diagram lines'!$G$44</f>
        <v>3.0473207077723767</v>
      </c>
      <c r="AK353" s="47">
        <f>AD353*'E. Diagram lines'!$G$50</f>
        <v>0.35362189447402803</v>
      </c>
      <c r="AL353" s="47">
        <f>U353*'E. Diagram lines'!$G$47</f>
        <v>0.23484453676442249</v>
      </c>
      <c r="AM353" s="47">
        <f t="shared" si="115"/>
        <v>4.6072584591481593</v>
      </c>
      <c r="AN353" s="47">
        <f t="shared" si="116"/>
        <v>0.89295479150930057</v>
      </c>
      <c r="AO353" s="47">
        <f t="shared" si="117"/>
        <v>1.633861815058941</v>
      </c>
      <c r="AP353" s="47">
        <f t="shared" si="118"/>
        <v>0.61204686392889684</v>
      </c>
    </row>
    <row r="354" spans="1:42">
      <c r="A354" s="18" t="s">
        <v>126</v>
      </c>
      <c r="B354" s="18">
        <v>0.1</v>
      </c>
      <c r="C354" s="18" t="s">
        <v>160</v>
      </c>
      <c r="D354" s="18">
        <v>500</v>
      </c>
      <c r="E354" s="18">
        <v>100</v>
      </c>
      <c r="F354" s="47">
        <v>72.668782666685644</v>
      </c>
      <c r="G354" s="47">
        <v>0.40313345975762593</v>
      </c>
      <c r="H354" s="47">
        <v>10.832816325603895</v>
      </c>
      <c r="I354" s="47">
        <v>0.2484587453921982</v>
      </c>
      <c r="J354" s="47">
        <v>1.4403407173296809</v>
      </c>
      <c r="K354" s="47">
        <v>0.34365969967429372</v>
      </c>
      <c r="L354" s="47">
        <v>0.39452094639680296</v>
      </c>
      <c r="M354" s="47">
        <v>4.1303148339648903</v>
      </c>
      <c r="N354" s="47">
        <v>1.6814279432148675</v>
      </c>
      <c r="O354" s="47">
        <v>2.6459330158908898</v>
      </c>
      <c r="P354" s="47">
        <v>0.75385142457656884</v>
      </c>
      <c r="Q354" s="47">
        <v>4.456760221512627</v>
      </c>
      <c r="R354" s="47">
        <f t="shared" si="102"/>
        <v>99.999999999999986</v>
      </c>
      <c r="S354" s="47"/>
      <c r="T354" s="47">
        <f t="shared" si="103"/>
        <v>76.058528929063854</v>
      </c>
      <c r="U354" s="47">
        <f t="shared" si="104"/>
        <v>0.42193823518259632</v>
      </c>
      <c r="V354" s="47">
        <f t="shared" si="105"/>
        <v>11.338129574336483</v>
      </c>
      <c r="W354" s="47">
        <f t="shared" si="106"/>
        <v>0.26004848272702336</v>
      </c>
      <c r="X354" s="47">
        <f t="shared" si="107"/>
        <v>1.507527608095607</v>
      </c>
      <c r="Y354" s="47">
        <f t="shared" si="108"/>
        <v>0.35969023080131368</v>
      </c>
      <c r="Z354" s="47">
        <f t="shared" si="109"/>
        <v>0.41292397799308644</v>
      </c>
      <c r="AA354" s="47">
        <f t="shared" si="110"/>
        <v>4.3229796723879543</v>
      </c>
      <c r="AB354" s="47">
        <f t="shared" si="111"/>
        <v>1.7598607155390391</v>
      </c>
      <c r="AC354" s="47">
        <f t="shared" si="112"/>
        <v>2.7693565991956781</v>
      </c>
      <c r="AD354" s="47">
        <f t="shared" si="113"/>
        <v>0.78901597467737006</v>
      </c>
      <c r="AE354" s="47">
        <f t="shared" si="114"/>
        <v>100</v>
      </c>
      <c r="AF354" s="47"/>
      <c r="AG354" s="47">
        <f>AC354*'E. Diagram lines'!$G$42</f>
        <v>2.2988599642325394</v>
      </c>
      <c r="AH354" s="47">
        <f>V354*'E. Diagram lines'!$G$43</f>
        <v>6.0008907841260681</v>
      </c>
      <c r="AI354" s="47">
        <f>AB354*'E. Diagram lines'!$G$41</f>
        <v>1.3055565618019527</v>
      </c>
      <c r="AJ354" s="47">
        <f>AA354*'E. Diagram lines'!$G$44</f>
        <v>3.089450415655572</v>
      </c>
      <c r="AK354" s="47">
        <f>AD354*'E. Diagram lines'!$G$50</f>
        <v>0.34434922186591604</v>
      </c>
      <c r="AL354" s="47">
        <f>U354*'E. Diagram lines'!$G$47</f>
        <v>0.25287238642150167</v>
      </c>
      <c r="AM354" s="47">
        <f t="shared" si="115"/>
        <v>4.5292173147347174</v>
      </c>
      <c r="AN354" s="47">
        <f t="shared" si="116"/>
        <v>0.89647595872453445</v>
      </c>
      <c r="AO354" s="47">
        <f t="shared" si="117"/>
        <v>1.6648716209078449</v>
      </c>
      <c r="AP354" s="47">
        <f t="shared" si="118"/>
        <v>0.60064691321647112</v>
      </c>
    </row>
    <row r="355" spans="1:42">
      <c r="A355" s="18" t="s">
        <v>126</v>
      </c>
      <c r="B355" s="18">
        <v>0.1</v>
      </c>
      <c r="C355" s="18" t="s">
        <v>160</v>
      </c>
      <c r="D355" s="18">
        <v>500</v>
      </c>
      <c r="E355" s="18">
        <v>100</v>
      </c>
      <c r="F355" s="47">
        <v>72.668782666685644</v>
      </c>
      <c r="G355" s="47">
        <v>0.40313345975762577</v>
      </c>
      <c r="H355" s="47">
        <v>10.83281632560389</v>
      </c>
      <c r="I355" s="47">
        <v>0.24845874539219767</v>
      </c>
      <c r="J355" s="47">
        <v>1.4403407173296918</v>
      </c>
      <c r="K355" s="47">
        <v>0.3436596996742935</v>
      </c>
      <c r="L355" s="47">
        <v>0.39452094639680269</v>
      </c>
      <c r="M355" s="47">
        <v>4.1303148339648859</v>
      </c>
      <c r="N355" s="47">
        <v>1.6814279432148662</v>
      </c>
      <c r="O355" s="47">
        <v>2.645933015890888</v>
      </c>
      <c r="P355" s="47">
        <v>0.75385142457656862</v>
      </c>
      <c r="Q355" s="47">
        <v>4.4567602215126225</v>
      </c>
      <c r="R355" s="47">
        <f t="shared" si="102"/>
        <v>99.999999999999986</v>
      </c>
      <c r="S355" s="47"/>
      <c r="T355" s="47">
        <f t="shared" si="103"/>
        <v>76.058528929063854</v>
      </c>
      <c r="U355" s="47">
        <f t="shared" si="104"/>
        <v>0.42193823518259621</v>
      </c>
      <c r="V355" s="47">
        <f t="shared" si="105"/>
        <v>11.338129574336477</v>
      </c>
      <c r="W355" s="47">
        <f t="shared" si="106"/>
        <v>0.2600484827270228</v>
      </c>
      <c r="X355" s="47">
        <f t="shared" si="107"/>
        <v>1.5075276080956184</v>
      </c>
      <c r="Y355" s="47">
        <f t="shared" si="108"/>
        <v>0.35969023080131346</v>
      </c>
      <c r="Z355" s="47">
        <f t="shared" si="109"/>
        <v>0.41292397799308617</v>
      </c>
      <c r="AA355" s="47">
        <f t="shared" si="110"/>
        <v>4.322979672387949</v>
      </c>
      <c r="AB355" s="47">
        <f t="shared" si="111"/>
        <v>1.7598607155390378</v>
      </c>
      <c r="AC355" s="47">
        <f t="shared" si="112"/>
        <v>2.7693565991956763</v>
      </c>
      <c r="AD355" s="47">
        <f t="shared" si="113"/>
        <v>0.78901597467736984</v>
      </c>
      <c r="AE355" s="47">
        <f t="shared" si="114"/>
        <v>100</v>
      </c>
      <c r="AF355" s="47"/>
      <c r="AG355" s="47">
        <f>AC355*'E. Diagram lines'!$G$42</f>
        <v>2.298859964232538</v>
      </c>
      <c r="AH355" s="47">
        <f>V355*'E. Diagram lines'!$G$43</f>
        <v>6.0008907841260655</v>
      </c>
      <c r="AI355" s="47">
        <f>AB355*'E. Diagram lines'!$G$41</f>
        <v>1.3055565618019516</v>
      </c>
      <c r="AJ355" s="47">
        <f>AA355*'E. Diagram lines'!$G$44</f>
        <v>3.089450415655568</v>
      </c>
      <c r="AK355" s="47">
        <f>AD355*'E. Diagram lines'!$G$50</f>
        <v>0.34434922186591593</v>
      </c>
      <c r="AL355" s="47">
        <f>U355*'E. Diagram lines'!$G$47</f>
        <v>0.25287238642150156</v>
      </c>
      <c r="AM355" s="47">
        <f t="shared" si="115"/>
        <v>4.5292173147347139</v>
      </c>
      <c r="AN355" s="47">
        <f t="shared" si="116"/>
        <v>0.896475958724535</v>
      </c>
      <c r="AO355" s="47">
        <f t="shared" si="117"/>
        <v>1.6648716209078454</v>
      </c>
      <c r="AP355" s="47">
        <f t="shared" si="118"/>
        <v>0.60064691321647101</v>
      </c>
    </row>
    <row r="356" spans="1:42">
      <c r="A356" s="18" t="s">
        <v>126</v>
      </c>
      <c r="B356" s="18">
        <v>0.1</v>
      </c>
      <c r="C356" s="18" t="s">
        <v>160</v>
      </c>
      <c r="D356" s="18">
        <v>500</v>
      </c>
      <c r="E356" s="18">
        <v>100</v>
      </c>
      <c r="F356" s="47">
        <v>72.708051115834209</v>
      </c>
      <c r="G356" s="47">
        <v>0.43522969651332055</v>
      </c>
      <c r="H356" s="47">
        <v>10.857104250734498</v>
      </c>
      <c r="I356" s="47">
        <v>0.26322737656465695</v>
      </c>
      <c r="J356" s="47">
        <v>1.5402821362504953</v>
      </c>
      <c r="K356" s="47">
        <v>0.33715971915535858</v>
      </c>
      <c r="L356" s="47">
        <v>0.40818222707316432</v>
      </c>
      <c r="M356" s="47">
        <v>4.2026532697926831</v>
      </c>
      <c r="N356" s="47">
        <v>1.7223321553051292</v>
      </c>
      <c r="O356" s="47">
        <v>2.5399508897843348</v>
      </c>
      <c r="P356" s="47">
        <v>0.738237729948235</v>
      </c>
      <c r="Q356" s="47">
        <v>4.2475894330439408</v>
      </c>
      <c r="R356" s="47">
        <f t="shared" si="102"/>
        <v>100.00000000000001</v>
      </c>
      <c r="S356" s="47"/>
      <c r="T356" s="47">
        <f t="shared" si="103"/>
        <v>75.933389755229385</v>
      </c>
      <c r="U356" s="47">
        <f t="shared" si="104"/>
        <v>0.45453654266905452</v>
      </c>
      <c r="V356" s="47">
        <f t="shared" si="105"/>
        <v>11.338726812671242</v>
      </c>
      <c r="W356" s="47">
        <f t="shared" si="106"/>
        <v>0.27490417735289485</v>
      </c>
      <c r="X356" s="47">
        <f t="shared" si="107"/>
        <v>1.6086092528954492</v>
      </c>
      <c r="Y356" s="47">
        <f t="shared" si="108"/>
        <v>0.35211616831264569</v>
      </c>
      <c r="Z356" s="47">
        <f t="shared" si="109"/>
        <v>0.42628924395353762</v>
      </c>
      <c r="AA356" s="47">
        <f t="shared" si="110"/>
        <v>4.389083517489019</v>
      </c>
      <c r="AB356" s="47">
        <f t="shared" si="111"/>
        <v>1.798735034561628</v>
      </c>
      <c r="AC356" s="47">
        <f t="shared" si="112"/>
        <v>2.6526234428408904</v>
      </c>
      <c r="AD356" s="47">
        <f t="shared" si="113"/>
        <v>0.77098605202426007</v>
      </c>
      <c r="AE356" s="47">
        <f t="shared" si="114"/>
        <v>100</v>
      </c>
      <c r="AF356" s="47"/>
      <c r="AG356" s="47">
        <f>AC356*'E. Diagram lines'!$G$42</f>
        <v>2.2019590524032511</v>
      </c>
      <c r="AH356" s="47">
        <f>V356*'E. Diagram lines'!$G$43</f>
        <v>6.0012068822968896</v>
      </c>
      <c r="AI356" s="47">
        <f>AB356*'E. Diagram lines'!$G$41</f>
        <v>1.3343955612962837</v>
      </c>
      <c r="AJ356" s="47">
        <f>AA356*'E. Diagram lines'!$G$44</f>
        <v>3.1366920330585759</v>
      </c>
      <c r="AK356" s="47">
        <f>AD356*'E. Diagram lines'!$G$50</f>
        <v>0.33648044602973631</v>
      </c>
      <c r="AL356" s="47">
        <f>U356*'E. Diagram lines'!$G$47</f>
        <v>0.27240892309928172</v>
      </c>
      <c r="AM356" s="47">
        <f t="shared" si="115"/>
        <v>4.4513584774025183</v>
      </c>
      <c r="AN356" s="47">
        <f t="shared" si="116"/>
        <v>0.89932038542131076</v>
      </c>
      <c r="AO356" s="47">
        <f t="shared" si="117"/>
        <v>1.6970037051852005</v>
      </c>
      <c r="AP356" s="47">
        <f t="shared" si="118"/>
        <v>0.58927390490928011</v>
      </c>
    </row>
    <row r="357" spans="1:42">
      <c r="A357" s="18" t="s">
        <v>126</v>
      </c>
      <c r="B357" s="18">
        <v>0.1</v>
      </c>
      <c r="C357" s="18" t="s">
        <v>160</v>
      </c>
      <c r="D357" s="18">
        <v>500</v>
      </c>
      <c r="E357" s="18">
        <v>100</v>
      </c>
      <c r="F357" s="47">
        <v>72.708051115834209</v>
      </c>
      <c r="G357" s="47">
        <v>0.43522969651332027</v>
      </c>
      <c r="H357" s="47">
        <v>10.857104250734487</v>
      </c>
      <c r="I357" s="47">
        <v>0.26322737656465633</v>
      </c>
      <c r="J357" s="47">
        <v>1.5402821362505077</v>
      </c>
      <c r="K357" s="47">
        <v>0.33715971915535831</v>
      </c>
      <c r="L357" s="47">
        <v>0.40818222707316398</v>
      </c>
      <c r="M357" s="47">
        <v>4.2026532697926777</v>
      </c>
      <c r="N357" s="47">
        <v>1.7223321553051274</v>
      </c>
      <c r="O357" s="47">
        <v>2.5399508897843321</v>
      </c>
      <c r="P357" s="47">
        <v>0.73823772994823467</v>
      </c>
      <c r="Q357" s="47">
        <v>4.2475894330439354</v>
      </c>
      <c r="R357" s="47">
        <f t="shared" si="102"/>
        <v>100.00000000000001</v>
      </c>
      <c r="S357" s="47"/>
      <c r="T357" s="47">
        <f t="shared" si="103"/>
        <v>75.933389755229385</v>
      </c>
      <c r="U357" s="47">
        <f t="shared" si="104"/>
        <v>0.45453654266905419</v>
      </c>
      <c r="V357" s="47">
        <f t="shared" si="105"/>
        <v>11.338726812671229</v>
      </c>
      <c r="W357" s="47">
        <f t="shared" si="106"/>
        <v>0.27490417735289419</v>
      </c>
      <c r="X357" s="47">
        <f t="shared" si="107"/>
        <v>1.6086092528954623</v>
      </c>
      <c r="Y357" s="47">
        <f t="shared" si="108"/>
        <v>0.35211616831264542</v>
      </c>
      <c r="Z357" s="47">
        <f t="shared" si="109"/>
        <v>0.42628924395353729</v>
      </c>
      <c r="AA357" s="47">
        <f t="shared" si="110"/>
        <v>4.3890835174890137</v>
      </c>
      <c r="AB357" s="47">
        <f t="shared" si="111"/>
        <v>1.7987350345616262</v>
      </c>
      <c r="AC357" s="47">
        <f t="shared" si="112"/>
        <v>2.6526234428408877</v>
      </c>
      <c r="AD357" s="47">
        <f t="shared" si="113"/>
        <v>0.77098605202425974</v>
      </c>
      <c r="AE357" s="47">
        <f t="shared" si="114"/>
        <v>100</v>
      </c>
      <c r="AF357" s="47"/>
      <c r="AG357" s="47">
        <f>AC357*'E. Diagram lines'!$G$42</f>
        <v>2.2019590524032489</v>
      </c>
      <c r="AH357" s="47">
        <f>V357*'E. Diagram lines'!$G$43</f>
        <v>6.0012068822968825</v>
      </c>
      <c r="AI357" s="47">
        <f>AB357*'E. Diagram lines'!$G$41</f>
        <v>1.3343955612962823</v>
      </c>
      <c r="AJ357" s="47">
        <f>AA357*'E. Diagram lines'!$G$44</f>
        <v>3.1366920330585719</v>
      </c>
      <c r="AK357" s="47">
        <f>AD357*'E. Diagram lines'!$G$50</f>
        <v>0.33648044602973615</v>
      </c>
      <c r="AL357" s="47">
        <f>U357*'E. Diagram lines'!$G$47</f>
        <v>0.27240892309928155</v>
      </c>
      <c r="AM357" s="47">
        <f t="shared" si="115"/>
        <v>4.4513584774025139</v>
      </c>
      <c r="AN357" s="47">
        <f t="shared" si="116"/>
        <v>0.89932038542131087</v>
      </c>
      <c r="AO357" s="47">
        <f t="shared" si="117"/>
        <v>1.6970037051852003</v>
      </c>
      <c r="AP357" s="47">
        <f t="shared" si="118"/>
        <v>0.58927390490928022</v>
      </c>
    </row>
    <row r="358" spans="1:42">
      <c r="A358" s="18" t="s">
        <v>126</v>
      </c>
      <c r="B358" s="18">
        <v>0.1</v>
      </c>
      <c r="C358" s="18" t="s">
        <v>160</v>
      </c>
      <c r="D358" s="18">
        <v>500</v>
      </c>
      <c r="E358" s="18">
        <v>100</v>
      </c>
      <c r="F358" s="47">
        <v>72.723312883135023</v>
      </c>
      <c r="G358" s="47">
        <v>0.46894569074069686</v>
      </c>
      <c r="H358" s="47">
        <v>10.880577176773341</v>
      </c>
      <c r="I358" s="47">
        <v>0.27858640490941472</v>
      </c>
      <c r="J358" s="47">
        <v>1.6444724922556004</v>
      </c>
      <c r="K358" s="47">
        <v>0.33107807964549285</v>
      </c>
      <c r="L358" s="47">
        <v>0.4222593704364298</v>
      </c>
      <c r="M358" s="47">
        <v>4.2794577013536017</v>
      </c>
      <c r="N358" s="47">
        <v>1.7613352285464834</v>
      </c>
      <c r="O358" s="47">
        <v>2.4375860314444444</v>
      </c>
      <c r="P358" s="47">
        <v>0.72589872791950327</v>
      </c>
      <c r="Q358" s="47">
        <v>4.0464902128399665</v>
      </c>
      <c r="R358" s="47">
        <f t="shared" si="102"/>
        <v>100.00000000000001</v>
      </c>
      <c r="S358" s="47"/>
      <c r="T358" s="47">
        <f t="shared" si="103"/>
        <v>75.790154049025148</v>
      </c>
      <c r="U358" s="47">
        <f t="shared" si="104"/>
        <v>0.48872176930358469</v>
      </c>
      <c r="V358" s="47">
        <f t="shared" si="105"/>
        <v>11.339425937527631</v>
      </c>
      <c r="W358" s="47">
        <f t="shared" si="106"/>
        <v>0.29033477308684502</v>
      </c>
      <c r="X358" s="47">
        <f t="shared" si="107"/>
        <v>1.7138221373072218</v>
      </c>
      <c r="Y358" s="47">
        <f t="shared" si="108"/>
        <v>0.34504009324919543</v>
      </c>
      <c r="Z358" s="47">
        <f t="shared" si="109"/>
        <v>0.44006662327732188</v>
      </c>
      <c r="AA358" s="47">
        <f t="shared" si="110"/>
        <v>4.4599282619740652</v>
      </c>
      <c r="AB358" s="47">
        <f t="shared" si="111"/>
        <v>1.8356131343745545</v>
      </c>
      <c r="AC358" s="47">
        <f t="shared" si="112"/>
        <v>2.5403823548001454</v>
      </c>
      <c r="AD358" s="47">
        <f t="shared" si="113"/>
        <v>0.75651086607426932</v>
      </c>
      <c r="AE358" s="47">
        <f t="shared" si="114"/>
        <v>99.999999999999972</v>
      </c>
      <c r="AF358" s="47"/>
      <c r="AG358" s="47">
        <f>AC358*'E. Diagram lines'!$G$42</f>
        <v>2.1087870341396195</v>
      </c>
      <c r="AH358" s="47">
        <f>V358*'E. Diagram lines'!$G$43</f>
        <v>6.0015769055780801</v>
      </c>
      <c r="AI358" s="47">
        <f>AB358*'E. Diagram lines'!$G$41</f>
        <v>1.3617536611575027</v>
      </c>
      <c r="AJ358" s="47">
        <f>AA358*'E. Diagram lines'!$G$44</f>
        <v>3.18732177038867</v>
      </c>
      <c r="AK358" s="47">
        <f>AD358*'E. Diagram lines'!$G$50</f>
        <v>0.33016305933768364</v>
      </c>
      <c r="AL358" s="47">
        <f>U358*'E. Diagram lines'!$G$47</f>
        <v>0.29289651848321879</v>
      </c>
      <c r="AM358" s="47">
        <f t="shared" si="115"/>
        <v>4.3759954891747004</v>
      </c>
      <c r="AN358" s="47">
        <f t="shared" si="116"/>
        <v>0.90142698749183126</v>
      </c>
      <c r="AO358" s="47">
        <f t="shared" si="117"/>
        <v>1.7292916097225792</v>
      </c>
      <c r="AP358" s="47">
        <f t="shared" si="118"/>
        <v>0.57827146929859008</v>
      </c>
    </row>
    <row r="359" spans="1:42">
      <c r="A359" s="18" t="s">
        <v>126</v>
      </c>
      <c r="B359" s="18">
        <v>0.1</v>
      </c>
      <c r="C359" s="18" t="s">
        <v>160</v>
      </c>
      <c r="D359" s="18">
        <v>500</v>
      </c>
      <c r="E359" s="18">
        <v>100</v>
      </c>
      <c r="F359" s="47">
        <v>72.723312883135023</v>
      </c>
      <c r="G359" s="47">
        <v>0.4689456907406967</v>
      </c>
      <c r="H359" s="47">
        <v>10.880577176773338</v>
      </c>
      <c r="I359" s="47">
        <v>0.27858640490941416</v>
      </c>
      <c r="J359" s="47">
        <v>1.6444724922556144</v>
      </c>
      <c r="K359" s="47">
        <v>0.33107807964549263</v>
      </c>
      <c r="L359" s="47">
        <v>0.42225937043642953</v>
      </c>
      <c r="M359" s="47">
        <v>4.2794577013535973</v>
      </c>
      <c r="N359" s="47">
        <v>1.7613352285464825</v>
      </c>
      <c r="O359" s="47">
        <v>2.4375860314444431</v>
      </c>
      <c r="P359" s="47">
        <v>0.72589872791950316</v>
      </c>
      <c r="Q359" s="47">
        <v>4.0464902128399629</v>
      </c>
      <c r="R359" s="47">
        <f t="shared" si="102"/>
        <v>100</v>
      </c>
      <c r="S359" s="47"/>
      <c r="T359" s="47">
        <f t="shared" si="103"/>
        <v>75.790154049025148</v>
      </c>
      <c r="U359" s="47">
        <f t="shared" si="104"/>
        <v>0.48872176930358452</v>
      </c>
      <c r="V359" s="47">
        <f t="shared" si="105"/>
        <v>11.339425937527629</v>
      </c>
      <c r="W359" s="47">
        <f t="shared" si="106"/>
        <v>0.29033477308684441</v>
      </c>
      <c r="X359" s="47">
        <f t="shared" si="107"/>
        <v>1.7138221373072364</v>
      </c>
      <c r="Y359" s="47">
        <f t="shared" si="108"/>
        <v>0.34504009324919521</v>
      </c>
      <c r="Z359" s="47">
        <f t="shared" si="109"/>
        <v>0.4400666232773216</v>
      </c>
      <c r="AA359" s="47">
        <f t="shared" si="110"/>
        <v>4.4599282619740608</v>
      </c>
      <c r="AB359" s="47">
        <f t="shared" si="111"/>
        <v>1.8356131343745536</v>
      </c>
      <c r="AC359" s="47">
        <f t="shared" si="112"/>
        <v>2.5403823548001441</v>
      </c>
      <c r="AD359" s="47">
        <f t="shared" si="113"/>
        <v>0.75651086607426921</v>
      </c>
      <c r="AE359" s="47">
        <f t="shared" si="114"/>
        <v>99.999999999999957</v>
      </c>
      <c r="AF359" s="47"/>
      <c r="AG359" s="47">
        <f>AC359*'E. Diagram lines'!$G$42</f>
        <v>2.1087870341396182</v>
      </c>
      <c r="AH359" s="47">
        <f>V359*'E. Diagram lines'!$G$43</f>
        <v>6.0015769055780792</v>
      </c>
      <c r="AI359" s="47">
        <f>AB359*'E. Diagram lines'!$G$41</f>
        <v>1.3617536611575021</v>
      </c>
      <c r="AJ359" s="47">
        <f>AA359*'E. Diagram lines'!$G$44</f>
        <v>3.1873217703886669</v>
      </c>
      <c r="AK359" s="47">
        <f>AD359*'E. Diagram lines'!$G$50</f>
        <v>0.33016305933768364</v>
      </c>
      <c r="AL359" s="47">
        <f>U359*'E. Diagram lines'!$G$47</f>
        <v>0.29289651848321874</v>
      </c>
      <c r="AM359" s="47">
        <f t="shared" si="115"/>
        <v>4.3759954891746977</v>
      </c>
      <c r="AN359" s="47">
        <f t="shared" si="116"/>
        <v>0.90142698749183203</v>
      </c>
      <c r="AO359" s="47">
        <f t="shared" si="117"/>
        <v>1.7292916097225801</v>
      </c>
      <c r="AP359" s="47">
        <f t="shared" si="118"/>
        <v>0.57827146929858986</v>
      </c>
    </row>
    <row r="360" spans="1:42">
      <c r="A360" s="18" t="s">
        <v>126</v>
      </c>
      <c r="B360" s="18">
        <v>0.1</v>
      </c>
      <c r="C360" s="18" t="s">
        <v>160</v>
      </c>
      <c r="D360" s="18">
        <v>500</v>
      </c>
      <c r="E360" s="18">
        <v>100</v>
      </c>
      <c r="F360" s="47">
        <v>72.716582341112371</v>
      </c>
      <c r="G360" s="47">
        <v>0.50312027269488946</v>
      </c>
      <c r="H360" s="47">
        <v>10.902492337213628</v>
      </c>
      <c r="I360" s="47">
        <v>0.29401926173571152</v>
      </c>
      <c r="J360" s="47">
        <v>1.7492400611913761</v>
      </c>
      <c r="K360" s="47">
        <v>0.3255501190700657</v>
      </c>
      <c r="L360" s="47">
        <v>0.43627245028756273</v>
      </c>
      <c r="M360" s="47">
        <v>4.3575749656179861</v>
      </c>
      <c r="N360" s="47">
        <v>1.7972165409598562</v>
      </c>
      <c r="O360" s="47">
        <v>2.3418755155814375</v>
      </c>
      <c r="P360" s="47">
        <v>0.71679435049927187</v>
      </c>
      <c r="Q360" s="47">
        <v>3.8592617840358265</v>
      </c>
      <c r="R360" s="47">
        <f t="shared" si="102"/>
        <v>99.999999999999972</v>
      </c>
      <c r="S360" s="47"/>
      <c r="T360" s="47">
        <f t="shared" si="103"/>
        <v>75.635556466985605</v>
      </c>
      <c r="U360" s="47">
        <f t="shared" si="104"/>
        <v>0.52331642343406348</v>
      </c>
      <c r="V360" s="47">
        <f t="shared" si="105"/>
        <v>11.340137947269548</v>
      </c>
      <c r="W360" s="47">
        <f t="shared" si="106"/>
        <v>0.30582172260342566</v>
      </c>
      <c r="X360" s="47">
        <f t="shared" si="107"/>
        <v>1.8194576967590987</v>
      </c>
      <c r="Y360" s="47">
        <f t="shared" si="108"/>
        <v>0.3386182851423209</v>
      </c>
      <c r="Z360" s="47">
        <f t="shared" si="109"/>
        <v>0.45378520945777362</v>
      </c>
      <c r="AA360" s="47">
        <f t="shared" si="110"/>
        <v>4.5324958456522566</v>
      </c>
      <c r="AB360" s="47">
        <f t="shared" si="111"/>
        <v>1.869360038532998</v>
      </c>
      <c r="AC360" s="47">
        <f t="shared" si="112"/>
        <v>2.4358826019421698</v>
      </c>
      <c r="AD360" s="47">
        <f t="shared" si="113"/>
        <v>0.74556776222074861</v>
      </c>
      <c r="AE360" s="47">
        <f t="shared" si="114"/>
        <v>100.00000000000001</v>
      </c>
      <c r="AF360" s="47"/>
      <c r="AG360" s="47">
        <f>AC360*'E. Diagram lines'!$G$42</f>
        <v>2.0220411458754763</v>
      </c>
      <c r="AH360" s="47">
        <f>V360*'E. Diagram lines'!$G$43</f>
        <v>6.0019537483959775</v>
      </c>
      <c r="AI360" s="47">
        <f>AB360*'E. Diagram lines'!$G$41</f>
        <v>1.3867888766012788</v>
      </c>
      <c r="AJ360" s="47">
        <f>AA360*'E. Diagram lines'!$G$44</f>
        <v>3.2391827478967756</v>
      </c>
      <c r="AK360" s="47">
        <f>AD360*'E. Diagram lines'!$G$50</f>
        <v>0.32538717466906386</v>
      </c>
      <c r="AL360" s="47">
        <f>U360*'E. Diagram lines'!$G$47</f>
        <v>0.31362948842516986</v>
      </c>
      <c r="AM360" s="47">
        <f t="shared" si="115"/>
        <v>4.3052426404751678</v>
      </c>
      <c r="AN360" s="47">
        <f t="shared" si="116"/>
        <v>0.90281922669332448</v>
      </c>
      <c r="AO360" s="47">
        <f t="shared" si="117"/>
        <v>1.7607078407608998</v>
      </c>
      <c r="AP360" s="47">
        <f t="shared" si="118"/>
        <v>0.56795339740626383</v>
      </c>
    </row>
    <row r="361" spans="1:42">
      <c r="A361" s="18" t="s">
        <v>126</v>
      </c>
      <c r="B361" s="18">
        <v>0.1</v>
      </c>
      <c r="C361" s="18" t="s">
        <v>160</v>
      </c>
      <c r="D361" s="18">
        <v>500</v>
      </c>
      <c r="E361" s="18">
        <v>100</v>
      </c>
      <c r="F361" s="47">
        <v>72.716582341112385</v>
      </c>
      <c r="G361" s="47">
        <v>0.50312027269488935</v>
      </c>
      <c r="H361" s="47">
        <v>10.902492337213626</v>
      </c>
      <c r="I361" s="47">
        <v>0.29401926173571097</v>
      </c>
      <c r="J361" s="47">
        <v>1.7492400611913903</v>
      </c>
      <c r="K361" s="47">
        <v>0.32555011907006565</v>
      </c>
      <c r="L361" s="47">
        <v>0.43627245028756251</v>
      </c>
      <c r="M361" s="47">
        <v>4.3575749656179816</v>
      </c>
      <c r="N361" s="47">
        <v>1.7972165409598555</v>
      </c>
      <c r="O361" s="47">
        <v>2.3418755155814361</v>
      </c>
      <c r="P361" s="47">
        <v>0.71679435049927209</v>
      </c>
      <c r="Q361" s="47">
        <v>3.8592617840358252</v>
      </c>
      <c r="R361" s="47">
        <f t="shared" si="102"/>
        <v>100</v>
      </c>
      <c r="S361" s="47"/>
      <c r="T361" s="47">
        <f t="shared" si="103"/>
        <v>75.635556466985605</v>
      </c>
      <c r="U361" s="47">
        <f t="shared" si="104"/>
        <v>0.52331642343406326</v>
      </c>
      <c r="V361" s="47">
        <f t="shared" si="105"/>
        <v>11.340137947269543</v>
      </c>
      <c r="W361" s="47">
        <f t="shared" si="106"/>
        <v>0.30582172260342499</v>
      </c>
      <c r="X361" s="47">
        <f t="shared" si="107"/>
        <v>1.8194576967591132</v>
      </c>
      <c r="Y361" s="47">
        <f t="shared" si="108"/>
        <v>0.33861828514232067</v>
      </c>
      <c r="Z361" s="47">
        <f t="shared" si="109"/>
        <v>0.45378520945777323</v>
      </c>
      <c r="AA361" s="47">
        <f t="shared" si="110"/>
        <v>4.5324958456522504</v>
      </c>
      <c r="AB361" s="47">
        <f t="shared" si="111"/>
        <v>1.8693600385329967</v>
      </c>
      <c r="AC361" s="47">
        <f t="shared" si="112"/>
        <v>2.4358826019421675</v>
      </c>
      <c r="AD361" s="47">
        <f t="shared" si="113"/>
        <v>0.7455677622207485</v>
      </c>
      <c r="AE361" s="47">
        <f t="shared" si="114"/>
        <v>100.00000000000001</v>
      </c>
      <c r="AF361" s="47"/>
      <c r="AG361" s="47">
        <f>AC361*'E. Diagram lines'!$G$42</f>
        <v>2.0220411458754746</v>
      </c>
      <c r="AH361" s="47">
        <f>V361*'E. Diagram lines'!$G$43</f>
        <v>6.0019537483959748</v>
      </c>
      <c r="AI361" s="47">
        <f>AB361*'E. Diagram lines'!$G$41</f>
        <v>1.3867888766012777</v>
      </c>
      <c r="AJ361" s="47">
        <f>AA361*'E. Diagram lines'!$G$44</f>
        <v>3.2391827478967712</v>
      </c>
      <c r="AK361" s="47">
        <f>AD361*'E. Diagram lines'!$G$50</f>
        <v>0.32538717466906381</v>
      </c>
      <c r="AL361" s="47">
        <f>U361*'E. Diagram lines'!$G$47</f>
        <v>0.31362948842516969</v>
      </c>
      <c r="AM361" s="47">
        <f t="shared" si="115"/>
        <v>4.3052426404751643</v>
      </c>
      <c r="AN361" s="47">
        <f t="shared" si="116"/>
        <v>0.90281922669332526</v>
      </c>
      <c r="AO361" s="47">
        <f t="shared" si="117"/>
        <v>1.7607078407609007</v>
      </c>
      <c r="AP361" s="47">
        <f t="shared" si="118"/>
        <v>0.56795339740626349</v>
      </c>
    </row>
    <row r="362" spans="1:42">
      <c r="A362" s="18" t="s">
        <v>126</v>
      </c>
      <c r="B362" s="18">
        <v>0.1</v>
      </c>
      <c r="C362" s="18" t="s">
        <v>160</v>
      </c>
      <c r="D362" s="18">
        <v>500</v>
      </c>
      <c r="E362" s="18">
        <v>100</v>
      </c>
      <c r="F362" s="47">
        <v>72.690075984600611</v>
      </c>
      <c r="G362" s="47">
        <v>0.53867565306056131</v>
      </c>
      <c r="H362" s="47">
        <v>10.923504941984232</v>
      </c>
      <c r="I362" s="47">
        <v>0.30995736550036623</v>
      </c>
      <c r="J362" s="47">
        <v>1.8573349778958712</v>
      </c>
      <c r="K362" s="47">
        <v>0.32035138151825376</v>
      </c>
      <c r="L362" s="47">
        <v>0.45060857300603513</v>
      </c>
      <c r="M362" s="47">
        <v>4.4387147594593648</v>
      </c>
      <c r="N362" s="47">
        <v>1.8310985497066039</v>
      </c>
      <c r="O362" s="47">
        <v>2.2497049503338258</v>
      </c>
      <c r="P362" s="47">
        <v>0.71027264603682216</v>
      </c>
      <c r="Q362" s="47">
        <v>3.6797002168974848</v>
      </c>
      <c r="R362" s="47">
        <f t="shared" si="102"/>
        <v>100.00000000000004</v>
      </c>
      <c r="S362" s="47"/>
      <c r="T362" s="47">
        <f t="shared" si="103"/>
        <v>75.467036697650116</v>
      </c>
      <c r="U362" s="47">
        <f t="shared" si="104"/>
        <v>0.55925454371879046</v>
      </c>
      <c r="V362" s="47">
        <f t="shared" si="105"/>
        <v>11.340812857291937</v>
      </c>
      <c r="W362" s="47">
        <f t="shared" si="106"/>
        <v>0.32179858887310275</v>
      </c>
      <c r="X362" s="47">
        <f t="shared" si="107"/>
        <v>1.9282902794927794</v>
      </c>
      <c r="Y362" s="47">
        <f t="shared" si="108"/>
        <v>0.33258968487393864</v>
      </c>
      <c r="Z362" s="47">
        <f t="shared" si="109"/>
        <v>0.46782305912744399</v>
      </c>
      <c r="AA362" s="47">
        <f t="shared" si="110"/>
        <v>4.6082858644072111</v>
      </c>
      <c r="AB362" s="47">
        <f t="shared" si="111"/>
        <v>1.9010515476280039</v>
      </c>
      <c r="AC362" s="47">
        <f t="shared" si="112"/>
        <v>2.3356498634242113</v>
      </c>
      <c r="AD362" s="47">
        <f t="shared" si="113"/>
        <v>0.73740701351245697</v>
      </c>
      <c r="AE362" s="47">
        <f t="shared" si="114"/>
        <v>99.999999999999986</v>
      </c>
      <c r="AF362" s="47"/>
      <c r="AG362" s="47">
        <f>AC362*'E. Diagram lines'!$G$42</f>
        <v>1.9388373324874693</v>
      </c>
      <c r="AH362" s="47">
        <f>V362*'E. Diagram lines'!$G$43</f>
        <v>6.0023109555796585</v>
      </c>
      <c r="AI362" s="47">
        <f>AB362*'E. Diagram lines'!$G$41</f>
        <v>1.4102992926740179</v>
      </c>
      <c r="AJ362" s="47">
        <f>AA362*'E. Diagram lines'!$G$44</f>
        <v>3.2933466632259671</v>
      </c>
      <c r="AK362" s="47">
        <f>AD362*'E. Diagram lines'!$G$50</f>
        <v>0.3218255896597203</v>
      </c>
      <c r="AL362" s="47">
        <f>U362*'E. Diagram lines'!$G$47</f>
        <v>0.33516761292334218</v>
      </c>
      <c r="AM362" s="47">
        <f t="shared" si="115"/>
        <v>4.2367014110522154</v>
      </c>
      <c r="AN362" s="47">
        <f t="shared" si="116"/>
        <v>0.9036245474750445</v>
      </c>
      <c r="AO362" s="47">
        <f t="shared" si="117"/>
        <v>1.7921965053576283</v>
      </c>
      <c r="AP362" s="47">
        <f t="shared" si="118"/>
        <v>0.55797452846860252</v>
      </c>
    </row>
    <row r="363" spans="1:42">
      <c r="A363" s="18" t="s">
        <v>126</v>
      </c>
      <c r="B363" s="18">
        <v>0.1</v>
      </c>
      <c r="C363" s="18" t="s">
        <v>160</v>
      </c>
      <c r="D363" s="18">
        <v>500</v>
      </c>
      <c r="E363" s="18">
        <v>100</v>
      </c>
      <c r="F363" s="47">
        <v>72.690075984600583</v>
      </c>
      <c r="G363" s="47">
        <v>0.53867565306056076</v>
      </c>
      <c r="H363" s="47">
        <v>10.92350494198422</v>
      </c>
      <c r="I363" s="47">
        <v>0.3099573655003654</v>
      </c>
      <c r="J363" s="47">
        <v>1.8573349778958848</v>
      </c>
      <c r="K363" s="47">
        <v>0.32035138151825332</v>
      </c>
      <c r="L363" s="47">
        <v>0.45060857300603452</v>
      </c>
      <c r="M363" s="47">
        <v>4.4387147594593577</v>
      </c>
      <c r="N363" s="47">
        <v>1.8310985497066019</v>
      </c>
      <c r="O363" s="47">
        <v>2.2497049503338236</v>
      </c>
      <c r="P363" s="47">
        <v>0.71027264603682172</v>
      </c>
      <c r="Q363" s="47">
        <v>3.6797002168974808</v>
      </c>
      <c r="R363" s="47">
        <f t="shared" si="102"/>
        <v>100</v>
      </c>
      <c r="S363" s="47"/>
      <c r="T363" s="47">
        <f t="shared" si="103"/>
        <v>75.467036697650116</v>
      </c>
      <c r="U363" s="47">
        <f t="shared" si="104"/>
        <v>0.55925454371879013</v>
      </c>
      <c r="V363" s="47">
        <f t="shared" si="105"/>
        <v>11.34081285729193</v>
      </c>
      <c r="W363" s="47">
        <f t="shared" si="106"/>
        <v>0.32179858887310198</v>
      </c>
      <c r="X363" s="47">
        <f t="shared" si="107"/>
        <v>1.9282902794927943</v>
      </c>
      <c r="Y363" s="47">
        <f t="shared" si="108"/>
        <v>0.33258968487393825</v>
      </c>
      <c r="Z363" s="47">
        <f t="shared" si="109"/>
        <v>0.46782305912744354</v>
      </c>
      <c r="AA363" s="47">
        <f t="shared" si="110"/>
        <v>4.6082858644072058</v>
      </c>
      <c r="AB363" s="47">
        <f t="shared" si="111"/>
        <v>1.9010515476280025</v>
      </c>
      <c r="AC363" s="47">
        <f t="shared" si="112"/>
        <v>2.33564986342421</v>
      </c>
      <c r="AD363" s="47">
        <f t="shared" si="113"/>
        <v>0.73740701351245685</v>
      </c>
      <c r="AE363" s="47">
        <f t="shared" si="114"/>
        <v>99.999999999999986</v>
      </c>
      <c r="AF363" s="47"/>
      <c r="AG363" s="47">
        <f>AC363*'E. Diagram lines'!$G$42</f>
        <v>1.9388373324874681</v>
      </c>
      <c r="AH363" s="47">
        <f>V363*'E. Diagram lines'!$G$43</f>
        <v>6.002310955579655</v>
      </c>
      <c r="AI363" s="47">
        <f>AB363*'E. Diagram lines'!$G$41</f>
        <v>1.4102992926740168</v>
      </c>
      <c r="AJ363" s="47">
        <f>AA363*'E. Diagram lines'!$G$44</f>
        <v>3.2933466632259636</v>
      </c>
      <c r="AK363" s="47">
        <f>AD363*'E. Diagram lines'!$G$50</f>
        <v>0.32182558965972025</v>
      </c>
      <c r="AL363" s="47">
        <f>U363*'E. Diagram lines'!$G$47</f>
        <v>0.33516761292334202</v>
      </c>
      <c r="AM363" s="47">
        <f t="shared" si="115"/>
        <v>4.2367014110522128</v>
      </c>
      <c r="AN363" s="47">
        <f t="shared" si="116"/>
        <v>0.90362454747504473</v>
      </c>
      <c r="AO363" s="47">
        <f t="shared" si="117"/>
        <v>1.7921965053576285</v>
      </c>
      <c r="AP363" s="47">
        <f t="shared" si="118"/>
        <v>0.55797452846860252</v>
      </c>
    </row>
    <row r="364" spans="1:42">
      <c r="A364" s="18" t="s">
        <v>126</v>
      </c>
      <c r="B364" s="18">
        <v>0.1</v>
      </c>
      <c r="C364" s="18" t="s">
        <v>160</v>
      </c>
      <c r="D364" s="18">
        <v>500</v>
      </c>
      <c r="E364" s="18">
        <v>100</v>
      </c>
      <c r="F364" s="47">
        <v>72.643186019298867</v>
      </c>
      <c r="G364" s="47">
        <v>0.57694986819401695</v>
      </c>
      <c r="H364" s="47">
        <v>10.944291637881392</v>
      </c>
      <c r="I364" s="47">
        <v>0.32700599992482543</v>
      </c>
      <c r="J364" s="47">
        <v>1.9726547782266968</v>
      </c>
      <c r="K364" s="47">
        <v>0.31526719375897083</v>
      </c>
      <c r="L364" s="47">
        <v>0.46579422456547465</v>
      </c>
      <c r="M364" s="47">
        <v>4.5255849970905349</v>
      </c>
      <c r="N364" s="47">
        <v>1.8640891704696703</v>
      </c>
      <c r="O364" s="47">
        <v>2.1577847071649199</v>
      </c>
      <c r="P364" s="47">
        <v>0.70601250737733656</v>
      </c>
      <c r="Q364" s="47">
        <v>3.5013788960472669</v>
      </c>
      <c r="R364" s="47">
        <f t="shared" si="102"/>
        <v>99.999999999999972</v>
      </c>
      <c r="S364" s="47"/>
      <c r="T364" s="47">
        <f t="shared" si="103"/>
        <v>75.278988640722986</v>
      </c>
      <c r="U364" s="47">
        <f t="shared" si="104"/>
        <v>0.59788405429389535</v>
      </c>
      <c r="V364" s="47">
        <f t="shared" si="105"/>
        <v>11.341396916015727</v>
      </c>
      <c r="W364" s="47">
        <f t="shared" si="106"/>
        <v>0.33887116332217815</v>
      </c>
      <c r="X364" s="47">
        <f t="shared" si="107"/>
        <v>2.0442310528993604</v>
      </c>
      <c r="Y364" s="47">
        <f t="shared" si="108"/>
        <v>0.32670642352428092</v>
      </c>
      <c r="Z364" s="47">
        <f t="shared" si="109"/>
        <v>0.48269521288153944</v>
      </c>
      <c r="AA364" s="47">
        <f t="shared" si="110"/>
        <v>4.6897923983964178</v>
      </c>
      <c r="AB364" s="47">
        <f t="shared" si="111"/>
        <v>1.9317262248354705</v>
      </c>
      <c r="AC364" s="47">
        <f t="shared" si="112"/>
        <v>2.2360782801657404</v>
      </c>
      <c r="AD364" s="47">
        <f t="shared" si="113"/>
        <v>0.73162963294241035</v>
      </c>
      <c r="AE364" s="47">
        <f t="shared" si="114"/>
        <v>100.00000000000003</v>
      </c>
      <c r="AF364" s="47"/>
      <c r="AG364" s="47">
        <f>AC364*'E. Diagram lines'!$G$42</f>
        <v>1.8561823481511701</v>
      </c>
      <c r="AH364" s="47">
        <f>V364*'E. Diagram lines'!$G$43</f>
        <v>6.0026200782255064</v>
      </c>
      <c r="AI364" s="47">
        <f>AB364*'E. Diagram lines'!$G$41</f>
        <v>1.4330553697633905</v>
      </c>
      <c r="AJ364" s="47">
        <f>AA364*'E. Diagram lines'!$G$44</f>
        <v>3.3515959297955007</v>
      </c>
      <c r="AK364" s="47">
        <f>AD364*'E. Diagram lines'!$G$50</f>
        <v>0.3193041749259663</v>
      </c>
      <c r="AL364" s="47">
        <f>U364*'E. Diagram lines'!$G$47</f>
        <v>0.35831871825323508</v>
      </c>
      <c r="AM364" s="47">
        <f t="shared" si="115"/>
        <v>4.1678045050012109</v>
      </c>
      <c r="AN364" s="47">
        <f t="shared" si="116"/>
        <v>0.90389556442139929</v>
      </c>
      <c r="AO364" s="47">
        <f t="shared" si="117"/>
        <v>1.8249274126745942</v>
      </c>
      <c r="AP364" s="47">
        <f t="shared" si="118"/>
        <v>0.54796700025148426</v>
      </c>
    </row>
    <row r="365" spans="1:42">
      <c r="A365" s="18" t="s">
        <v>126</v>
      </c>
      <c r="B365" s="18">
        <v>0.1</v>
      </c>
      <c r="C365" s="18" t="s">
        <v>160</v>
      </c>
      <c r="D365" s="18">
        <v>500</v>
      </c>
      <c r="E365" s="18">
        <v>100</v>
      </c>
      <c r="F365" s="47">
        <v>72.643186019298895</v>
      </c>
      <c r="G365" s="47">
        <v>0.57694986819401683</v>
      </c>
      <c r="H365" s="47">
        <v>10.944291637881388</v>
      </c>
      <c r="I365" s="47">
        <v>0.32700599992482465</v>
      </c>
      <c r="J365" s="47">
        <v>1.972654778226713</v>
      </c>
      <c r="K365" s="47">
        <v>0.31526719375897067</v>
      </c>
      <c r="L365" s="47">
        <v>0.46579422456547431</v>
      </c>
      <c r="M365" s="47">
        <v>4.5255849970905304</v>
      </c>
      <c r="N365" s="47">
        <v>1.8640891704696694</v>
      </c>
      <c r="O365" s="47">
        <v>2.1577847071649185</v>
      </c>
      <c r="P365" s="47">
        <v>0.70601250737733645</v>
      </c>
      <c r="Q365" s="47">
        <v>3.5013788960472643</v>
      </c>
      <c r="R365" s="47">
        <f t="shared" si="102"/>
        <v>100.00000000000001</v>
      </c>
      <c r="S365" s="47"/>
      <c r="T365" s="47">
        <f t="shared" si="103"/>
        <v>75.278988640722972</v>
      </c>
      <c r="U365" s="47">
        <f t="shared" si="104"/>
        <v>0.59788405429389502</v>
      </c>
      <c r="V365" s="47">
        <f t="shared" si="105"/>
        <v>11.341396916015716</v>
      </c>
      <c r="W365" s="47">
        <f t="shared" si="106"/>
        <v>0.3388711633221772</v>
      </c>
      <c r="X365" s="47">
        <f t="shared" si="107"/>
        <v>2.0442310528993763</v>
      </c>
      <c r="Y365" s="47">
        <f t="shared" si="108"/>
        <v>0.32670642352428059</v>
      </c>
      <c r="Z365" s="47">
        <f t="shared" si="109"/>
        <v>0.48269521288153894</v>
      </c>
      <c r="AA365" s="47">
        <f t="shared" si="110"/>
        <v>4.6897923983964107</v>
      </c>
      <c r="AB365" s="47">
        <f t="shared" si="111"/>
        <v>1.9317262248354687</v>
      </c>
      <c r="AC365" s="47">
        <f t="shared" si="112"/>
        <v>2.2360782801657382</v>
      </c>
      <c r="AD365" s="47">
        <f t="shared" si="113"/>
        <v>0.73162963294241001</v>
      </c>
      <c r="AE365" s="47">
        <f t="shared" si="114"/>
        <v>100</v>
      </c>
      <c r="AF365" s="47"/>
      <c r="AG365" s="47">
        <f>AC365*'E. Diagram lines'!$G$42</f>
        <v>1.8561823481511681</v>
      </c>
      <c r="AH365" s="47">
        <f>V365*'E. Diagram lines'!$G$43</f>
        <v>6.002620078225501</v>
      </c>
      <c r="AI365" s="47">
        <f>AB365*'E. Diagram lines'!$G$41</f>
        <v>1.4330553697633892</v>
      </c>
      <c r="AJ365" s="47">
        <f>AA365*'E. Diagram lines'!$G$44</f>
        <v>3.3515959297954954</v>
      </c>
      <c r="AK365" s="47">
        <f>AD365*'E. Diagram lines'!$G$50</f>
        <v>0.31930417492596613</v>
      </c>
      <c r="AL365" s="47">
        <f>U365*'E. Diagram lines'!$G$47</f>
        <v>0.35831871825323491</v>
      </c>
      <c r="AM365" s="47">
        <f t="shared" si="115"/>
        <v>4.1678045050012074</v>
      </c>
      <c r="AN365" s="47">
        <f t="shared" si="116"/>
        <v>0.90389556442139973</v>
      </c>
      <c r="AO365" s="47">
        <f t="shared" si="117"/>
        <v>1.8249274126745947</v>
      </c>
      <c r="AP365" s="47">
        <f t="shared" si="118"/>
        <v>0.54796700025148415</v>
      </c>
    </row>
    <row r="366" spans="1:42">
      <c r="A366" s="18" t="s">
        <v>126</v>
      </c>
      <c r="B366" s="18">
        <v>0.1</v>
      </c>
      <c r="C366" s="18" t="s">
        <v>160</v>
      </c>
      <c r="D366" s="18">
        <v>500</v>
      </c>
      <c r="E366" s="18">
        <v>100</v>
      </c>
      <c r="F366" s="47">
        <v>72.576330608262367</v>
      </c>
      <c r="G366" s="47">
        <v>0.61750262455781002</v>
      </c>
      <c r="H366" s="47">
        <v>10.964442627092929</v>
      </c>
      <c r="I366" s="47">
        <v>0.34497381624445911</v>
      </c>
      <c r="J366" s="47">
        <v>2.0936537651277041</v>
      </c>
      <c r="K366" s="47">
        <v>0.31035559267518575</v>
      </c>
      <c r="L366" s="47">
        <v>0.48163443101665193</v>
      </c>
      <c r="M366" s="47">
        <v>4.61684657078876</v>
      </c>
      <c r="N366" s="47">
        <v>1.8955515892456847</v>
      </c>
      <c r="O366" s="47">
        <v>2.0675520102025193</v>
      </c>
      <c r="P366" s="47">
        <v>0.70408478767657678</v>
      </c>
      <c r="Q366" s="47">
        <v>3.3270715771093426</v>
      </c>
      <c r="R366" s="47">
        <f t="shared" si="102"/>
        <v>100</v>
      </c>
      <c r="S366" s="47"/>
      <c r="T366" s="47">
        <f t="shared" si="103"/>
        <v>75.074099639126487</v>
      </c>
      <c r="U366" s="47">
        <f t="shared" si="104"/>
        <v>0.63875444204666809</v>
      </c>
      <c r="V366" s="47">
        <f t="shared" si="105"/>
        <v>11.341792170740446</v>
      </c>
      <c r="W366" s="47">
        <f t="shared" si="106"/>
        <v>0.3568463497199435</v>
      </c>
      <c r="X366" s="47">
        <f t="shared" si="107"/>
        <v>2.1657084349086078</v>
      </c>
      <c r="Y366" s="47">
        <f t="shared" si="108"/>
        <v>0.32103671393665811</v>
      </c>
      <c r="Z366" s="47">
        <f t="shared" si="109"/>
        <v>0.49821024238530082</v>
      </c>
      <c r="AA366" s="47">
        <f t="shared" si="110"/>
        <v>4.7757388196544603</v>
      </c>
      <c r="AB366" s="47">
        <f t="shared" si="111"/>
        <v>1.9607884235736539</v>
      </c>
      <c r="AC366" s="47">
        <f t="shared" si="112"/>
        <v>2.1387083684463568</v>
      </c>
      <c r="AD366" s="47">
        <f t="shared" si="113"/>
        <v>0.72831639546140037</v>
      </c>
      <c r="AE366" s="47">
        <f t="shared" si="114"/>
        <v>100</v>
      </c>
      <c r="AF366" s="47"/>
      <c r="AG366" s="47">
        <f>AC366*'E. Diagram lines'!$G$42</f>
        <v>1.7753549849154067</v>
      </c>
      <c r="AH366" s="47">
        <f>V366*'E. Diagram lines'!$G$43</f>
        <v>6.0028292732624298</v>
      </c>
      <c r="AI366" s="47">
        <f>AB366*'E. Diagram lines'!$G$41</f>
        <v>1.4546152261361183</v>
      </c>
      <c r="AJ366" s="47">
        <f>AA366*'E. Diagram lines'!$G$44</f>
        <v>3.4130181956867243</v>
      </c>
      <c r="AK366" s="47">
        <f>AD366*'E. Diagram lines'!$G$50</f>
        <v>0.31785818297515783</v>
      </c>
      <c r="AL366" s="47">
        <f>U366*'E. Diagram lines'!$G$47</f>
        <v>0.38281280677911433</v>
      </c>
      <c r="AM366" s="47">
        <f t="shared" si="115"/>
        <v>4.0994967920200107</v>
      </c>
      <c r="AN366" s="47">
        <f t="shared" si="116"/>
        <v>0.9036338626112187</v>
      </c>
      <c r="AO366" s="47">
        <f t="shared" si="117"/>
        <v>1.8584782152861383</v>
      </c>
      <c r="AP366" s="47">
        <f t="shared" si="118"/>
        <v>0.53807464180904385</v>
      </c>
    </row>
    <row r="367" spans="1:42"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</row>
    <row r="368" spans="1:42"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</row>
    <row r="369" spans="1:42"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</row>
    <row r="370" spans="1:42">
      <c r="A370" s="18" t="s">
        <v>126</v>
      </c>
      <c r="B370" s="18">
        <v>0.1</v>
      </c>
      <c r="C370" s="18" t="s">
        <v>161</v>
      </c>
      <c r="D370" s="18">
        <v>500</v>
      </c>
      <c r="E370" s="18">
        <v>70</v>
      </c>
      <c r="F370" s="47">
        <v>65.20249807435286</v>
      </c>
      <c r="G370" s="47">
        <v>7.0385839007407122E-2</v>
      </c>
      <c r="H370" s="47">
        <v>8.3533672372014234</v>
      </c>
      <c r="I370" s="47">
        <v>9.1766084363733152E-2</v>
      </c>
      <c r="J370" s="47">
        <v>0.51286141561884235</v>
      </c>
      <c r="K370" s="47">
        <v>1.9201383115797266</v>
      </c>
      <c r="L370" s="47">
        <v>0.22541466885215544</v>
      </c>
      <c r="M370" s="47">
        <v>4.9860612349758773</v>
      </c>
      <c r="N370" s="47">
        <v>1.7316061344679496</v>
      </c>
      <c r="O370" s="47">
        <v>4.4203337277449899</v>
      </c>
      <c r="P370" s="47">
        <v>2.6394484254595052</v>
      </c>
      <c r="Q370" s="47">
        <v>9.8461188463755214</v>
      </c>
      <c r="R370" s="47">
        <f t="shared" si="102"/>
        <v>99.999999999999972</v>
      </c>
      <c r="S370" s="47"/>
      <c r="T370" s="47">
        <f t="shared" si="103"/>
        <v>72.323561936558434</v>
      </c>
      <c r="U370" s="47">
        <f t="shared" si="104"/>
        <v>7.8072999306006474E-2</v>
      </c>
      <c r="V370" s="47">
        <f t="shared" si="105"/>
        <v>9.2656767854143496</v>
      </c>
      <c r="W370" s="47">
        <f t="shared" si="106"/>
        <v>0.10178827931696192</v>
      </c>
      <c r="X370" s="47">
        <f t="shared" si="107"/>
        <v>0.56887336302794744</v>
      </c>
      <c r="Y370" s="47">
        <f t="shared" si="108"/>
        <v>2.1298454231912247</v>
      </c>
      <c r="Z370" s="47">
        <f t="shared" si="109"/>
        <v>0.25003323868890709</v>
      </c>
      <c r="AA370" s="47">
        <f t="shared" si="110"/>
        <v>5.5306118507305353</v>
      </c>
      <c r="AB370" s="47">
        <f t="shared" si="111"/>
        <v>1.920722782325089</v>
      </c>
      <c r="AC370" s="47">
        <f t="shared" si="112"/>
        <v>4.9030986477583056</v>
      </c>
      <c r="AD370" s="47">
        <f t="shared" si="113"/>
        <v>2.92771469368226</v>
      </c>
      <c r="AE370" s="47">
        <f t="shared" si="114"/>
        <v>100.00000000000004</v>
      </c>
      <c r="AF370" s="47"/>
      <c r="AG370" s="47">
        <f>AC370*'E. Diagram lines'!$G$42</f>
        <v>4.070092376434272</v>
      </c>
      <c r="AH370" s="47">
        <f>V370*'E. Diagram lines'!$G$43</f>
        <v>4.9040112009425254</v>
      </c>
      <c r="AI370" s="47">
        <f>AB370*'E. Diagram lines'!$G$41</f>
        <v>1.4248924416151596</v>
      </c>
      <c r="AJ370" s="47">
        <f>AA370*'E. Diagram lines'!$G$44</f>
        <v>3.9524939685017553</v>
      </c>
      <c r="AK370" s="47">
        <f>AD370*'E. Diagram lines'!$G$50</f>
        <v>1.2777387391011084</v>
      </c>
      <c r="AL370" s="47">
        <f>U370*'E. Diagram lines'!$G$47</f>
        <v>4.6790037032435353E-2</v>
      </c>
      <c r="AM370" s="47">
        <f t="shared" si="115"/>
        <v>6.8238214300833944</v>
      </c>
      <c r="AN370" s="47">
        <f t="shared" si="116"/>
        <v>0.51908147260659165</v>
      </c>
      <c r="AO370" s="47">
        <f t="shared" si="117"/>
        <v>0.89245218382301461</v>
      </c>
      <c r="AP370" s="47">
        <f t="shared" si="118"/>
        <v>1.120508211113654</v>
      </c>
    </row>
    <row r="371" spans="1:42">
      <c r="A371" s="18" t="s">
        <v>126</v>
      </c>
      <c r="B371" s="18">
        <v>0.1</v>
      </c>
      <c r="C371" s="18" t="s">
        <v>161</v>
      </c>
      <c r="D371" s="18">
        <v>500</v>
      </c>
      <c r="E371" s="18">
        <v>70</v>
      </c>
      <c r="F371" s="47">
        <v>65.559854019068894</v>
      </c>
      <c r="G371" s="47">
        <v>7.5976471307380417E-2</v>
      </c>
      <c r="H371" s="47">
        <v>8.6023917402415844</v>
      </c>
      <c r="I371" s="47">
        <v>0.10050583702910744</v>
      </c>
      <c r="J371" s="47">
        <v>0.49964693532425625</v>
      </c>
      <c r="K371" s="47">
        <v>1.9845100446209165</v>
      </c>
      <c r="L371" s="47">
        <v>0.25270416990789524</v>
      </c>
      <c r="M371" s="47">
        <v>4.8724542381196487</v>
      </c>
      <c r="N371" s="47">
        <v>1.6192548847616335</v>
      </c>
      <c r="O371" s="47">
        <v>4.2853692284307767</v>
      </c>
      <c r="P371" s="47">
        <v>2.5160006621297737</v>
      </c>
      <c r="Q371" s="47">
        <v>9.6313317690581286</v>
      </c>
      <c r="R371" s="47">
        <f t="shared" si="102"/>
        <v>100</v>
      </c>
      <c r="S371" s="47"/>
      <c r="T371" s="47">
        <f t="shared" si="103"/>
        <v>72.547106538659236</v>
      </c>
      <c r="U371" s="47">
        <f t="shared" si="104"/>
        <v>8.4073908351972801E-2</v>
      </c>
      <c r="V371" s="47">
        <f t="shared" si="105"/>
        <v>9.5192193363497637</v>
      </c>
      <c r="W371" s="47">
        <f t="shared" si="106"/>
        <v>0.11121757020061368</v>
      </c>
      <c r="X371" s="47">
        <f t="shared" si="107"/>
        <v>0.55289841612734891</v>
      </c>
      <c r="Y371" s="47">
        <f t="shared" si="108"/>
        <v>2.1960155919852631</v>
      </c>
      <c r="Z371" s="47">
        <f t="shared" si="109"/>
        <v>0.27963693042603716</v>
      </c>
      <c r="AA371" s="47">
        <f t="shared" si="110"/>
        <v>5.3917517359753901</v>
      </c>
      <c r="AB371" s="47">
        <f t="shared" si="111"/>
        <v>1.7918321874828815</v>
      </c>
      <c r="AC371" s="47">
        <f t="shared" si="112"/>
        <v>4.7420962511910556</v>
      </c>
      <c r="AD371" s="47">
        <f t="shared" si="113"/>
        <v>2.784151533250443</v>
      </c>
      <c r="AE371" s="47">
        <f t="shared" si="114"/>
        <v>99.999999999999986</v>
      </c>
      <c r="AF371" s="47"/>
      <c r="AG371" s="47">
        <f>AC371*'E. Diagram lines'!$G$42</f>
        <v>3.936443295733925</v>
      </c>
      <c r="AH371" s="47">
        <f>V371*'E. Diagram lines'!$G$43</f>
        <v>5.0382027487914733</v>
      </c>
      <c r="AI371" s="47">
        <f>AB371*'E. Diagram lines'!$G$41</f>
        <v>1.3292746689329282</v>
      </c>
      <c r="AJ371" s="47">
        <f>AA371*'E. Diagram lines'!$G$44</f>
        <v>3.8532565277179338</v>
      </c>
      <c r="AK371" s="47">
        <f>AD371*'E. Diagram lines'!$G$50</f>
        <v>1.2150836545782351</v>
      </c>
      <c r="AL371" s="47">
        <f>U371*'E. Diagram lines'!$G$47</f>
        <v>5.0386450119993514E-2</v>
      </c>
      <c r="AM371" s="47">
        <f t="shared" si="115"/>
        <v>6.5339284386739376</v>
      </c>
      <c r="AN371" s="47">
        <f t="shared" si="116"/>
        <v>0.55249663797161108</v>
      </c>
      <c r="AO371" s="47">
        <f t="shared" si="117"/>
        <v>0.95679312538156902</v>
      </c>
      <c r="AP371" s="47">
        <f t="shared" si="118"/>
        <v>1.0451580111439451</v>
      </c>
    </row>
    <row r="372" spans="1:42">
      <c r="A372" s="18" t="s">
        <v>126</v>
      </c>
      <c r="B372" s="18">
        <v>0.1</v>
      </c>
      <c r="C372" s="18" t="s">
        <v>161</v>
      </c>
      <c r="D372" s="18">
        <v>500</v>
      </c>
      <c r="E372" s="18">
        <v>70</v>
      </c>
      <c r="F372" s="47">
        <v>65.559854019068936</v>
      </c>
      <c r="G372" s="47">
        <v>7.5976471307380403E-2</v>
      </c>
      <c r="H372" s="47">
        <v>8.6023917402415737</v>
      </c>
      <c r="I372" s="47">
        <v>0.10050583702910691</v>
      </c>
      <c r="J372" s="47">
        <v>0.49964693532426746</v>
      </c>
      <c r="K372" s="47">
        <v>1.9845100446209141</v>
      </c>
      <c r="L372" s="47">
        <v>0.2527041699078949</v>
      </c>
      <c r="M372" s="47">
        <v>4.872454238119639</v>
      </c>
      <c r="N372" s="47">
        <v>1.6192548847616328</v>
      </c>
      <c r="O372" s="47">
        <v>4.2853692284307732</v>
      </c>
      <c r="P372" s="47">
        <v>2.516000662129775</v>
      </c>
      <c r="Q372" s="47">
        <v>9.6313317690581233</v>
      </c>
      <c r="R372" s="47">
        <f t="shared" si="102"/>
        <v>100.00000000000001</v>
      </c>
      <c r="S372" s="47"/>
      <c r="T372" s="47">
        <f t="shared" si="103"/>
        <v>72.54710653865925</v>
      </c>
      <c r="U372" s="47">
        <f t="shared" si="104"/>
        <v>8.4073908351972745E-2</v>
      </c>
      <c r="V372" s="47">
        <f t="shared" si="105"/>
        <v>9.5192193363497495</v>
      </c>
      <c r="W372" s="47">
        <f t="shared" si="106"/>
        <v>0.11121757020061306</v>
      </c>
      <c r="X372" s="47">
        <f t="shared" si="107"/>
        <v>0.55289841612736101</v>
      </c>
      <c r="Y372" s="47">
        <f t="shared" si="108"/>
        <v>2.19601559198526</v>
      </c>
      <c r="Z372" s="47">
        <f t="shared" si="109"/>
        <v>0.27963693042603671</v>
      </c>
      <c r="AA372" s="47">
        <f t="shared" si="110"/>
        <v>5.3917517359753777</v>
      </c>
      <c r="AB372" s="47">
        <f t="shared" si="111"/>
        <v>1.7918321874828802</v>
      </c>
      <c r="AC372" s="47">
        <f t="shared" si="112"/>
        <v>4.7420962511910503</v>
      </c>
      <c r="AD372" s="47">
        <f t="shared" si="113"/>
        <v>2.7841515332504434</v>
      </c>
      <c r="AE372" s="47">
        <f t="shared" si="114"/>
        <v>99.999999999999986</v>
      </c>
      <c r="AF372" s="47"/>
      <c r="AG372" s="47">
        <f>AC372*'E. Diagram lines'!$G$42</f>
        <v>3.9364432957339206</v>
      </c>
      <c r="AH372" s="47">
        <f>V372*'E. Diagram lines'!$G$43</f>
        <v>5.0382027487914653</v>
      </c>
      <c r="AI372" s="47">
        <f>AB372*'E. Diagram lines'!$G$41</f>
        <v>1.3292746689329273</v>
      </c>
      <c r="AJ372" s="47">
        <f>AA372*'E. Diagram lines'!$G$44</f>
        <v>3.8532565277179249</v>
      </c>
      <c r="AK372" s="47">
        <f>AD372*'E. Diagram lines'!$G$50</f>
        <v>1.2150836545782353</v>
      </c>
      <c r="AL372" s="47">
        <f>U372*'E. Diagram lines'!$G$47</f>
        <v>5.038645011999348E-2</v>
      </c>
      <c r="AM372" s="47">
        <f t="shared" si="115"/>
        <v>6.5339284386739305</v>
      </c>
      <c r="AN372" s="47">
        <f t="shared" si="116"/>
        <v>0.55249663797161108</v>
      </c>
      <c r="AO372" s="47">
        <f t="shared" si="117"/>
        <v>0.95679312538156847</v>
      </c>
      <c r="AP372" s="47">
        <f t="shared" si="118"/>
        <v>1.0451580111439458</v>
      </c>
    </row>
    <row r="373" spans="1:42">
      <c r="A373" s="18" t="s">
        <v>126</v>
      </c>
      <c r="B373" s="18">
        <v>0.1</v>
      </c>
      <c r="C373" s="18" t="s">
        <v>161</v>
      </c>
      <c r="D373" s="18">
        <v>500</v>
      </c>
      <c r="E373" s="18">
        <v>70</v>
      </c>
      <c r="F373" s="47">
        <v>66.784435161812951</v>
      </c>
      <c r="G373" s="47">
        <v>8.3285073155944037E-2</v>
      </c>
      <c r="H373" s="47">
        <v>9.1653616914593474</v>
      </c>
      <c r="I373" s="47">
        <v>0.10473480815299503</v>
      </c>
      <c r="J373" s="47">
        <v>0.47948114797955954</v>
      </c>
      <c r="K373" s="47">
        <v>1.6837309276636336</v>
      </c>
      <c r="L373" s="47">
        <v>0.25418328625153641</v>
      </c>
      <c r="M373" s="47">
        <v>4.4384955342854182</v>
      </c>
      <c r="N373" s="47">
        <v>1.4700729085336353</v>
      </c>
      <c r="O373" s="47">
        <v>4.5370234056379202</v>
      </c>
      <c r="P373" s="47">
        <v>2.1344316387499696</v>
      </c>
      <c r="Q373" s="47">
        <v>8.8647644163171062</v>
      </c>
      <c r="R373" s="47">
        <f t="shared" si="102"/>
        <v>100.00000000000003</v>
      </c>
      <c r="S373" s="47"/>
      <c r="T373" s="47">
        <f t="shared" si="103"/>
        <v>73.280586519677797</v>
      </c>
      <c r="U373" s="47">
        <f t="shared" si="104"/>
        <v>9.1386248823013522E-2</v>
      </c>
      <c r="V373" s="47">
        <f t="shared" si="105"/>
        <v>10.056880451078063</v>
      </c>
      <c r="W373" s="47">
        <f t="shared" si="106"/>
        <v>0.11492240896971687</v>
      </c>
      <c r="X373" s="47">
        <f t="shared" si="107"/>
        <v>0.52612048996053395</v>
      </c>
      <c r="Y373" s="47">
        <f t="shared" si="108"/>
        <v>1.8475081749446784</v>
      </c>
      <c r="Z373" s="47">
        <f t="shared" si="109"/>
        <v>0.2789078062108461</v>
      </c>
      <c r="AA373" s="47">
        <f t="shared" si="110"/>
        <v>4.8702299454856481</v>
      </c>
      <c r="AB373" s="47">
        <f t="shared" si="111"/>
        <v>1.6130675463978725</v>
      </c>
      <c r="AC373" s="47">
        <f t="shared" si="112"/>
        <v>4.9783416661845328</v>
      </c>
      <c r="AD373" s="47">
        <f t="shared" si="113"/>
        <v>2.3420487422672811</v>
      </c>
      <c r="AE373" s="47">
        <f t="shared" si="114"/>
        <v>99.999999999999986</v>
      </c>
      <c r="AF373" s="47"/>
      <c r="AG373" s="47">
        <f>AC373*'E. Diagram lines'!$G$42</f>
        <v>4.1325520693096145</v>
      </c>
      <c r="AH373" s="47">
        <f>V373*'E. Diagram lines'!$G$43</f>
        <v>5.3227687000978481</v>
      </c>
      <c r="AI373" s="47">
        <f>AB373*'E. Diagram lines'!$G$41</f>
        <v>1.1966577248043593</v>
      </c>
      <c r="AJ373" s="47">
        <f>AA373*'E. Diagram lines'!$G$44</f>
        <v>3.4805469999139413</v>
      </c>
      <c r="AK373" s="47">
        <f>AD373*'E. Diagram lines'!$G$50</f>
        <v>1.022137305016616</v>
      </c>
      <c r="AL373" s="47">
        <f>U373*'E. Diagram lines'!$G$47</f>
        <v>5.476881898599209E-2</v>
      </c>
      <c r="AM373" s="47">
        <f t="shared" si="115"/>
        <v>6.5914092125824055</v>
      </c>
      <c r="AN373" s="47">
        <f t="shared" si="116"/>
        <v>0.6041901978163714</v>
      </c>
      <c r="AO373" s="47">
        <f t="shared" si="117"/>
        <v>0.99879136039582461</v>
      </c>
      <c r="AP373" s="47">
        <f t="shared" si="118"/>
        <v>1.0012101021815971</v>
      </c>
    </row>
    <row r="374" spans="1:42">
      <c r="A374" s="18" t="s">
        <v>126</v>
      </c>
      <c r="B374" s="18">
        <v>0.1</v>
      </c>
      <c r="C374" s="18" t="s">
        <v>161</v>
      </c>
      <c r="D374" s="18">
        <v>500</v>
      </c>
      <c r="E374" s="18">
        <v>70</v>
      </c>
      <c r="F374" s="47">
        <v>66.784435161813022</v>
      </c>
      <c r="G374" s="47">
        <v>8.3285073155943981E-2</v>
      </c>
      <c r="H374" s="47">
        <v>9.1653616914593279</v>
      </c>
      <c r="I374" s="47">
        <v>0.10473480815299425</v>
      </c>
      <c r="J374" s="47">
        <v>0.47948114797957375</v>
      </c>
      <c r="K374" s="47">
        <v>1.6837309276636305</v>
      </c>
      <c r="L374" s="47">
        <v>0.25418328625153591</v>
      </c>
      <c r="M374" s="47">
        <v>4.4384955342854013</v>
      </c>
      <c r="N374" s="47">
        <v>1.4700729085336317</v>
      </c>
      <c r="O374" s="47">
        <v>4.5370234056379086</v>
      </c>
      <c r="P374" s="47">
        <v>2.1344316387499687</v>
      </c>
      <c r="Q374" s="47">
        <v>8.8647644163170831</v>
      </c>
      <c r="R374" s="47">
        <f t="shared" si="102"/>
        <v>100.00000000000004</v>
      </c>
      <c r="S374" s="47"/>
      <c r="T374" s="47">
        <f t="shared" si="103"/>
        <v>73.280586519677854</v>
      </c>
      <c r="U374" s="47">
        <f t="shared" si="104"/>
        <v>9.1386248823013438E-2</v>
      </c>
      <c r="V374" s="47">
        <f t="shared" si="105"/>
        <v>10.056880451078039</v>
      </c>
      <c r="W374" s="47">
        <f t="shared" si="106"/>
        <v>0.11492240896971598</v>
      </c>
      <c r="X374" s="47">
        <f t="shared" si="107"/>
        <v>0.52612048996054939</v>
      </c>
      <c r="Y374" s="47">
        <f t="shared" si="108"/>
        <v>1.8475081749446745</v>
      </c>
      <c r="Z374" s="47">
        <f t="shared" si="109"/>
        <v>0.27890780621084543</v>
      </c>
      <c r="AA374" s="47">
        <f t="shared" si="110"/>
        <v>4.8702299454856286</v>
      </c>
      <c r="AB374" s="47">
        <f t="shared" si="111"/>
        <v>1.6130675463978683</v>
      </c>
      <c r="AC374" s="47">
        <f t="shared" si="112"/>
        <v>4.9783416661845186</v>
      </c>
      <c r="AD374" s="47">
        <f t="shared" si="113"/>
        <v>2.3420487422672793</v>
      </c>
      <c r="AE374" s="47">
        <f t="shared" si="114"/>
        <v>100</v>
      </c>
      <c r="AF374" s="47"/>
      <c r="AG374" s="47">
        <f>AC374*'E. Diagram lines'!$G$42</f>
        <v>4.1325520693096029</v>
      </c>
      <c r="AH374" s="47">
        <f>V374*'E. Diagram lines'!$G$43</f>
        <v>5.3227687000978348</v>
      </c>
      <c r="AI374" s="47">
        <f>AB374*'E. Diagram lines'!$G$41</f>
        <v>1.1966577248043562</v>
      </c>
      <c r="AJ374" s="47">
        <f>AA374*'E. Diagram lines'!$G$44</f>
        <v>3.4805469999139276</v>
      </c>
      <c r="AK374" s="47">
        <f>AD374*'E. Diagram lines'!$G$50</f>
        <v>1.0221373050166151</v>
      </c>
      <c r="AL374" s="47">
        <f>U374*'E. Diagram lines'!$G$47</f>
        <v>5.4768818985992035E-2</v>
      </c>
      <c r="AM374" s="47">
        <f t="shared" si="115"/>
        <v>6.5914092125823869</v>
      </c>
      <c r="AN374" s="47">
        <f t="shared" si="116"/>
        <v>0.60419019781637184</v>
      </c>
      <c r="AO374" s="47">
        <f t="shared" si="117"/>
        <v>0.99879136039582483</v>
      </c>
      <c r="AP374" s="47">
        <f t="shared" si="118"/>
        <v>1.0012101021815969</v>
      </c>
    </row>
    <row r="375" spans="1:42">
      <c r="A375" s="18" t="s">
        <v>126</v>
      </c>
      <c r="B375" s="18">
        <v>0.1</v>
      </c>
      <c r="C375" s="18" t="s">
        <v>161</v>
      </c>
      <c r="D375" s="18">
        <v>500</v>
      </c>
      <c r="E375" s="18">
        <v>70</v>
      </c>
      <c r="F375" s="47">
        <v>67.51845567057795</v>
      </c>
      <c r="G375" s="47">
        <v>8.603767143914666E-2</v>
      </c>
      <c r="H375" s="47">
        <v>9.3702214200857838</v>
      </c>
      <c r="I375" s="47">
        <v>0.1123375452022385</v>
      </c>
      <c r="J375" s="47">
        <v>0.48371294142096916</v>
      </c>
      <c r="K375" s="47">
        <v>1.4692023097410236</v>
      </c>
      <c r="L375" s="47">
        <v>0.26668124528063059</v>
      </c>
      <c r="M375" s="47">
        <v>4.2893083490029831</v>
      </c>
      <c r="N375" s="47">
        <v>1.4187647157223786</v>
      </c>
      <c r="O375" s="47">
        <v>4.4713816354099221</v>
      </c>
      <c r="P375" s="47">
        <v>1.9368870743060203</v>
      </c>
      <c r="Q375" s="47">
        <v>8.5770094218109723</v>
      </c>
      <c r="R375" s="47">
        <f t="shared" si="102"/>
        <v>100.00000000000001</v>
      </c>
      <c r="S375" s="47"/>
      <c r="T375" s="47">
        <f t="shared" si="103"/>
        <v>73.852818906457827</v>
      </c>
      <c r="U375" s="47">
        <f t="shared" si="104"/>
        <v>9.4109447629109652E-2</v>
      </c>
      <c r="V375" s="47">
        <f t="shared" si="105"/>
        <v>10.249305301462382</v>
      </c>
      <c r="W375" s="47">
        <f t="shared" si="106"/>
        <v>0.12287669052585017</v>
      </c>
      <c r="X375" s="47">
        <f t="shared" si="107"/>
        <v>0.52909332582735424</v>
      </c>
      <c r="Y375" s="47">
        <f t="shared" si="108"/>
        <v>1.6070381207717066</v>
      </c>
      <c r="Z375" s="47">
        <f t="shared" si="109"/>
        <v>0.29170041757992243</v>
      </c>
      <c r="AA375" s="47">
        <f t="shared" si="110"/>
        <v>4.6917173917370096</v>
      </c>
      <c r="AB375" s="47">
        <f t="shared" si="111"/>
        <v>1.5518686347379844</v>
      </c>
      <c r="AC375" s="47">
        <f t="shared" si="112"/>
        <v>4.8908722052641629</v>
      </c>
      <c r="AD375" s="47">
        <f t="shared" si="113"/>
        <v>2.1185995580067001</v>
      </c>
      <c r="AE375" s="47">
        <f t="shared" si="114"/>
        <v>100.00000000000003</v>
      </c>
      <c r="AF375" s="47"/>
      <c r="AG375" s="47">
        <f>AC375*'E. Diagram lines'!$G$42</f>
        <v>4.0599431312403018</v>
      </c>
      <c r="AH375" s="47">
        <f>V375*'E. Diagram lines'!$G$43</f>
        <v>5.4246127038850132</v>
      </c>
      <c r="AI375" s="47">
        <f>AB375*'E. Diagram lines'!$G$41</f>
        <v>1.1512571769159814</v>
      </c>
      <c r="AJ375" s="47">
        <f>AA375*'E. Diagram lines'!$G$44</f>
        <v>3.3529716409778159</v>
      </c>
      <c r="AK375" s="47">
        <f>AD375*'E. Diagram lines'!$G$50</f>
        <v>0.92461766638297804</v>
      </c>
      <c r="AL375" s="47">
        <f>U375*'E. Diagram lines'!$G$47</f>
        <v>5.6400863023195087E-2</v>
      </c>
      <c r="AM375" s="47">
        <f t="shared" si="115"/>
        <v>6.4427408400021475</v>
      </c>
      <c r="AN375" s="47">
        <f t="shared" si="116"/>
        <v>0.63340772886203922</v>
      </c>
      <c r="AO375" s="47">
        <f t="shared" si="117"/>
        <v>1.0409526372253832</v>
      </c>
      <c r="AP375" s="47">
        <f t="shared" si="118"/>
        <v>0.96065850091456528</v>
      </c>
    </row>
    <row r="376" spans="1:42">
      <c r="A376" s="18" t="s">
        <v>126</v>
      </c>
      <c r="B376" s="18">
        <v>0.1</v>
      </c>
      <c r="C376" s="18" t="s">
        <v>161</v>
      </c>
      <c r="D376" s="18">
        <v>500</v>
      </c>
      <c r="E376" s="18">
        <v>70</v>
      </c>
      <c r="F376" s="47">
        <v>67.518455670577964</v>
      </c>
      <c r="G376" s="47">
        <v>8.603767143914659E-2</v>
      </c>
      <c r="H376" s="47">
        <v>9.3702214200857679</v>
      </c>
      <c r="I376" s="47">
        <v>0.11233754520223783</v>
      </c>
      <c r="J376" s="47">
        <v>0.48371294142098098</v>
      </c>
      <c r="K376" s="47">
        <v>1.4692023097410207</v>
      </c>
      <c r="L376" s="47">
        <v>0.26668124528063003</v>
      </c>
      <c r="M376" s="47">
        <v>4.2893083490029689</v>
      </c>
      <c r="N376" s="47">
        <v>1.4187647157223764</v>
      </c>
      <c r="O376" s="47">
        <v>4.4713816354099132</v>
      </c>
      <c r="P376" s="47">
        <v>1.9368870743060189</v>
      </c>
      <c r="Q376" s="47">
        <v>8.5770094218109598</v>
      </c>
      <c r="R376" s="47">
        <f t="shared" si="102"/>
        <v>99.999999999999972</v>
      </c>
      <c r="S376" s="47"/>
      <c r="T376" s="47">
        <f t="shared" si="103"/>
        <v>73.85281890645787</v>
      </c>
      <c r="U376" s="47">
        <f t="shared" si="104"/>
        <v>9.4109447629109597E-2</v>
      </c>
      <c r="V376" s="47">
        <f t="shared" si="105"/>
        <v>10.249305301462368</v>
      </c>
      <c r="W376" s="47">
        <f t="shared" si="106"/>
        <v>0.12287669052584947</v>
      </c>
      <c r="X376" s="47">
        <f t="shared" si="107"/>
        <v>0.52909332582736746</v>
      </c>
      <c r="Y376" s="47">
        <f t="shared" si="108"/>
        <v>1.6070381207717042</v>
      </c>
      <c r="Z376" s="47">
        <f t="shared" si="109"/>
        <v>0.29170041757992193</v>
      </c>
      <c r="AA376" s="47">
        <f t="shared" si="110"/>
        <v>4.6917173917369954</v>
      </c>
      <c r="AB376" s="47">
        <f t="shared" si="111"/>
        <v>1.5518686347379829</v>
      </c>
      <c r="AC376" s="47">
        <f t="shared" si="112"/>
        <v>4.8908722052641549</v>
      </c>
      <c r="AD376" s="47">
        <f t="shared" si="113"/>
        <v>2.1185995580066992</v>
      </c>
      <c r="AE376" s="47">
        <f t="shared" si="114"/>
        <v>100.00000000000001</v>
      </c>
      <c r="AF376" s="47"/>
      <c r="AG376" s="47">
        <f>AC376*'E. Diagram lines'!$G$42</f>
        <v>4.0599431312402956</v>
      </c>
      <c r="AH376" s="47">
        <f>V376*'E. Diagram lines'!$G$43</f>
        <v>5.4246127038850052</v>
      </c>
      <c r="AI376" s="47">
        <f>AB376*'E. Diagram lines'!$G$41</f>
        <v>1.1512571769159803</v>
      </c>
      <c r="AJ376" s="47">
        <f>AA376*'E. Diagram lines'!$G$44</f>
        <v>3.3529716409778056</v>
      </c>
      <c r="AK376" s="47">
        <f>AD376*'E. Diagram lines'!$G$50</f>
        <v>0.9246176663829776</v>
      </c>
      <c r="AL376" s="47">
        <f>U376*'E. Diagram lines'!$G$47</f>
        <v>5.6400863023195053E-2</v>
      </c>
      <c r="AM376" s="47">
        <f t="shared" si="115"/>
        <v>6.4427408400021378</v>
      </c>
      <c r="AN376" s="47">
        <f t="shared" si="116"/>
        <v>0.63340772886203955</v>
      </c>
      <c r="AO376" s="47">
        <f t="shared" si="117"/>
        <v>1.0409526372253832</v>
      </c>
      <c r="AP376" s="47">
        <f t="shared" si="118"/>
        <v>0.96065850091456528</v>
      </c>
    </row>
    <row r="377" spans="1:42">
      <c r="A377" s="18" t="s">
        <v>126</v>
      </c>
      <c r="B377" s="18">
        <v>0.1</v>
      </c>
      <c r="C377" s="18" t="s">
        <v>161</v>
      </c>
      <c r="D377" s="18">
        <v>500</v>
      </c>
      <c r="E377" s="18">
        <v>70</v>
      </c>
      <c r="F377" s="47">
        <v>68.441755201874074</v>
      </c>
      <c r="G377" s="47">
        <v>9.8969983812791706E-2</v>
      </c>
      <c r="H377" s="47">
        <v>9.5349834686898287</v>
      </c>
      <c r="I377" s="47">
        <v>0.12162285940331991</v>
      </c>
      <c r="J377" s="47">
        <v>0.54344173262638762</v>
      </c>
      <c r="K377" s="47">
        <v>1.3622675606494206</v>
      </c>
      <c r="L377" s="47">
        <v>0.27237707453047399</v>
      </c>
      <c r="M377" s="47">
        <v>4.1136577492591639</v>
      </c>
      <c r="N377" s="47">
        <v>1.4322584189357284</v>
      </c>
      <c r="O377" s="47">
        <v>4.2459081111153356</v>
      </c>
      <c r="P377" s="47">
        <v>1.6948678440234906</v>
      </c>
      <c r="Q377" s="47">
        <v>8.1378899950799859</v>
      </c>
      <c r="R377" s="47">
        <f t="shared" si="102"/>
        <v>100</v>
      </c>
      <c r="S377" s="47"/>
      <c r="T377" s="47">
        <f t="shared" si="103"/>
        <v>74.504880410659439</v>
      </c>
      <c r="U377" s="47">
        <f t="shared" si="104"/>
        <v>0.1077375468596258</v>
      </c>
      <c r="V377" s="47">
        <f t="shared" si="105"/>
        <v>10.379669559276559</v>
      </c>
      <c r="W377" s="47">
        <f t="shared" si="106"/>
        <v>0.13239719770948649</v>
      </c>
      <c r="X377" s="47">
        <f t="shared" si="107"/>
        <v>0.59158420440950199</v>
      </c>
      <c r="Y377" s="47">
        <f t="shared" si="108"/>
        <v>1.482948258619859</v>
      </c>
      <c r="Z377" s="47">
        <f t="shared" si="109"/>
        <v>0.2965064426626885</v>
      </c>
      <c r="AA377" s="47">
        <f t="shared" si="110"/>
        <v>4.4780788826196591</v>
      </c>
      <c r="AB377" s="47">
        <f t="shared" si="111"/>
        <v>1.5591394742174096</v>
      </c>
      <c r="AC377" s="47">
        <f t="shared" si="112"/>
        <v>4.6220450530560759</v>
      </c>
      <c r="AD377" s="47">
        <f t="shared" si="113"/>
        <v>1.8450129699097002</v>
      </c>
      <c r="AE377" s="47">
        <f t="shared" si="114"/>
        <v>99.999999999999986</v>
      </c>
      <c r="AF377" s="47"/>
      <c r="AG377" s="47">
        <f>AC377*'E. Diagram lines'!$G$42</f>
        <v>3.8367880569933428</v>
      </c>
      <c r="AH377" s="47">
        <f>V377*'E. Diagram lines'!$G$43</f>
        <v>5.4936101225657143</v>
      </c>
      <c r="AI377" s="47">
        <f>AB377*'E. Diagram lines'!$G$41</f>
        <v>1.1566510652551871</v>
      </c>
      <c r="AJ377" s="47">
        <f>AA377*'E. Diagram lines'!$G$44</f>
        <v>3.2002932499577521</v>
      </c>
      <c r="AK377" s="47">
        <f>AD377*'E. Diagram lines'!$G$50</f>
        <v>0.80521662540573402</v>
      </c>
      <c r="AL377" s="47">
        <f>U377*'E. Diagram lines'!$G$47</f>
        <v>6.4568337993360564E-2</v>
      </c>
      <c r="AM377" s="47">
        <f t="shared" si="115"/>
        <v>6.1811845272734853</v>
      </c>
      <c r="AN377" s="47">
        <f t="shared" si="116"/>
        <v>0.67046492038236793</v>
      </c>
      <c r="AO377" s="47">
        <f t="shared" si="117"/>
        <v>1.1001656349606119</v>
      </c>
      <c r="AP377" s="47">
        <f t="shared" si="118"/>
        <v>0.90895404130288249</v>
      </c>
    </row>
    <row r="378" spans="1:42">
      <c r="A378" s="18" t="s">
        <v>126</v>
      </c>
      <c r="B378" s="18">
        <v>0.1</v>
      </c>
      <c r="C378" s="18" t="s">
        <v>161</v>
      </c>
      <c r="D378" s="18">
        <v>500</v>
      </c>
      <c r="E378" s="18">
        <v>70</v>
      </c>
      <c r="F378" s="47">
        <v>68.441755201874088</v>
      </c>
      <c r="G378" s="47">
        <v>9.8969983812791637E-2</v>
      </c>
      <c r="H378" s="47">
        <v>9.5349834686898163</v>
      </c>
      <c r="I378" s="47">
        <v>0.12162285940331942</v>
      </c>
      <c r="J378" s="47">
        <v>0.5434417326263945</v>
      </c>
      <c r="K378" s="47">
        <v>1.3622675606494188</v>
      </c>
      <c r="L378" s="47">
        <v>0.27237707453047366</v>
      </c>
      <c r="M378" s="47">
        <v>4.1136577492591568</v>
      </c>
      <c r="N378" s="47">
        <v>1.4322584189357264</v>
      </c>
      <c r="O378" s="47">
        <v>4.2459081111153294</v>
      </c>
      <c r="P378" s="47">
        <v>1.6948678440234903</v>
      </c>
      <c r="Q378" s="47">
        <v>8.1378899950799752</v>
      </c>
      <c r="R378" s="47">
        <f t="shared" si="102"/>
        <v>99.999999999999972</v>
      </c>
      <c r="S378" s="47"/>
      <c r="T378" s="47">
        <f t="shared" si="103"/>
        <v>74.504880410659467</v>
      </c>
      <c r="U378" s="47">
        <f t="shared" si="104"/>
        <v>0.10773754685962574</v>
      </c>
      <c r="V378" s="47">
        <f t="shared" si="105"/>
        <v>10.379669559276547</v>
      </c>
      <c r="W378" s="47">
        <f t="shared" si="106"/>
        <v>0.13239719770948596</v>
      </c>
      <c r="X378" s="47">
        <f t="shared" si="107"/>
        <v>0.59158420440950965</v>
      </c>
      <c r="Y378" s="47">
        <f t="shared" si="108"/>
        <v>1.4829482586198572</v>
      </c>
      <c r="Z378" s="47">
        <f t="shared" si="109"/>
        <v>0.29650644266268822</v>
      </c>
      <c r="AA378" s="47">
        <f t="shared" si="110"/>
        <v>4.478078882619652</v>
      </c>
      <c r="AB378" s="47">
        <f t="shared" si="111"/>
        <v>1.5591394742174076</v>
      </c>
      <c r="AC378" s="47">
        <f t="shared" si="112"/>
        <v>4.6220450530560697</v>
      </c>
      <c r="AD378" s="47">
        <f t="shared" si="113"/>
        <v>1.8450129699097002</v>
      </c>
      <c r="AE378" s="47">
        <f t="shared" si="114"/>
        <v>100.00000000000001</v>
      </c>
      <c r="AF378" s="47"/>
      <c r="AG378" s="47">
        <f>AC378*'E. Diagram lines'!$G$42</f>
        <v>3.8367880569933375</v>
      </c>
      <c r="AH378" s="47">
        <f>V378*'E. Diagram lines'!$G$43</f>
        <v>5.4936101225657072</v>
      </c>
      <c r="AI378" s="47">
        <f>AB378*'E. Diagram lines'!$G$41</f>
        <v>1.1566510652551856</v>
      </c>
      <c r="AJ378" s="47">
        <f>AA378*'E. Diagram lines'!$G$44</f>
        <v>3.2002932499577468</v>
      </c>
      <c r="AK378" s="47">
        <f>AD378*'E. Diagram lines'!$G$50</f>
        <v>0.80521662540573402</v>
      </c>
      <c r="AL378" s="47">
        <f>U378*'E. Diagram lines'!$G$47</f>
        <v>6.4568337993360522E-2</v>
      </c>
      <c r="AM378" s="47">
        <f t="shared" si="115"/>
        <v>6.1811845272734773</v>
      </c>
      <c r="AN378" s="47">
        <f t="shared" si="116"/>
        <v>0.67046492038236793</v>
      </c>
      <c r="AO378" s="47">
        <f t="shared" si="117"/>
        <v>1.1001656349606119</v>
      </c>
      <c r="AP378" s="47">
        <f t="shared" si="118"/>
        <v>0.90895404130288238</v>
      </c>
    </row>
    <row r="379" spans="1:42">
      <c r="A379" s="18" t="s">
        <v>126</v>
      </c>
      <c r="B379" s="18">
        <v>0.1</v>
      </c>
      <c r="C379" s="18" t="s">
        <v>161</v>
      </c>
      <c r="D379" s="18">
        <v>500</v>
      </c>
      <c r="E379" s="18">
        <v>70</v>
      </c>
      <c r="F379" s="47">
        <v>69.296975691375209</v>
      </c>
      <c r="G379" s="47">
        <v>0.11686614549247944</v>
      </c>
      <c r="H379" s="47">
        <v>9.747575410822682</v>
      </c>
      <c r="I379" s="47">
        <v>0.13068590842990882</v>
      </c>
      <c r="J379" s="47">
        <v>0.62359997127511957</v>
      </c>
      <c r="K379" s="47">
        <v>1.275112114048677</v>
      </c>
      <c r="L379" s="47">
        <v>0.27425143329288626</v>
      </c>
      <c r="M379" s="47">
        <v>3.9727752631299538</v>
      </c>
      <c r="N379" s="47">
        <v>1.4308184803312132</v>
      </c>
      <c r="O379" s="47">
        <v>4.0461522028204868</v>
      </c>
      <c r="P379" s="47">
        <v>1.4727543268455368</v>
      </c>
      <c r="Q379" s="47">
        <v>7.6124330521358639</v>
      </c>
      <c r="R379" s="47">
        <f t="shared" si="102"/>
        <v>100.00000000000003</v>
      </c>
      <c r="S379" s="47"/>
      <c r="T379" s="47">
        <f t="shared" si="103"/>
        <v>75.006819619441487</v>
      </c>
      <c r="U379" s="47">
        <f t="shared" si="104"/>
        <v>0.12649553327714425</v>
      </c>
      <c r="V379" s="47">
        <f t="shared" si="105"/>
        <v>10.550743712434164</v>
      </c>
      <c r="W379" s="47">
        <f t="shared" si="106"/>
        <v>0.14145399943658768</v>
      </c>
      <c r="X379" s="47">
        <f t="shared" si="107"/>
        <v>0.67498256732643191</v>
      </c>
      <c r="Y379" s="47">
        <f t="shared" si="108"/>
        <v>1.3801771777021079</v>
      </c>
      <c r="Z379" s="47">
        <f t="shared" si="109"/>
        <v>0.29684885353421087</v>
      </c>
      <c r="AA379" s="47">
        <f t="shared" si="110"/>
        <v>4.3001189384842844</v>
      </c>
      <c r="AB379" s="47">
        <f t="shared" si="111"/>
        <v>1.5487132388047926</v>
      </c>
      <c r="AC379" s="47">
        <f t="shared" si="112"/>
        <v>4.3795418977791654</v>
      </c>
      <c r="AD379" s="47">
        <f t="shared" si="113"/>
        <v>1.5941044617796207</v>
      </c>
      <c r="AE379" s="47">
        <f t="shared" si="114"/>
        <v>100.00000000000003</v>
      </c>
      <c r="AF379" s="47"/>
      <c r="AG379" s="47">
        <f>AC379*'E. Diagram lines'!$G$42</f>
        <v>3.6354846946787642</v>
      </c>
      <c r="AH379" s="47">
        <f>V379*'E. Diagram lines'!$G$43</f>
        <v>5.5841539201431658</v>
      </c>
      <c r="AI379" s="47">
        <f>AB379*'E. Diagram lines'!$G$41</f>
        <v>1.148916339468286</v>
      </c>
      <c r="AJ379" s="47">
        <f>AA379*'E. Diagram lines'!$G$44</f>
        <v>3.0731128176992364</v>
      </c>
      <c r="AK379" s="47">
        <f>AD379*'E. Diagram lines'!$G$50</f>
        <v>0.69571294955245377</v>
      </c>
      <c r="AL379" s="47">
        <f>U379*'E. Diagram lines'!$G$47</f>
        <v>7.58102127379124E-2</v>
      </c>
      <c r="AM379" s="47">
        <f t="shared" si="115"/>
        <v>5.9282551365839584</v>
      </c>
      <c r="AN379" s="47">
        <f t="shared" si="116"/>
        <v>0.71067694253329916</v>
      </c>
      <c r="AO379" s="47">
        <f t="shared" si="117"/>
        <v>1.1671584134122848</v>
      </c>
      <c r="AP379" s="47">
        <f t="shared" si="118"/>
        <v>0.85678172603530034</v>
      </c>
    </row>
    <row r="380" spans="1:42">
      <c r="A380" s="18" t="s">
        <v>126</v>
      </c>
      <c r="B380" s="18">
        <v>0.1</v>
      </c>
      <c r="C380" s="18" t="s">
        <v>161</v>
      </c>
      <c r="D380" s="18">
        <v>500</v>
      </c>
      <c r="E380" s="18">
        <v>70</v>
      </c>
      <c r="F380" s="47">
        <v>69.296975691375224</v>
      </c>
      <c r="G380" s="47">
        <v>0.1168661454924794</v>
      </c>
      <c r="H380" s="47">
        <v>9.7475754108226749</v>
      </c>
      <c r="I380" s="47">
        <v>0.13068590842990838</v>
      </c>
      <c r="J380" s="47">
        <v>0.62359997127512645</v>
      </c>
      <c r="K380" s="47">
        <v>1.2751121140486756</v>
      </c>
      <c r="L380" s="47">
        <v>0.27425143329288587</v>
      </c>
      <c r="M380" s="47">
        <v>3.9727752631299476</v>
      </c>
      <c r="N380" s="47">
        <v>1.4308184803312121</v>
      </c>
      <c r="O380" s="47">
        <v>4.0461522028204824</v>
      </c>
      <c r="P380" s="47">
        <v>1.4727543268455365</v>
      </c>
      <c r="Q380" s="47">
        <v>7.6124330521358541</v>
      </c>
      <c r="R380" s="47">
        <f t="shared" si="102"/>
        <v>100.00000000000001</v>
      </c>
      <c r="S380" s="47"/>
      <c r="T380" s="47">
        <f t="shared" si="103"/>
        <v>75.006819619441501</v>
      </c>
      <c r="U380" s="47">
        <f t="shared" si="104"/>
        <v>0.12649553327714422</v>
      </c>
      <c r="V380" s="47">
        <f t="shared" si="105"/>
        <v>10.550743712434157</v>
      </c>
      <c r="W380" s="47">
        <f t="shared" si="106"/>
        <v>0.14145399943658721</v>
      </c>
      <c r="X380" s="47">
        <f t="shared" si="107"/>
        <v>0.67498256732643935</v>
      </c>
      <c r="Y380" s="47">
        <f t="shared" si="108"/>
        <v>1.3801771777021064</v>
      </c>
      <c r="Z380" s="47">
        <f t="shared" si="109"/>
        <v>0.29684885353421042</v>
      </c>
      <c r="AA380" s="47">
        <f t="shared" si="110"/>
        <v>4.3001189384842782</v>
      </c>
      <c r="AB380" s="47">
        <f t="shared" si="111"/>
        <v>1.5487132388047917</v>
      </c>
      <c r="AC380" s="47">
        <f t="shared" si="112"/>
        <v>4.3795418977791609</v>
      </c>
      <c r="AD380" s="47">
        <f t="shared" si="113"/>
        <v>1.5941044617796207</v>
      </c>
      <c r="AE380" s="47">
        <f t="shared" si="114"/>
        <v>100.00000000000001</v>
      </c>
      <c r="AF380" s="47"/>
      <c r="AG380" s="47">
        <f>AC380*'E. Diagram lines'!$G$42</f>
        <v>3.6354846946787602</v>
      </c>
      <c r="AH380" s="47">
        <f>V380*'E. Diagram lines'!$G$43</f>
        <v>5.5841539201431623</v>
      </c>
      <c r="AI380" s="47">
        <f>AB380*'E. Diagram lines'!$G$41</f>
        <v>1.1489163394682853</v>
      </c>
      <c r="AJ380" s="47">
        <f>AA380*'E. Diagram lines'!$G$44</f>
        <v>3.0731128176992319</v>
      </c>
      <c r="AK380" s="47">
        <f>AD380*'E. Diagram lines'!$G$50</f>
        <v>0.69571294955245377</v>
      </c>
      <c r="AL380" s="47">
        <f>U380*'E. Diagram lines'!$G$47</f>
        <v>7.5810212737912386E-2</v>
      </c>
      <c r="AM380" s="47">
        <f t="shared" si="115"/>
        <v>5.9282551365839531</v>
      </c>
      <c r="AN380" s="47">
        <f t="shared" si="116"/>
        <v>0.71067694253329949</v>
      </c>
      <c r="AO380" s="47">
        <f t="shared" si="117"/>
        <v>1.1671584134122852</v>
      </c>
      <c r="AP380" s="47">
        <f t="shared" si="118"/>
        <v>0.85678172603530001</v>
      </c>
    </row>
    <row r="381" spans="1:42">
      <c r="A381" s="18" t="s">
        <v>126</v>
      </c>
      <c r="B381" s="18">
        <v>0.1</v>
      </c>
      <c r="C381" s="18" t="s">
        <v>161</v>
      </c>
      <c r="D381" s="18">
        <v>500</v>
      </c>
      <c r="E381" s="18">
        <v>70</v>
      </c>
      <c r="F381" s="47">
        <v>69.973418789460041</v>
      </c>
      <c r="G381" s="47">
        <v>0.13743695921693982</v>
      </c>
      <c r="H381" s="47">
        <v>9.9637533811261676</v>
      </c>
      <c r="I381" s="47">
        <v>0.13953367156463115</v>
      </c>
      <c r="J381" s="47">
        <v>0.71517443422741622</v>
      </c>
      <c r="K381" s="47">
        <v>1.1946976749250355</v>
      </c>
      <c r="L381" s="47">
        <v>0.27627528149901137</v>
      </c>
      <c r="M381" s="47">
        <v>3.8982954935507448</v>
      </c>
      <c r="N381" s="47">
        <v>1.4175398288604057</v>
      </c>
      <c r="O381" s="47">
        <v>3.8525425959248989</v>
      </c>
      <c r="P381" s="47">
        <v>1.3022575940477554</v>
      </c>
      <c r="Q381" s="47">
        <v>7.1290742955969595</v>
      </c>
      <c r="R381" s="47">
        <f t="shared" si="102"/>
        <v>100.00000000000004</v>
      </c>
      <c r="S381" s="47"/>
      <c r="T381" s="47">
        <f t="shared" si="103"/>
        <v>75.344805986081113</v>
      </c>
      <c r="U381" s="47">
        <f t="shared" si="104"/>
        <v>0.14798706718438992</v>
      </c>
      <c r="V381" s="47">
        <f t="shared" si="105"/>
        <v>10.728603495177371</v>
      </c>
      <c r="W381" s="47">
        <f t="shared" si="106"/>
        <v>0.15024472999090149</v>
      </c>
      <c r="X381" s="47">
        <f t="shared" si="107"/>
        <v>0.77007354971751862</v>
      </c>
      <c r="Y381" s="47">
        <f t="shared" si="108"/>
        <v>1.286406553895687</v>
      </c>
      <c r="Z381" s="47">
        <f t="shared" si="109"/>
        <v>0.29748307062035989</v>
      </c>
      <c r="AA381" s="47">
        <f t="shared" si="110"/>
        <v>4.1975413338277123</v>
      </c>
      <c r="AB381" s="47">
        <f t="shared" si="111"/>
        <v>1.5263547963032731</v>
      </c>
      <c r="AC381" s="47">
        <f t="shared" si="112"/>
        <v>4.1482762949807093</v>
      </c>
      <c r="AD381" s="47">
        <f t="shared" si="113"/>
        <v>1.402223122220924</v>
      </c>
      <c r="AE381" s="47">
        <f t="shared" si="114"/>
        <v>99.999999999999943</v>
      </c>
      <c r="AF381" s="47"/>
      <c r="AG381" s="47">
        <f>AC381*'E. Diagram lines'!$G$42</f>
        <v>3.4435096938674259</v>
      </c>
      <c r="AH381" s="47">
        <f>V381*'E. Diagram lines'!$G$43</f>
        <v>5.6782891233204351</v>
      </c>
      <c r="AI381" s="47">
        <f>AB381*'E. Diagram lines'!$G$41</f>
        <v>1.1323296794776461</v>
      </c>
      <c r="AJ381" s="47">
        <f>AA381*'E. Diagram lines'!$G$44</f>
        <v>2.9998049496638211</v>
      </c>
      <c r="AK381" s="47">
        <f>AD381*'E. Diagram lines'!$G$50</f>
        <v>0.61197042457424311</v>
      </c>
      <c r="AL381" s="47">
        <f>U381*'E. Diagram lines'!$G$47</f>
        <v>8.8690333603545654E-2</v>
      </c>
      <c r="AM381" s="47">
        <f t="shared" si="115"/>
        <v>5.6746310912839828</v>
      </c>
      <c r="AN381" s="47">
        <f t="shared" si="116"/>
        <v>0.74954536950398076</v>
      </c>
      <c r="AO381" s="47">
        <f t="shared" si="117"/>
        <v>1.2409284199085511</v>
      </c>
      <c r="AP381" s="47">
        <f t="shared" si="118"/>
        <v>0.80584825357911782</v>
      </c>
    </row>
    <row r="382" spans="1:42">
      <c r="A382" s="18" t="s">
        <v>126</v>
      </c>
      <c r="B382" s="18">
        <v>0.1</v>
      </c>
      <c r="C382" s="18" t="s">
        <v>161</v>
      </c>
      <c r="D382" s="18">
        <v>500</v>
      </c>
      <c r="E382" s="18">
        <v>70</v>
      </c>
      <c r="F382" s="47">
        <v>69.973418789460041</v>
      </c>
      <c r="G382" s="47">
        <v>0.13743695921693977</v>
      </c>
      <c r="H382" s="47">
        <v>9.9637533811261569</v>
      </c>
      <c r="I382" s="47">
        <v>0.1395336715646307</v>
      </c>
      <c r="J382" s="47">
        <v>0.71517443422742388</v>
      </c>
      <c r="K382" s="47">
        <v>1.1946976749250344</v>
      </c>
      <c r="L382" s="47">
        <v>0.27627528149901098</v>
      </c>
      <c r="M382" s="47">
        <v>3.8982954935507386</v>
      </c>
      <c r="N382" s="47">
        <v>1.4175398288604044</v>
      </c>
      <c r="O382" s="47">
        <v>3.852542595924894</v>
      </c>
      <c r="P382" s="47">
        <v>1.3022575940477548</v>
      </c>
      <c r="Q382" s="47">
        <v>7.1290742955969533</v>
      </c>
      <c r="R382" s="47">
        <f t="shared" si="102"/>
        <v>99.999999999999972</v>
      </c>
      <c r="S382" s="47"/>
      <c r="T382" s="47">
        <f t="shared" si="103"/>
        <v>75.34480598608117</v>
      </c>
      <c r="U382" s="47">
        <f t="shared" si="104"/>
        <v>0.14798706718438995</v>
      </c>
      <c r="V382" s="47">
        <f t="shared" si="105"/>
        <v>10.728603495177365</v>
      </c>
      <c r="W382" s="47">
        <f t="shared" si="106"/>
        <v>0.1502447299909011</v>
      </c>
      <c r="X382" s="47">
        <f t="shared" si="107"/>
        <v>0.77007354971752739</v>
      </c>
      <c r="Y382" s="47">
        <f t="shared" si="108"/>
        <v>1.2864065538956866</v>
      </c>
      <c r="Z382" s="47">
        <f t="shared" si="109"/>
        <v>0.29748307062035967</v>
      </c>
      <c r="AA382" s="47">
        <f t="shared" si="110"/>
        <v>4.1975413338277088</v>
      </c>
      <c r="AB382" s="47">
        <f t="shared" si="111"/>
        <v>1.5263547963032726</v>
      </c>
      <c r="AC382" s="47">
        <f t="shared" si="112"/>
        <v>4.1482762949807066</v>
      </c>
      <c r="AD382" s="47">
        <f t="shared" si="113"/>
        <v>1.4022231222209243</v>
      </c>
      <c r="AE382" s="47">
        <f t="shared" si="114"/>
        <v>100</v>
      </c>
      <c r="AF382" s="47"/>
      <c r="AG382" s="47">
        <f>AC382*'E. Diagram lines'!$G$42</f>
        <v>3.4435096938674237</v>
      </c>
      <c r="AH382" s="47">
        <f>V382*'E. Diagram lines'!$G$43</f>
        <v>5.6782891233204325</v>
      </c>
      <c r="AI382" s="47">
        <f>AB382*'E. Diagram lines'!$G$41</f>
        <v>1.1323296794776456</v>
      </c>
      <c r="AJ382" s="47">
        <f>AA382*'E. Diagram lines'!$G$44</f>
        <v>2.9998049496638184</v>
      </c>
      <c r="AK382" s="47">
        <f>AD382*'E. Diagram lines'!$G$50</f>
        <v>0.61197042457424322</v>
      </c>
      <c r="AL382" s="47">
        <f>U382*'E. Diagram lines'!$G$47</f>
        <v>8.8690333603545682E-2</v>
      </c>
      <c r="AM382" s="47">
        <f t="shared" si="115"/>
        <v>5.6746310912839792</v>
      </c>
      <c r="AN382" s="47">
        <f t="shared" si="116"/>
        <v>0.74954536950398098</v>
      </c>
      <c r="AO382" s="47">
        <f t="shared" si="117"/>
        <v>1.2409284199085515</v>
      </c>
      <c r="AP382" s="47">
        <f t="shared" si="118"/>
        <v>0.80584825357911749</v>
      </c>
    </row>
    <row r="383" spans="1:42">
      <c r="A383" s="18" t="s">
        <v>126</v>
      </c>
      <c r="B383" s="18">
        <v>0.1</v>
      </c>
      <c r="C383" s="18" t="s">
        <v>161</v>
      </c>
      <c r="D383" s="18">
        <v>500</v>
      </c>
      <c r="E383" s="18">
        <v>70</v>
      </c>
      <c r="F383" s="47">
        <v>70.66369723601224</v>
      </c>
      <c r="G383" s="47">
        <v>0.1701251461999761</v>
      </c>
      <c r="H383" s="47">
        <v>10.083209403715028</v>
      </c>
      <c r="I383" s="47">
        <v>0.15320428482593018</v>
      </c>
      <c r="J383" s="47">
        <v>0.80818378374488253</v>
      </c>
      <c r="K383" s="47">
        <v>1.1096160343261641</v>
      </c>
      <c r="L383" s="47">
        <v>0.28955907145073312</v>
      </c>
      <c r="M383" s="47">
        <v>3.82433393466426</v>
      </c>
      <c r="N383" s="47">
        <v>1.4968321277079668</v>
      </c>
      <c r="O383" s="47">
        <v>3.6296485292575</v>
      </c>
      <c r="P383" s="47">
        <v>1.1526273270216101</v>
      </c>
      <c r="Q383" s="47">
        <v>6.6189631210737314</v>
      </c>
      <c r="R383" s="47">
        <f t="shared" si="102"/>
        <v>100.00000000000001</v>
      </c>
      <c r="S383" s="47"/>
      <c r="T383" s="47">
        <f t="shared" si="103"/>
        <v>75.672427291240794</v>
      </c>
      <c r="U383" s="47">
        <f t="shared" si="104"/>
        <v>0.18218382648776199</v>
      </c>
      <c r="V383" s="47">
        <f t="shared" si="105"/>
        <v>10.797919728379618</v>
      </c>
      <c r="W383" s="47">
        <f t="shared" si="106"/>
        <v>0.16406359358010564</v>
      </c>
      <c r="X383" s="47">
        <f t="shared" si="107"/>
        <v>0.86546884759133458</v>
      </c>
      <c r="Y383" s="47">
        <f t="shared" si="108"/>
        <v>1.188266988044739</v>
      </c>
      <c r="Z383" s="47">
        <f t="shared" si="109"/>
        <v>0.31008337573522832</v>
      </c>
      <c r="AA383" s="47">
        <f t="shared" si="110"/>
        <v>4.0954074429723049</v>
      </c>
      <c r="AB383" s="47">
        <f t="shared" si="111"/>
        <v>1.6029294359289381</v>
      </c>
      <c r="AC383" s="47">
        <f t="shared" si="112"/>
        <v>3.886922495799165</v>
      </c>
      <c r="AD383" s="47">
        <f t="shared" si="113"/>
        <v>1.2343269742400222</v>
      </c>
      <c r="AE383" s="47">
        <f t="shared" si="114"/>
        <v>100.00000000000001</v>
      </c>
      <c r="AF383" s="47"/>
      <c r="AG383" s="47">
        <f>AC383*'E. Diagram lines'!$G$42</f>
        <v>3.2265582959820751</v>
      </c>
      <c r="AH383" s="47">
        <f>V383*'E. Diagram lines'!$G$43</f>
        <v>5.7149758750713779</v>
      </c>
      <c r="AI383" s="47">
        <f>AB383*'E. Diagram lines'!$G$41</f>
        <v>1.1891367451437977</v>
      </c>
      <c r="AJ383" s="47">
        <f>AA383*'E. Diagram lines'!$G$44</f>
        <v>2.9268141850828115</v>
      </c>
      <c r="AK383" s="47">
        <f>AD383*'E. Diagram lines'!$G$50</f>
        <v>0.53869572575062452</v>
      </c>
      <c r="AL383" s="47">
        <f>U383*'E. Diagram lines'!$G$47</f>
        <v>0.10918484064717295</v>
      </c>
      <c r="AM383" s="47">
        <f t="shared" si="115"/>
        <v>5.4898519317281034</v>
      </c>
      <c r="AN383" s="47">
        <f t="shared" si="116"/>
        <v>0.77834098657609918</v>
      </c>
      <c r="AO383" s="47">
        <f t="shared" si="117"/>
        <v>1.2942415229866568</v>
      </c>
      <c r="AP383" s="47">
        <f t="shared" si="118"/>
        <v>0.77265331256900927</v>
      </c>
    </row>
    <row r="384" spans="1:42">
      <c r="A384" s="18" t="s">
        <v>126</v>
      </c>
      <c r="B384" s="18">
        <v>0.1</v>
      </c>
      <c r="C384" s="18" t="s">
        <v>161</v>
      </c>
      <c r="D384" s="18">
        <v>500</v>
      </c>
      <c r="E384" s="18">
        <v>70</v>
      </c>
      <c r="F384" s="47">
        <v>70.66369723601224</v>
      </c>
      <c r="G384" s="47">
        <v>0.17012514619997601</v>
      </c>
      <c r="H384" s="47">
        <v>10.083209403715017</v>
      </c>
      <c r="I384" s="47">
        <v>0.15320428482592963</v>
      </c>
      <c r="J384" s="47">
        <v>0.80818378374489219</v>
      </c>
      <c r="K384" s="47">
        <v>1.1096160343261627</v>
      </c>
      <c r="L384" s="47">
        <v>0.28955907145073279</v>
      </c>
      <c r="M384" s="47">
        <v>3.824333934664252</v>
      </c>
      <c r="N384" s="47">
        <v>1.4968321277079646</v>
      </c>
      <c r="O384" s="47">
        <v>3.6296485292574947</v>
      </c>
      <c r="P384" s="47">
        <v>1.1526273270216096</v>
      </c>
      <c r="Q384" s="47">
        <v>6.6189631210737234</v>
      </c>
      <c r="R384" s="47">
        <f t="shared" si="102"/>
        <v>100</v>
      </c>
      <c r="S384" s="47"/>
      <c r="T384" s="47">
        <f t="shared" si="103"/>
        <v>75.672427291240794</v>
      </c>
      <c r="U384" s="47">
        <f t="shared" si="104"/>
        <v>0.18218382648776194</v>
      </c>
      <c r="V384" s="47">
        <f t="shared" si="105"/>
        <v>10.797919728379608</v>
      </c>
      <c r="W384" s="47">
        <f t="shared" si="106"/>
        <v>0.16406359358010505</v>
      </c>
      <c r="X384" s="47">
        <f t="shared" si="107"/>
        <v>0.86546884759134501</v>
      </c>
      <c r="Y384" s="47">
        <f t="shared" si="108"/>
        <v>1.1882669880447374</v>
      </c>
      <c r="Z384" s="47">
        <f t="shared" si="109"/>
        <v>0.31008337573522798</v>
      </c>
      <c r="AA384" s="47">
        <f t="shared" si="110"/>
        <v>4.095407442972296</v>
      </c>
      <c r="AB384" s="47">
        <f t="shared" si="111"/>
        <v>1.6029294359289357</v>
      </c>
      <c r="AC384" s="47">
        <f t="shared" si="112"/>
        <v>3.8869224957991593</v>
      </c>
      <c r="AD384" s="47">
        <f t="shared" si="113"/>
        <v>1.2343269742400218</v>
      </c>
      <c r="AE384" s="47">
        <f t="shared" si="114"/>
        <v>100</v>
      </c>
      <c r="AF384" s="47"/>
      <c r="AG384" s="47">
        <f>AC384*'E. Diagram lines'!$G$42</f>
        <v>3.2265582959820702</v>
      </c>
      <c r="AH384" s="47">
        <f>V384*'E. Diagram lines'!$G$43</f>
        <v>5.7149758750713717</v>
      </c>
      <c r="AI384" s="47">
        <f>AB384*'E. Diagram lines'!$G$41</f>
        <v>1.1891367451437957</v>
      </c>
      <c r="AJ384" s="47">
        <f>AA384*'E. Diagram lines'!$G$44</f>
        <v>2.9268141850828049</v>
      </c>
      <c r="AK384" s="47">
        <f>AD384*'E. Diagram lines'!$G$50</f>
        <v>0.5386957257506243</v>
      </c>
      <c r="AL384" s="47">
        <f>U384*'E. Diagram lines'!$G$47</f>
        <v>0.1091848406471729</v>
      </c>
      <c r="AM384" s="47">
        <f t="shared" si="115"/>
        <v>5.4898519317280954</v>
      </c>
      <c r="AN384" s="47">
        <f t="shared" si="116"/>
        <v>0.77834098657609974</v>
      </c>
      <c r="AO384" s="47">
        <f t="shared" si="117"/>
        <v>1.2942415229866575</v>
      </c>
      <c r="AP384" s="47">
        <f t="shared" si="118"/>
        <v>0.77265331256900893</v>
      </c>
    </row>
    <row r="385" spans="1:42">
      <c r="A385" s="18" t="s">
        <v>126</v>
      </c>
      <c r="B385" s="18">
        <v>0.1</v>
      </c>
      <c r="C385" s="18" t="s">
        <v>161</v>
      </c>
      <c r="D385" s="18">
        <v>500</v>
      </c>
      <c r="E385" s="18">
        <v>70</v>
      </c>
      <c r="F385" s="47">
        <v>71.213866191592373</v>
      </c>
      <c r="G385" s="47">
        <v>0.20708360326980105</v>
      </c>
      <c r="H385" s="47">
        <v>10.168367892035159</v>
      </c>
      <c r="I385" s="47">
        <v>0.16759216086500256</v>
      </c>
      <c r="J385" s="47">
        <v>0.90678579300592621</v>
      </c>
      <c r="K385" s="47">
        <v>1.0324808602109037</v>
      </c>
      <c r="L385" s="47">
        <v>0.30461358215092105</v>
      </c>
      <c r="M385" s="47">
        <v>3.8004098386230463</v>
      </c>
      <c r="N385" s="47">
        <v>1.5802675014403709</v>
      </c>
      <c r="O385" s="47">
        <v>3.4217306962036078</v>
      </c>
      <c r="P385" s="47">
        <v>1.039359397406229</v>
      </c>
      <c r="Q385" s="47">
        <v>6.157442483196653</v>
      </c>
      <c r="R385" s="47">
        <f t="shared" ref="R385:R448" si="119">SUM(F385:Q385)</f>
        <v>99.999999999999986</v>
      </c>
      <c r="S385" s="47"/>
      <c r="T385" s="47">
        <f t="shared" ref="T385:T448" si="120">(F385*100)/(R385-Q385)</f>
        <v>75.886535998170018</v>
      </c>
      <c r="U385" s="47">
        <f t="shared" ref="U385:U448" si="121">(G385*100)/(R385-Q385)</f>
        <v>0.22067131240825455</v>
      </c>
      <c r="V385" s="47">
        <f t="shared" ref="V385:V448" si="122">(H385*100)/(R385-Q385)</f>
        <v>10.835561349885868</v>
      </c>
      <c r="W385" s="47">
        <f t="shared" ref="W385:W448" si="123">(I385*100)/(R385-Q385)</f>
        <v>0.17858865455046205</v>
      </c>
      <c r="X385" s="47">
        <f t="shared" ref="X385:X448" si="124">(J385*100)/(R385-Q385)</f>
        <v>0.96628418598199239</v>
      </c>
      <c r="Y385" s="47">
        <f t="shared" ref="Y385:Y448" si="125">(K385*100)/(R385-Q385)</f>
        <v>1.1002266855589788</v>
      </c>
      <c r="Z385" s="47">
        <f t="shared" ref="Z385:Z448" si="126">(L385*100)/(R385-Q385)</f>
        <v>0.32460068247434254</v>
      </c>
      <c r="AA385" s="47">
        <f t="shared" ref="AA385:AA448" si="127">(M385*100)/(R385-Q385)</f>
        <v>4.0497722346735374</v>
      </c>
      <c r="AB385" s="47">
        <f t="shared" ref="AB385:AB448" si="128">(N385*100)/(R385-Q385)</f>
        <v>1.683956131691541</v>
      </c>
      <c r="AC385" s="47">
        <f t="shared" ref="AC385:AC448" si="129">(O385*100)/(R385-Q385)</f>
        <v>3.646246209339421</v>
      </c>
      <c r="AD385" s="47">
        <f t="shared" ref="AD385:AD448" si="130">(P385*100)/(R385-Q385)</f>
        <v>1.1075565552655815</v>
      </c>
      <c r="AE385" s="47">
        <f t="shared" ref="AE385:AE448" si="131">SUM(T385:AD385)</f>
        <v>100</v>
      </c>
      <c r="AF385" s="47"/>
      <c r="AG385" s="47">
        <f>AC385*'E. Diagram lines'!$G$42</f>
        <v>3.0267714287208634</v>
      </c>
      <c r="AH385" s="47">
        <f>V385*'E. Diagram lines'!$G$43</f>
        <v>5.734898319784631</v>
      </c>
      <c r="AI385" s="47">
        <f>AB385*'E. Diagram lines'!$G$41</f>
        <v>1.249246578495919</v>
      </c>
      <c r="AJ385" s="47">
        <f>AA385*'E. Diagram lines'!$G$44</f>
        <v>2.8942006351862708</v>
      </c>
      <c r="AK385" s="47">
        <f>AD385*'E. Diagram lines'!$G$50</f>
        <v>0.48336947567398347</v>
      </c>
      <c r="AL385" s="47">
        <f>U385*'E. Diagram lines'!$G$47</f>
        <v>0.1322508289851749</v>
      </c>
      <c r="AM385" s="47">
        <f t="shared" ref="AM385:AM448" si="132">AB385+AC385</f>
        <v>5.3302023410309616</v>
      </c>
      <c r="AN385" s="47">
        <f t="shared" ref="AN385:AN448" si="133">AH385/(AJ385+AI385+AG385)</f>
        <v>0.79982195882699281</v>
      </c>
      <c r="AO385" s="47">
        <f t="shared" ref="AO385:AO448" si="134">AH385/(AI385+AG385)</f>
        <v>1.3411773079780409</v>
      </c>
      <c r="AP385" s="47">
        <f t="shared" ref="AP385:AP448" si="135">(AI385+AG385)/AH385</f>
        <v>0.74561356954927915</v>
      </c>
    </row>
    <row r="386" spans="1:42">
      <c r="A386" s="18" t="s">
        <v>126</v>
      </c>
      <c r="B386" s="18">
        <v>0.1</v>
      </c>
      <c r="C386" s="18" t="s">
        <v>161</v>
      </c>
      <c r="D386" s="18">
        <v>500</v>
      </c>
      <c r="E386" s="18">
        <v>70</v>
      </c>
      <c r="F386" s="47">
        <v>71.213866191592402</v>
      </c>
      <c r="G386" s="47">
        <v>0.20708360326980099</v>
      </c>
      <c r="H386" s="47">
        <v>10.16836789203515</v>
      </c>
      <c r="I386" s="47">
        <v>0.16759216086500195</v>
      </c>
      <c r="J386" s="47">
        <v>0.90678579300593731</v>
      </c>
      <c r="K386" s="47">
        <v>1.0324808602109026</v>
      </c>
      <c r="L386" s="47">
        <v>0.30461358215092066</v>
      </c>
      <c r="M386" s="47">
        <v>3.80040983862304</v>
      </c>
      <c r="N386" s="47">
        <v>1.5802675014403693</v>
      </c>
      <c r="O386" s="47">
        <v>3.4217306962036038</v>
      </c>
      <c r="P386" s="47">
        <v>1.0393593974062287</v>
      </c>
      <c r="Q386" s="47">
        <v>6.1574424831966477</v>
      </c>
      <c r="R386" s="47">
        <f t="shared" si="119"/>
        <v>100</v>
      </c>
      <c r="S386" s="47"/>
      <c r="T386" s="47">
        <f t="shared" si="120"/>
        <v>75.886535998170046</v>
      </c>
      <c r="U386" s="47">
        <f t="shared" si="121"/>
        <v>0.22067131240825444</v>
      </c>
      <c r="V386" s="47">
        <f t="shared" si="122"/>
        <v>10.835561349885857</v>
      </c>
      <c r="W386" s="47">
        <f t="shared" si="123"/>
        <v>0.17858865455046136</v>
      </c>
      <c r="X386" s="47">
        <f t="shared" si="124"/>
        <v>0.96628418598200405</v>
      </c>
      <c r="Y386" s="47">
        <f t="shared" si="125"/>
        <v>1.1002266855589775</v>
      </c>
      <c r="Z386" s="47">
        <f t="shared" si="126"/>
        <v>0.32460068247434204</v>
      </c>
      <c r="AA386" s="47">
        <f t="shared" si="127"/>
        <v>4.0497722346735303</v>
      </c>
      <c r="AB386" s="47">
        <f t="shared" si="128"/>
        <v>1.683956131691539</v>
      </c>
      <c r="AC386" s="47">
        <f t="shared" si="129"/>
        <v>3.6462462093394161</v>
      </c>
      <c r="AD386" s="47">
        <f t="shared" si="130"/>
        <v>1.1075565552655808</v>
      </c>
      <c r="AE386" s="47">
        <f t="shared" si="131"/>
        <v>100.00000000000001</v>
      </c>
      <c r="AF386" s="47"/>
      <c r="AG386" s="47">
        <f>AC386*'E. Diagram lines'!$G$42</f>
        <v>3.0267714287208594</v>
      </c>
      <c r="AH386" s="47">
        <f>V386*'E. Diagram lines'!$G$43</f>
        <v>5.7348983197846248</v>
      </c>
      <c r="AI386" s="47">
        <f>AB386*'E. Diagram lines'!$G$41</f>
        <v>1.2492465784959175</v>
      </c>
      <c r="AJ386" s="47">
        <f>AA386*'E. Diagram lines'!$G$44</f>
        <v>2.8942006351862655</v>
      </c>
      <c r="AK386" s="47">
        <f>AD386*'E. Diagram lines'!$G$50</f>
        <v>0.4833694756739832</v>
      </c>
      <c r="AL386" s="47">
        <f>U386*'E. Diagram lines'!$G$47</f>
        <v>0.13225082898517485</v>
      </c>
      <c r="AM386" s="47">
        <f t="shared" si="132"/>
        <v>5.3302023410309554</v>
      </c>
      <c r="AN386" s="47">
        <f t="shared" si="133"/>
        <v>0.79982195882699303</v>
      </c>
      <c r="AO386" s="47">
        <f t="shared" si="134"/>
        <v>1.3411773079780411</v>
      </c>
      <c r="AP386" s="47">
        <f t="shared" si="135"/>
        <v>0.74561356954927904</v>
      </c>
    </row>
    <row r="387" spans="1:42">
      <c r="A387" s="18" t="s">
        <v>126</v>
      </c>
      <c r="B387" s="18">
        <v>0.1</v>
      </c>
      <c r="C387" s="18" t="s">
        <v>161</v>
      </c>
      <c r="D387" s="18">
        <v>500</v>
      </c>
      <c r="E387" s="18">
        <v>70</v>
      </c>
      <c r="F387" s="47">
        <v>71.714370726153476</v>
      </c>
      <c r="G387" s="47">
        <v>0.24197302042484231</v>
      </c>
      <c r="H387" s="47">
        <v>10.246039848933965</v>
      </c>
      <c r="I387" s="47">
        <v>0.18282348198255555</v>
      </c>
      <c r="J387" s="47">
        <v>1.0080332145793878</v>
      </c>
      <c r="K387" s="47">
        <v>0.87133644191517023</v>
      </c>
      <c r="L387" s="47">
        <v>0.32011485377322574</v>
      </c>
      <c r="M387" s="47">
        <v>3.8308682802663729</v>
      </c>
      <c r="N387" s="47">
        <v>1.6417943496785159</v>
      </c>
      <c r="O387" s="47">
        <v>3.2410105755651841</v>
      </c>
      <c r="P387" s="47">
        <v>0.94672027651429602</v>
      </c>
      <c r="Q387" s="47">
        <v>5.7549149302130305</v>
      </c>
      <c r="R387" s="47">
        <f t="shared" si="119"/>
        <v>100.00000000000001</v>
      </c>
      <c r="S387" s="47"/>
      <c r="T387" s="47">
        <f t="shared" si="120"/>
        <v>76.09348611978028</v>
      </c>
      <c r="U387" s="47">
        <f t="shared" si="121"/>
        <v>0.25674868906496839</v>
      </c>
      <c r="V387" s="47">
        <f t="shared" si="122"/>
        <v>10.871696748267494</v>
      </c>
      <c r="W387" s="47">
        <f t="shared" si="123"/>
        <v>0.19398728522254258</v>
      </c>
      <c r="X387" s="47">
        <f t="shared" si="124"/>
        <v>1.0695870387648918</v>
      </c>
      <c r="Y387" s="47">
        <f t="shared" si="125"/>
        <v>0.92454311147362167</v>
      </c>
      <c r="Z387" s="47">
        <f t="shared" si="126"/>
        <v>0.33966211981896538</v>
      </c>
      <c r="AA387" s="47">
        <f t="shared" si="127"/>
        <v>4.0647936997772103</v>
      </c>
      <c r="AB387" s="47">
        <f t="shared" si="128"/>
        <v>1.7420477136423542</v>
      </c>
      <c r="AC387" s="47">
        <f t="shared" si="129"/>
        <v>3.4389173431858726</v>
      </c>
      <c r="AD387" s="47">
        <f t="shared" si="130"/>
        <v>1.0045301310018073</v>
      </c>
      <c r="AE387" s="47">
        <f t="shared" si="131"/>
        <v>100.00000000000001</v>
      </c>
      <c r="AF387" s="47"/>
      <c r="AG387" s="47">
        <f>AC387*'E. Diagram lines'!$G$42</f>
        <v>2.8546664603796441</v>
      </c>
      <c r="AH387" s="47">
        <f>V387*'E. Diagram lines'!$G$43</f>
        <v>5.7540235712387897</v>
      </c>
      <c r="AI387" s="47">
        <f>AB387*'E. Diagram lines'!$G$41</f>
        <v>1.2923419469712076</v>
      </c>
      <c r="AJ387" s="47">
        <f>AA387*'E. Diagram lines'!$G$44</f>
        <v>2.9049358398657463</v>
      </c>
      <c r="AK387" s="47">
        <f>AD387*'E. Diagram lines'!$G$50</f>
        <v>0.43840578651500922</v>
      </c>
      <c r="AL387" s="47">
        <f>U387*'E. Diagram lines'!$G$47</f>
        <v>0.15387241141195496</v>
      </c>
      <c r="AM387" s="47">
        <f t="shared" si="132"/>
        <v>5.1809650568282271</v>
      </c>
      <c r="AN387" s="47">
        <f t="shared" si="133"/>
        <v>0.81594853412374924</v>
      </c>
      <c r="AO387" s="47">
        <f t="shared" si="134"/>
        <v>1.3875119136579024</v>
      </c>
      <c r="AP387" s="47">
        <f t="shared" si="135"/>
        <v>0.72071453236296656</v>
      </c>
    </row>
    <row r="388" spans="1:42">
      <c r="A388" s="18" t="s">
        <v>126</v>
      </c>
      <c r="B388" s="18">
        <v>0.1</v>
      </c>
      <c r="C388" s="18" t="s">
        <v>161</v>
      </c>
      <c r="D388" s="18">
        <v>500</v>
      </c>
      <c r="E388" s="18">
        <v>70</v>
      </c>
      <c r="F388" s="47">
        <v>71.714370726153462</v>
      </c>
      <c r="G388" s="47">
        <v>0.24197302042484212</v>
      </c>
      <c r="H388" s="47">
        <v>10.246039848933949</v>
      </c>
      <c r="I388" s="47">
        <v>0.18282348198255488</v>
      </c>
      <c r="J388" s="47">
        <v>1.0080332145793991</v>
      </c>
      <c r="K388" s="47">
        <v>0.87133644191516901</v>
      </c>
      <c r="L388" s="47">
        <v>0.32011485377322524</v>
      </c>
      <c r="M388" s="47">
        <v>3.8308682802663654</v>
      </c>
      <c r="N388" s="47">
        <v>1.6417943496785135</v>
      </c>
      <c r="O388" s="47">
        <v>3.2410105755651792</v>
      </c>
      <c r="P388" s="47">
        <v>0.94672027651429536</v>
      </c>
      <c r="Q388" s="47">
        <v>5.7549149302130216</v>
      </c>
      <c r="R388" s="47">
        <f t="shared" si="119"/>
        <v>99.999999999999986</v>
      </c>
      <c r="S388" s="47"/>
      <c r="T388" s="47">
        <f t="shared" si="120"/>
        <v>76.09348611978028</v>
      </c>
      <c r="U388" s="47">
        <f t="shared" si="121"/>
        <v>0.25674868906496817</v>
      </c>
      <c r="V388" s="47">
        <f t="shared" si="122"/>
        <v>10.871696748267478</v>
      </c>
      <c r="W388" s="47">
        <f t="shared" si="123"/>
        <v>0.19398728522254188</v>
      </c>
      <c r="X388" s="47">
        <f t="shared" si="124"/>
        <v>1.069587038764904</v>
      </c>
      <c r="Y388" s="47">
        <f t="shared" si="125"/>
        <v>0.92454311147362056</v>
      </c>
      <c r="Z388" s="47">
        <f t="shared" si="126"/>
        <v>0.33966211981896494</v>
      </c>
      <c r="AA388" s="47">
        <f t="shared" si="127"/>
        <v>4.0647936997772023</v>
      </c>
      <c r="AB388" s="47">
        <f t="shared" si="128"/>
        <v>1.7420477136423518</v>
      </c>
      <c r="AC388" s="47">
        <f t="shared" si="129"/>
        <v>3.4389173431858677</v>
      </c>
      <c r="AD388" s="47">
        <f t="shared" si="130"/>
        <v>1.0045301310018069</v>
      </c>
      <c r="AE388" s="47">
        <f t="shared" si="131"/>
        <v>99.999999999999986</v>
      </c>
      <c r="AF388" s="47"/>
      <c r="AG388" s="47">
        <f>AC388*'E. Diagram lines'!$G$42</f>
        <v>2.8546664603796401</v>
      </c>
      <c r="AH388" s="47">
        <f>V388*'E. Diagram lines'!$G$43</f>
        <v>5.7540235712387817</v>
      </c>
      <c r="AI388" s="47">
        <f>AB388*'E. Diagram lines'!$G$41</f>
        <v>1.2923419469712059</v>
      </c>
      <c r="AJ388" s="47">
        <f>AA388*'E. Diagram lines'!$G$44</f>
        <v>2.904935839865741</v>
      </c>
      <c r="AK388" s="47">
        <f>AD388*'E. Diagram lines'!$G$50</f>
        <v>0.43840578651500905</v>
      </c>
      <c r="AL388" s="47">
        <f>U388*'E. Diagram lines'!$G$47</f>
        <v>0.15387241141195482</v>
      </c>
      <c r="AM388" s="47">
        <f t="shared" si="132"/>
        <v>5.1809650568282191</v>
      </c>
      <c r="AN388" s="47">
        <f t="shared" si="133"/>
        <v>0.81594853412374935</v>
      </c>
      <c r="AO388" s="47">
        <f t="shared" si="134"/>
        <v>1.3875119136579022</v>
      </c>
      <c r="AP388" s="47">
        <f t="shared" si="135"/>
        <v>0.72071453236296668</v>
      </c>
    </row>
    <row r="389" spans="1:42">
      <c r="A389" s="18" t="s">
        <v>126</v>
      </c>
      <c r="B389" s="18">
        <v>0.1</v>
      </c>
      <c r="C389" s="18" t="s">
        <v>161</v>
      </c>
      <c r="D389" s="18">
        <v>500</v>
      </c>
      <c r="E389" s="18">
        <v>70</v>
      </c>
      <c r="F389" s="47">
        <v>72.148346640375379</v>
      </c>
      <c r="G389" s="47">
        <v>0.27932942594779187</v>
      </c>
      <c r="H389" s="47">
        <v>10.455447312789117</v>
      </c>
      <c r="I389" s="47">
        <v>0.19712130446325138</v>
      </c>
      <c r="J389" s="47">
        <v>1.1023352793189292</v>
      </c>
      <c r="K389" s="47">
        <v>0.6036691212796641</v>
      </c>
      <c r="L389" s="47">
        <v>0.33750447015314061</v>
      </c>
      <c r="M389" s="47">
        <v>3.877160541443371</v>
      </c>
      <c r="N389" s="47">
        <v>1.636621654196287</v>
      </c>
      <c r="O389" s="47">
        <v>3.0880079449791249</v>
      </c>
      <c r="P389" s="47">
        <v>0.87192597721985932</v>
      </c>
      <c r="Q389" s="47">
        <v>5.4025303278341008</v>
      </c>
      <c r="R389" s="47">
        <f t="shared" si="119"/>
        <v>100.00000000000003</v>
      </c>
      <c r="S389" s="47"/>
      <c r="T389" s="47">
        <f t="shared" si="120"/>
        <v>76.268791216520341</v>
      </c>
      <c r="U389" s="47">
        <f t="shared" si="121"/>
        <v>0.29528213272070308</v>
      </c>
      <c r="V389" s="47">
        <f t="shared" si="122"/>
        <v>11.052565516840136</v>
      </c>
      <c r="W389" s="47">
        <f t="shared" si="123"/>
        <v>0.20837904559856504</v>
      </c>
      <c r="X389" s="47">
        <f t="shared" si="124"/>
        <v>1.1652904492468439</v>
      </c>
      <c r="Y389" s="47">
        <f t="shared" si="125"/>
        <v>0.63814510406221348</v>
      </c>
      <c r="Z389" s="47">
        <f t="shared" si="126"/>
        <v>0.35677959603231002</v>
      </c>
      <c r="AA389" s="47">
        <f t="shared" si="127"/>
        <v>4.0985880012223781</v>
      </c>
      <c r="AB389" s="47">
        <f t="shared" si="128"/>
        <v>1.7300903077726206</v>
      </c>
      <c r="AC389" s="47">
        <f t="shared" si="129"/>
        <v>3.2643663257387643</v>
      </c>
      <c r="AD389" s="47">
        <f t="shared" si="130"/>
        <v>0.92172230424511259</v>
      </c>
      <c r="AE389" s="47">
        <f t="shared" si="131"/>
        <v>99.999999999999986</v>
      </c>
      <c r="AF389" s="47"/>
      <c r="AG389" s="47">
        <f>AC389*'E. Diagram lines'!$G$42</f>
        <v>2.7097705860665435</v>
      </c>
      <c r="AH389" s="47">
        <f>V389*'E. Diagram lines'!$G$43</f>
        <v>5.8497513294503829</v>
      </c>
      <c r="AI389" s="47">
        <f>AB389*'E. Diagram lines'!$G$41</f>
        <v>1.2834713189962101</v>
      </c>
      <c r="AJ389" s="47">
        <f>AA389*'E. Diagram lines'!$G$44</f>
        <v>2.9290871953101014</v>
      </c>
      <c r="AK389" s="47">
        <f>AD389*'E. Diagram lines'!$G$50</f>
        <v>0.40226607372942824</v>
      </c>
      <c r="AL389" s="47">
        <f>U389*'E. Diagram lines'!$G$47</f>
        <v>0.17696594274373223</v>
      </c>
      <c r="AM389" s="47">
        <f t="shared" si="132"/>
        <v>4.9944566335113851</v>
      </c>
      <c r="AN389" s="47">
        <f t="shared" si="133"/>
        <v>0.84505536281643989</v>
      </c>
      <c r="AO389" s="47">
        <f t="shared" si="134"/>
        <v>1.46491283737003</v>
      </c>
      <c r="AP389" s="47">
        <f t="shared" si="135"/>
        <v>0.68263447113707332</v>
      </c>
    </row>
    <row r="390" spans="1:42">
      <c r="A390" s="18" t="s">
        <v>126</v>
      </c>
      <c r="B390" s="18">
        <v>0.1</v>
      </c>
      <c r="C390" s="18" t="s">
        <v>161</v>
      </c>
      <c r="D390" s="18">
        <v>500</v>
      </c>
      <c r="E390" s="18">
        <v>70</v>
      </c>
      <c r="F390" s="47">
        <v>72.148346640375379</v>
      </c>
      <c r="G390" s="47">
        <v>0.27932942594779164</v>
      </c>
      <c r="H390" s="47">
        <v>10.455447312789104</v>
      </c>
      <c r="I390" s="47">
        <v>0.19712130446325077</v>
      </c>
      <c r="J390" s="47">
        <v>1.1023352793189407</v>
      </c>
      <c r="K390" s="47">
        <v>0.60366912127966332</v>
      </c>
      <c r="L390" s="47">
        <v>0.33750447015314022</v>
      </c>
      <c r="M390" s="47">
        <v>3.8771605414433621</v>
      </c>
      <c r="N390" s="47">
        <v>1.6366216541962848</v>
      </c>
      <c r="O390" s="47">
        <v>3.0880079449791205</v>
      </c>
      <c r="P390" s="47">
        <v>0.87192597721985876</v>
      </c>
      <c r="Q390" s="47">
        <v>5.4025303278340937</v>
      </c>
      <c r="R390" s="47">
        <f t="shared" si="119"/>
        <v>100</v>
      </c>
      <c r="S390" s="47"/>
      <c r="T390" s="47">
        <f t="shared" si="120"/>
        <v>76.268791216520356</v>
      </c>
      <c r="U390" s="47">
        <f t="shared" si="121"/>
        <v>0.29528213272070297</v>
      </c>
      <c r="V390" s="47">
        <f t="shared" si="122"/>
        <v>11.052565516840126</v>
      </c>
      <c r="W390" s="47">
        <f t="shared" si="123"/>
        <v>0.20837904559856446</v>
      </c>
      <c r="X390" s="47">
        <f t="shared" si="124"/>
        <v>1.1652904492468563</v>
      </c>
      <c r="Y390" s="47">
        <f t="shared" si="125"/>
        <v>0.63814510406221281</v>
      </c>
      <c r="Z390" s="47">
        <f t="shared" si="126"/>
        <v>0.35677959603230974</v>
      </c>
      <c r="AA390" s="47">
        <f t="shared" si="127"/>
        <v>4.0985880012223701</v>
      </c>
      <c r="AB390" s="47">
        <f t="shared" si="128"/>
        <v>1.7300903077726189</v>
      </c>
      <c r="AC390" s="47">
        <f t="shared" si="129"/>
        <v>3.2643663257387603</v>
      </c>
      <c r="AD390" s="47">
        <f t="shared" si="130"/>
        <v>0.92172230424511226</v>
      </c>
      <c r="AE390" s="47">
        <f t="shared" si="131"/>
        <v>99.999999999999986</v>
      </c>
      <c r="AF390" s="47"/>
      <c r="AG390" s="47">
        <f>AC390*'E. Diagram lines'!$G$42</f>
        <v>2.70977058606654</v>
      </c>
      <c r="AH390" s="47">
        <f>V390*'E. Diagram lines'!$G$43</f>
        <v>5.8497513294503776</v>
      </c>
      <c r="AI390" s="47">
        <f>AB390*'E. Diagram lines'!$G$41</f>
        <v>1.2834713189962088</v>
      </c>
      <c r="AJ390" s="47">
        <f>AA390*'E. Diagram lines'!$G$44</f>
        <v>2.9290871953100961</v>
      </c>
      <c r="AK390" s="47">
        <f>AD390*'E. Diagram lines'!$G$50</f>
        <v>0.40226607372942808</v>
      </c>
      <c r="AL390" s="47">
        <f>U390*'E. Diagram lines'!$G$47</f>
        <v>0.17696594274373217</v>
      </c>
      <c r="AM390" s="47">
        <f t="shared" si="132"/>
        <v>4.9944566335113789</v>
      </c>
      <c r="AN390" s="47">
        <f t="shared" si="133"/>
        <v>0.84505536281644034</v>
      </c>
      <c r="AO390" s="47">
        <f t="shared" si="134"/>
        <v>1.4649128373700306</v>
      </c>
      <c r="AP390" s="47">
        <f t="shared" si="135"/>
        <v>0.6826344711370731</v>
      </c>
    </row>
    <row r="391" spans="1:42">
      <c r="A391" s="18" t="s">
        <v>126</v>
      </c>
      <c r="B391" s="18">
        <v>0.1</v>
      </c>
      <c r="C391" s="18" t="s">
        <v>161</v>
      </c>
      <c r="D391" s="18">
        <v>500</v>
      </c>
      <c r="E391" s="18">
        <v>70</v>
      </c>
      <c r="F391" s="47">
        <v>72.413357400650952</v>
      </c>
      <c r="G391" s="47">
        <v>0.31948630277873108</v>
      </c>
      <c r="H391" s="47">
        <v>10.676217523403109</v>
      </c>
      <c r="I391" s="47">
        <v>0.21170920581669808</v>
      </c>
      <c r="J391" s="47">
        <v>1.1959455740973295</v>
      </c>
      <c r="K391" s="47">
        <v>0.42099257174805749</v>
      </c>
      <c r="L391" s="47">
        <v>0.35718689097291501</v>
      </c>
      <c r="M391" s="47">
        <v>3.9534986830681946</v>
      </c>
      <c r="N391" s="47">
        <v>1.6044944400181382</v>
      </c>
      <c r="O391" s="47">
        <v>2.9438846753125625</v>
      </c>
      <c r="P391" s="47">
        <v>0.81976954341604535</v>
      </c>
      <c r="Q391" s="47">
        <v>5.0834571887172961</v>
      </c>
      <c r="R391" s="47">
        <f t="shared" si="119"/>
        <v>100.00000000000001</v>
      </c>
      <c r="S391" s="47"/>
      <c r="T391" s="47">
        <f t="shared" si="120"/>
        <v>76.291608665758503</v>
      </c>
      <c r="U391" s="47">
        <f t="shared" si="121"/>
        <v>0.33659707076978973</v>
      </c>
      <c r="V391" s="47">
        <f t="shared" si="122"/>
        <v>11.24800504442101</v>
      </c>
      <c r="W391" s="47">
        <f t="shared" si="123"/>
        <v>0.22304774230728958</v>
      </c>
      <c r="X391" s="47">
        <f t="shared" si="124"/>
        <v>1.2599969812166056</v>
      </c>
      <c r="Y391" s="47">
        <f t="shared" si="125"/>
        <v>0.44353972371822853</v>
      </c>
      <c r="Z391" s="47">
        <f t="shared" si="126"/>
        <v>0.37631679409467095</v>
      </c>
      <c r="AA391" s="47">
        <f t="shared" si="127"/>
        <v>4.1652367079242616</v>
      </c>
      <c r="AB391" s="47">
        <f t="shared" si="128"/>
        <v>1.6904265499937825</v>
      </c>
      <c r="AC391" s="47">
        <f t="shared" si="129"/>
        <v>3.1015506761194667</v>
      </c>
      <c r="AD391" s="47">
        <f t="shared" si="130"/>
        <v>0.86367404367639844</v>
      </c>
      <c r="AE391" s="47">
        <f t="shared" si="131"/>
        <v>100.00000000000001</v>
      </c>
      <c r="AF391" s="47"/>
      <c r="AG391" s="47">
        <f>AC391*'E. Diagram lines'!$G$42</f>
        <v>2.5746163128432884</v>
      </c>
      <c r="AH391" s="47">
        <f>V391*'E. Diagram lines'!$G$43</f>
        <v>5.9531909005211388</v>
      </c>
      <c r="AI391" s="47">
        <f>AB391*'E. Diagram lines'!$G$41</f>
        <v>1.2540466726155877</v>
      </c>
      <c r="AJ391" s="47">
        <f>AA391*'E. Diagram lines'!$G$44</f>
        <v>2.9767182022144896</v>
      </c>
      <c r="AK391" s="47">
        <f>AD391*'E. Diagram lines'!$G$50</f>
        <v>0.37693214640852685</v>
      </c>
      <c r="AL391" s="47">
        <f>U391*'E. Diagram lines'!$G$47</f>
        <v>0.20172645532161668</v>
      </c>
      <c r="AM391" s="47">
        <f t="shared" si="132"/>
        <v>4.7919772261132492</v>
      </c>
      <c r="AN391" s="47">
        <f t="shared" si="133"/>
        <v>0.87477699431505695</v>
      </c>
      <c r="AO391" s="47">
        <f t="shared" si="134"/>
        <v>1.554900737706908</v>
      </c>
      <c r="AP391" s="47">
        <f t="shared" si="135"/>
        <v>0.64312787031971663</v>
      </c>
    </row>
    <row r="392" spans="1:42">
      <c r="A392" s="18" t="s">
        <v>126</v>
      </c>
      <c r="B392" s="18">
        <v>0.1</v>
      </c>
      <c r="C392" s="18" t="s">
        <v>161</v>
      </c>
      <c r="D392" s="18">
        <v>500</v>
      </c>
      <c r="E392" s="18">
        <v>70</v>
      </c>
      <c r="F392" s="47">
        <v>72.413357400650924</v>
      </c>
      <c r="G392" s="47">
        <v>0.3194863027787308</v>
      </c>
      <c r="H392" s="47">
        <v>10.676217523403093</v>
      </c>
      <c r="I392" s="47">
        <v>0.21170920581669739</v>
      </c>
      <c r="J392" s="47">
        <v>1.195945574097341</v>
      </c>
      <c r="K392" s="47">
        <v>0.42099257174805704</v>
      </c>
      <c r="L392" s="47">
        <v>0.35718689097291439</v>
      </c>
      <c r="M392" s="47">
        <v>3.9534986830681857</v>
      </c>
      <c r="N392" s="47">
        <v>1.6044944400181362</v>
      </c>
      <c r="O392" s="47">
        <v>2.9438846753125576</v>
      </c>
      <c r="P392" s="47">
        <v>0.81976954341604469</v>
      </c>
      <c r="Q392" s="47">
        <v>5.0834571887172881</v>
      </c>
      <c r="R392" s="47">
        <f t="shared" si="119"/>
        <v>99.999999999999972</v>
      </c>
      <c r="S392" s="47"/>
      <c r="T392" s="47">
        <f t="shared" si="120"/>
        <v>76.291608665758503</v>
      </c>
      <c r="U392" s="47">
        <f t="shared" si="121"/>
        <v>0.33659707076978956</v>
      </c>
      <c r="V392" s="47">
        <f t="shared" si="122"/>
        <v>11.248005044420999</v>
      </c>
      <c r="W392" s="47">
        <f t="shared" si="123"/>
        <v>0.22304774230728897</v>
      </c>
      <c r="X392" s="47">
        <f t="shared" si="124"/>
        <v>1.2599969812166185</v>
      </c>
      <c r="Y392" s="47">
        <f t="shared" si="125"/>
        <v>0.44353972371822831</v>
      </c>
      <c r="Z392" s="47">
        <f t="shared" si="126"/>
        <v>0.37631679409467045</v>
      </c>
      <c r="AA392" s="47">
        <f t="shared" si="127"/>
        <v>4.1652367079242536</v>
      </c>
      <c r="AB392" s="47">
        <f t="shared" si="128"/>
        <v>1.6904265499937812</v>
      </c>
      <c r="AC392" s="47">
        <f t="shared" si="129"/>
        <v>3.1015506761194627</v>
      </c>
      <c r="AD392" s="47">
        <f t="shared" si="130"/>
        <v>0.86367404367639811</v>
      </c>
      <c r="AE392" s="47">
        <f t="shared" si="131"/>
        <v>100</v>
      </c>
      <c r="AF392" s="47"/>
      <c r="AG392" s="47">
        <f>AC392*'E. Diagram lines'!$G$42</f>
        <v>2.5746163128432853</v>
      </c>
      <c r="AH392" s="47">
        <f>V392*'E. Diagram lines'!$G$43</f>
        <v>5.9531909005211334</v>
      </c>
      <c r="AI392" s="47">
        <f>AB392*'E. Diagram lines'!$G$41</f>
        <v>1.2540466726155868</v>
      </c>
      <c r="AJ392" s="47">
        <f>AA392*'E. Diagram lines'!$G$44</f>
        <v>2.9767182022144842</v>
      </c>
      <c r="AK392" s="47">
        <f>AD392*'E. Diagram lines'!$G$50</f>
        <v>0.37693214640852668</v>
      </c>
      <c r="AL392" s="47">
        <f>U392*'E. Diagram lines'!$G$47</f>
        <v>0.20172645532161657</v>
      </c>
      <c r="AM392" s="47">
        <f t="shared" si="132"/>
        <v>4.7919772261132438</v>
      </c>
      <c r="AN392" s="47">
        <f t="shared" si="133"/>
        <v>0.87477699431505729</v>
      </c>
      <c r="AO392" s="47">
        <f t="shared" si="134"/>
        <v>1.554900737706908</v>
      </c>
      <c r="AP392" s="47">
        <f t="shared" si="135"/>
        <v>0.64312787031971663</v>
      </c>
    </row>
    <row r="393" spans="1:42">
      <c r="A393" s="18" t="s">
        <v>126</v>
      </c>
      <c r="B393" s="18">
        <v>0.1</v>
      </c>
      <c r="C393" s="18" t="s">
        <v>161</v>
      </c>
      <c r="D393" s="18">
        <v>500</v>
      </c>
      <c r="E393" s="18">
        <v>70</v>
      </c>
      <c r="F393" s="47">
        <v>72.585247910060218</v>
      </c>
      <c r="G393" s="47">
        <v>0.36607179406887697</v>
      </c>
      <c r="H393" s="47">
        <v>10.794418971372153</v>
      </c>
      <c r="I393" s="47">
        <v>0.23180972706035408</v>
      </c>
      <c r="J393" s="47">
        <v>1.3273197955787595</v>
      </c>
      <c r="K393" s="47">
        <v>0.35869138636338427</v>
      </c>
      <c r="L393" s="47">
        <v>0.37898629547342477</v>
      </c>
      <c r="M393" s="47">
        <v>4.0531348870227903</v>
      </c>
      <c r="N393" s="47">
        <v>1.6326372358718324</v>
      </c>
      <c r="O393" s="47">
        <v>2.769015843722257</v>
      </c>
      <c r="P393" s="47">
        <v>0.77808970234510488</v>
      </c>
      <c r="Q393" s="47">
        <v>4.7245764510608437</v>
      </c>
      <c r="R393" s="47">
        <f t="shared" si="119"/>
        <v>99.999999999999986</v>
      </c>
      <c r="S393" s="47"/>
      <c r="T393" s="47">
        <f t="shared" si="120"/>
        <v>76.184649940470848</v>
      </c>
      <c r="U393" s="47">
        <f t="shared" si="121"/>
        <v>0.38422478791798875</v>
      </c>
      <c r="V393" s="47">
        <f t="shared" si="122"/>
        <v>11.329699275309434</v>
      </c>
      <c r="W393" s="47">
        <f t="shared" si="123"/>
        <v>0.24330485074283903</v>
      </c>
      <c r="X393" s="47">
        <f t="shared" si="124"/>
        <v>1.393139748045275</v>
      </c>
      <c r="Y393" s="47">
        <f t="shared" si="125"/>
        <v>0.3764783960043368</v>
      </c>
      <c r="Z393" s="47">
        <f t="shared" si="126"/>
        <v>0.39777970158144177</v>
      </c>
      <c r="AA393" s="47">
        <f t="shared" si="127"/>
        <v>4.2541242390183216</v>
      </c>
      <c r="AB393" s="47">
        <f t="shared" si="128"/>
        <v>1.7135974578304682</v>
      </c>
      <c r="AC393" s="47">
        <f t="shared" si="129"/>
        <v>2.9063275087934137</v>
      </c>
      <c r="AD393" s="47">
        <f t="shared" si="130"/>
        <v>0.81667409428563864</v>
      </c>
      <c r="AE393" s="47">
        <f t="shared" si="131"/>
        <v>100.00000000000001</v>
      </c>
      <c r="AF393" s="47"/>
      <c r="AG393" s="47">
        <f>AC393*'E. Diagram lines'!$G$42</f>
        <v>2.4125603596349232</v>
      </c>
      <c r="AH393" s="47">
        <f>V393*'E. Diagram lines'!$G$43</f>
        <v>5.9964289102863697</v>
      </c>
      <c r="AI393" s="47">
        <f>AB393*'E. Diagram lines'!$G$41</f>
        <v>1.2712360618109864</v>
      </c>
      <c r="AJ393" s="47">
        <f>AA393*'E. Diagram lines'!$G$44</f>
        <v>3.0402423546964394</v>
      </c>
      <c r="AK393" s="47">
        <f>AD393*'E. Diagram lines'!$G$50</f>
        <v>0.35642001925284617</v>
      </c>
      <c r="AL393" s="47">
        <f>U393*'E. Diagram lines'!$G$47</f>
        <v>0.23027028825930096</v>
      </c>
      <c r="AM393" s="47">
        <f t="shared" si="132"/>
        <v>4.6199249666238824</v>
      </c>
      <c r="AN393" s="47">
        <f t="shared" si="133"/>
        <v>0.89178975760258528</v>
      </c>
      <c r="AO393" s="47">
        <f t="shared" si="134"/>
        <v>1.6277850956630062</v>
      </c>
      <c r="AP393" s="47">
        <f t="shared" si="135"/>
        <v>0.61433170918222113</v>
      </c>
    </row>
    <row r="394" spans="1:42">
      <c r="A394" s="18" t="s">
        <v>126</v>
      </c>
      <c r="B394" s="18">
        <v>0.1</v>
      </c>
      <c r="C394" s="18" t="s">
        <v>161</v>
      </c>
      <c r="D394" s="18">
        <v>500</v>
      </c>
      <c r="E394" s="18">
        <v>70</v>
      </c>
      <c r="F394" s="47">
        <v>72.585247910060218</v>
      </c>
      <c r="G394" s="47">
        <v>0.36607179406887669</v>
      </c>
      <c r="H394" s="47">
        <v>10.79441897137214</v>
      </c>
      <c r="I394" s="47">
        <v>0.23180972706035322</v>
      </c>
      <c r="J394" s="47">
        <v>1.3273197955787759</v>
      </c>
      <c r="K394" s="47">
        <v>0.35869138636338371</v>
      </c>
      <c r="L394" s="47">
        <v>0.37898629547342427</v>
      </c>
      <c r="M394" s="47">
        <v>4.0531348870227832</v>
      </c>
      <c r="N394" s="47">
        <v>1.63263723587183</v>
      </c>
      <c r="O394" s="47">
        <v>2.769015843722253</v>
      </c>
      <c r="P394" s="47">
        <v>0.77808970234510444</v>
      </c>
      <c r="Q394" s="47">
        <v>4.7245764510608375</v>
      </c>
      <c r="R394" s="47">
        <f t="shared" si="119"/>
        <v>99.999999999999972</v>
      </c>
      <c r="S394" s="47"/>
      <c r="T394" s="47">
        <f t="shared" si="120"/>
        <v>76.184649940470862</v>
      </c>
      <c r="U394" s="47">
        <f t="shared" si="121"/>
        <v>0.38422478791798853</v>
      </c>
      <c r="V394" s="47">
        <f t="shared" si="122"/>
        <v>11.329699275309423</v>
      </c>
      <c r="W394" s="47">
        <f t="shared" si="123"/>
        <v>0.24330485074283817</v>
      </c>
      <c r="X394" s="47">
        <f t="shared" si="124"/>
        <v>1.3931397480452925</v>
      </c>
      <c r="Y394" s="47">
        <f t="shared" si="125"/>
        <v>0.37647839600433625</v>
      </c>
      <c r="Z394" s="47">
        <f t="shared" si="126"/>
        <v>0.39777970158144127</v>
      </c>
      <c r="AA394" s="47">
        <f t="shared" si="127"/>
        <v>4.2541242390183154</v>
      </c>
      <c r="AB394" s="47">
        <f t="shared" si="128"/>
        <v>1.7135974578304658</v>
      </c>
      <c r="AC394" s="47">
        <f t="shared" si="129"/>
        <v>2.9063275087934102</v>
      </c>
      <c r="AD394" s="47">
        <f t="shared" si="130"/>
        <v>0.81667409428563831</v>
      </c>
      <c r="AE394" s="47">
        <f t="shared" si="131"/>
        <v>100</v>
      </c>
      <c r="AF394" s="47"/>
      <c r="AG394" s="47">
        <f>AC394*'E. Diagram lines'!$G$42</f>
        <v>2.4125603596349201</v>
      </c>
      <c r="AH394" s="47">
        <f>V394*'E. Diagram lines'!$G$43</f>
        <v>5.9964289102863635</v>
      </c>
      <c r="AI394" s="47">
        <f>AB394*'E. Diagram lines'!$G$41</f>
        <v>1.2712360618109846</v>
      </c>
      <c r="AJ394" s="47">
        <f>AA394*'E. Diagram lines'!$G$44</f>
        <v>3.040242354696435</v>
      </c>
      <c r="AK394" s="47">
        <f>AD394*'E. Diagram lines'!$G$50</f>
        <v>0.356420019252846</v>
      </c>
      <c r="AL394" s="47">
        <f>U394*'E. Diagram lines'!$G$47</f>
        <v>0.23027028825930082</v>
      </c>
      <c r="AM394" s="47">
        <f t="shared" si="132"/>
        <v>4.6199249666238762</v>
      </c>
      <c r="AN394" s="47">
        <f t="shared" si="133"/>
        <v>0.89178975760258561</v>
      </c>
      <c r="AO394" s="47">
        <f t="shared" si="134"/>
        <v>1.6277850956630064</v>
      </c>
      <c r="AP394" s="47">
        <f t="shared" si="135"/>
        <v>0.61433170918222102</v>
      </c>
    </row>
    <row r="395" spans="1:42">
      <c r="A395" s="18" t="s">
        <v>126</v>
      </c>
      <c r="B395" s="18">
        <v>0.1</v>
      </c>
      <c r="C395" s="18" t="s">
        <v>161</v>
      </c>
      <c r="D395" s="18">
        <v>500</v>
      </c>
      <c r="E395" s="18">
        <v>70</v>
      </c>
      <c r="F395" s="47">
        <v>72.690308862224413</v>
      </c>
      <c r="G395" s="47">
        <v>0.41878600803168553</v>
      </c>
      <c r="H395" s="47">
        <v>10.837715512484888</v>
      </c>
      <c r="I395" s="47">
        <v>0.25635496901188043</v>
      </c>
      <c r="J395" s="47">
        <v>1.4926507623719354</v>
      </c>
      <c r="K395" s="47">
        <v>0.34641587606889085</v>
      </c>
      <c r="L395" s="47">
        <v>0.40183929288800924</v>
      </c>
      <c r="M395" s="47">
        <v>4.1698110228726204</v>
      </c>
      <c r="N395" s="47">
        <v>1.7054874871009005</v>
      </c>
      <c r="O395" s="47">
        <v>2.5819087329505686</v>
      </c>
      <c r="P395" s="47">
        <v>0.74588267760420357</v>
      </c>
      <c r="Q395" s="47">
        <v>4.3528387963900057</v>
      </c>
      <c r="R395" s="47">
        <f t="shared" si="119"/>
        <v>100</v>
      </c>
      <c r="S395" s="47"/>
      <c r="T395" s="47">
        <f t="shared" si="120"/>
        <v>75.998396551973016</v>
      </c>
      <c r="U395" s="47">
        <f t="shared" si="121"/>
        <v>0.43784468118211056</v>
      </c>
      <c r="V395" s="47">
        <f t="shared" si="122"/>
        <v>11.330932749184239</v>
      </c>
      <c r="W395" s="47">
        <f t="shared" si="123"/>
        <v>0.26802151343118469</v>
      </c>
      <c r="X395" s="47">
        <f t="shared" si="124"/>
        <v>1.5605803074431428</v>
      </c>
      <c r="Y395" s="47">
        <f t="shared" si="125"/>
        <v>0.36218103256766193</v>
      </c>
      <c r="Z395" s="47">
        <f t="shared" si="126"/>
        <v>0.42012673228491249</v>
      </c>
      <c r="AA395" s="47">
        <f t="shared" si="127"/>
        <v>4.359576353757209</v>
      </c>
      <c r="AB395" s="47">
        <f t="shared" si="128"/>
        <v>1.7831030901903344</v>
      </c>
      <c r="AC395" s="47">
        <f t="shared" si="129"/>
        <v>2.6994096849924283</v>
      </c>
      <c r="AD395" s="47">
        <f t="shared" si="130"/>
        <v>0.77982730299375758</v>
      </c>
      <c r="AE395" s="47">
        <f t="shared" si="131"/>
        <v>100</v>
      </c>
      <c r="AF395" s="47"/>
      <c r="AG395" s="47">
        <f>AC395*'E. Diagram lines'!$G$42</f>
        <v>2.2407966000814001</v>
      </c>
      <c r="AH395" s="47">
        <f>V395*'E. Diagram lines'!$G$43</f>
        <v>5.9970817465376447</v>
      </c>
      <c r="AI395" s="47">
        <f>AB395*'E. Diagram lines'!$G$41</f>
        <v>1.322798968811739</v>
      </c>
      <c r="AJ395" s="47">
        <f>AA395*'E. Diagram lines'!$G$44</f>
        <v>3.1156045133003114</v>
      </c>
      <c r="AK395" s="47">
        <f>AD395*'E. Diagram lines'!$G$50</f>
        <v>0.3403390217612513</v>
      </c>
      <c r="AL395" s="47">
        <f>U395*'E. Diagram lines'!$G$47</f>
        <v>0.26240530054017885</v>
      </c>
      <c r="AM395" s="47">
        <f t="shared" si="132"/>
        <v>4.4825127751827623</v>
      </c>
      <c r="AN395" s="47">
        <f t="shared" si="133"/>
        <v>0.89787424732576682</v>
      </c>
      <c r="AO395" s="47">
        <f t="shared" si="134"/>
        <v>1.682873836438278</v>
      </c>
      <c r="AP395" s="47">
        <f t="shared" si="135"/>
        <v>0.59422160969383908</v>
      </c>
    </row>
    <row r="396" spans="1:42">
      <c r="A396" s="18" t="s">
        <v>126</v>
      </c>
      <c r="B396" s="18">
        <v>0.1</v>
      </c>
      <c r="C396" s="18" t="s">
        <v>161</v>
      </c>
      <c r="D396" s="18">
        <v>500</v>
      </c>
      <c r="E396" s="18">
        <v>70</v>
      </c>
      <c r="F396" s="47">
        <v>72.690308862224427</v>
      </c>
      <c r="G396" s="47">
        <v>0.41878600803168531</v>
      </c>
      <c r="H396" s="47">
        <v>10.837715512484875</v>
      </c>
      <c r="I396" s="47">
        <v>0.25635496901187937</v>
      </c>
      <c r="J396" s="47">
        <v>1.4926507623719565</v>
      </c>
      <c r="K396" s="47">
        <v>0.34641587606889035</v>
      </c>
      <c r="L396" s="47">
        <v>0.40183929288800868</v>
      </c>
      <c r="M396" s="47">
        <v>4.1698110228726106</v>
      </c>
      <c r="N396" s="47">
        <v>1.7054874871008985</v>
      </c>
      <c r="O396" s="47">
        <v>2.5819087329505641</v>
      </c>
      <c r="P396" s="47">
        <v>0.74588267760420324</v>
      </c>
      <c r="Q396" s="47">
        <v>4.3528387963899986</v>
      </c>
      <c r="R396" s="47">
        <f t="shared" si="119"/>
        <v>100</v>
      </c>
      <c r="S396" s="47"/>
      <c r="T396" s="47">
        <f t="shared" si="120"/>
        <v>75.99839655197303</v>
      </c>
      <c r="U396" s="47">
        <f t="shared" si="121"/>
        <v>0.43784468118211034</v>
      </c>
      <c r="V396" s="47">
        <f t="shared" si="122"/>
        <v>11.330932749184225</v>
      </c>
      <c r="W396" s="47">
        <f t="shared" si="123"/>
        <v>0.26802151343118358</v>
      </c>
      <c r="X396" s="47">
        <f t="shared" si="124"/>
        <v>1.560580307443165</v>
      </c>
      <c r="Y396" s="47">
        <f t="shared" si="125"/>
        <v>0.36218103256766143</v>
      </c>
      <c r="Z396" s="47">
        <f t="shared" si="126"/>
        <v>0.42012673228491187</v>
      </c>
      <c r="AA396" s="47">
        <f t="shared" si="127"/>
        <v>4.3595763537571992</v>
      </c>
      <c r="AB396" s="47">
        <f t="shared" si="128"/>
        <v>1.7831030901903324</v>
      </c>
      <c r="AC396" s="47">
        <f t="shared" si="129"/>
        <v>2.6994096849924234</v>
      </c>
      <c r="AD396" s="47">
        <f t="shared" si="130"/>
        <v>0.77982730299375735</v>
      </c>
      <c r="AE396" s="47">
        <f t="shared" si="131"/>
        <v>100</v>
      </c>
      <c r="AF396" s="47"/>
      <c r="AG396" s="47">
        <f>AC396*'E. Diagram lines'!$G$42</f>
        <v>2.2407966000813961</v>
      </c>
      <c r="AH396" s="47">
        <f>V396*'E. Diagram lines'!$G$43</f>
        <v>5.9970817465376367</v>
      </c>
      <c r="AI396" s="47">
        <f>AB396*'E. Diagram lines'!$G$41</f>
        <v>1.3227989688117374</v>
      </c>
      <c r="AJ396" s="47">
        <f>AA396*'E. Diagram lines'!$G$44</f>
        <v>3.1156045133003043</v>
      </c>
      <c r="AK396" s="47">
        <f>AD396*'E. Diagram lines'!$G$50</f>
        <v>0.34033902176125119</v>
      </c>
      <c r="AL396" s="47">
        <f>U396*'E. Diagram lines'!$G$47</f>
        <v>0.26240530054017874</v>
      </c>
      <c r="AM396" s="47">
        <f t="shared" si="132"/>
        <v>4.482512775182756</v>
      </c>
      <c r="AN396" s="47">
        <f t="shared" si="133"/>
        <v>0.89787424732576737</v>
      </c>
      <c r="AO396" s="47">
        <f t="shared" si="134"/>
        <v>1.6828738364382783</v>
      </c>
      <c r="AP396" s="47">
        <f t="shared" si="135"/>
        <v>0.59422160969383897</v>
      </c>
    </row>
    <row r="397" spans="1:42">
      <c r="A397" s="18" t="s">
        <v>126</v>
      </c>
      <c r="B397" s="18">
        <v>0.1</v>
      </c>
      <c r="C397" s="18" t="s">
        <v>161</v>
      </c>
      <c r="D397" s="18">
        <v>500</v>
      </c>
      <c r="E397" s="18">
        <v>70</v>
      </c>
      <c r="F397" s="47">
        <v>72.722259321701699</v>
      </c>
      <c r="G397" s="47">
        <v>0.47574967024210207</v>
      </c>
      <c r="H397" s="47">
        <v>10.878277940776021</v>
      </c>
      <c r="I397" s="47">
        <v>0.28239853688434546</v>
      </c>
      <c r="J397" s="47">
        <v>1.6690503564291308</v>
      </c>
      <c r="K397" s="47">
        <v>0.33557195806006962</v>
      </c>
      <c r="L397" s="47">
        <v>0.42571654851923529</v>
      </c>
      <c r="M397" s="47">
        <v>4.2993183579302601</v>
      </c>
      <c r="N397" s="47">
        <v>1.7722642607175452</v>
      </c>
      <c r="O397" s="47">
        <v>2.4070820865585048</v>
      </c>
      <c r="P397" s="47">
        <v>0.7240190607390723</v>
      </c>
      <c r="Q397" s="47">
        <v>4.0082919014420284</v>
      </c>
      <c r="R397" s="47">
        <f t="shared" si="119"/>
        <v>100</v>
      </c>
      <c r="S397" s="47"/>
      <c r="T397" s="47">
        <f t="shared" si="120"/>
        <v>75.758897057061702</v>
      </c>
      <c r="U397" s="47">
        <f t="shared" si="121"/>
        <v>0.49561538143860678</v>
      </c>
      <c r="V397" s="47">
        <f t="shared" si="122"/>
        <v>11.332518356280234</v>
      </c>
      <c r="W397" s="47">
        <f t="shared" si="123"/>
        <v>0.29419055299484537</v>
      </c>
      <c r="X397" s="47">
        <f t="shared" si="124"/>
        <v>1.7387443035344881</v>
      </c>
      <c r="Y397" s="47">
        <f t="shared" si="125"/>
        <v>0.34958431796580425</v>
      </c>
      <c r="Z397" s="47">
        <f t="shared" si="126"/>
        <v>0.44349304429726105</v>
      </c>
      <c r="AA397" s="47">
        <f t="shared" si="127"/>
        <v>4.4788434783512781</v>
      </c>
      <c r="AB397" s="47">
        <f t="shared" si="128"/>
        <v>1.8462680744235751</v>
      </c>
      <c r="AC397" s="47">
        <f t="shared" si="129"/>
        <v>2.5075937643354269</v>
      </c>
      <c r="AD397" s="47">
        <f t="shared" si="130"/>
        <v>0.75425166931678833</v>
      </c>
      <c r="AE397" s="47">
        <f t="shared" si="131"/>
        <v>100.00000000000001</v>
      </c>
      <c r="AF397" s="47"/>
      <c r="AG397" s="47">
        <f>AC397*'E. Diagram lines'!$G$42</f>
        <v>2.0815690233118156</v>
      </c>
      <c r="AH397" s="47">
        <f>V397*'E. Diagram lines'!$G$43</f>
        <v>5.9979209550638144</v>
      </c>
      <c r="AI397" s="47">
        <f>AB397*'E. Diagram lines'!$G$41</f>
        <v>1.3696580519844463</v>
      </c>
      <c r="AJ397" s="47">
        <f>AA397*'E. Diagram lines'!$G$44</f>
        <v>3.200839674132713</v>
      </c>
      <c r="AK397" s="47">
        <f>AD397*'E. Diagram lines'!$G$50</f>
        <v>0.32917708101728443</v>
      </c>
      <c r="AL397" s="47">
        <f>U397*'E. Diagram lines'!$G$47</f>
        <v>0.2970279386918967</v>
      </c>
      <c r="AM397" s="47">
        <f t="shared" si="132"/>
        <v>4.353861838759002</v>
      </c>
      <c r="AN397" s="47">
        <f t="shared" si="133"/>
        <v>0.90166277354007107</v>
      </c>
      <c r="AO397" s="47">
        <f t="shared" si="134"/>
        <v>1.7379096837749912</v>
      </c>
      <c r="AP397" s="47">
        <f t="shared" si="135"/>
        <v>0.57540389430816419</v>
      </c>
    </row>
    <row r="398" spans="1:42">
      <c r="A398" s="18" t="s">
        <v>126</v>
      </c>
      <c r="B398" s="18">
        <v>0.1</v>
      </c>
      <c r="C398" s="18" t="s">
        <v>161</v>
      </c>
      <c r="D398" s="18">
        <v>500</v>
      </c>
      <c r="E398" s="18">
        <v>70</v>
      </c>
      <c r="F398" s="47">
        <v>72.722259321701713</v>
      </c>
      <c r="G398" s="47">
        <v>0.47574967024210169</v>
      </c>
      <c r="H398" s="47">
        <v>10.878277940776011</v>
      </c>
      <c r="I398" s="47">
        <v>0.28239853688434441</v>
      </c>
      <c r="J398" s="47">
        <v>1.6690503564291539</v>
      </c>
      <c r="K398" s="47">
        <v>0.33557195806006929</v>
      </c>
      <c r="L398" s="47">
        <v>0.42571654851923474</v>
      </c>
      <c r="M398" s="47">
        <v>4.2993183579302512</v>
      </c>
      <c r="N398" s="47">
        <v>1.7722642607175427</v>
      </c>
      <c r="O398" s="47">
        <v>2.4070820865585021</v>
      </c>
      <c r="P398" s="47">
        <v>0.72401906073907196</v>
      </c>
      <c r="Q398" s="47">
        <v>4.0082919014420249</v>
      </c>
      <c r="R398" s="47">
        <f t="shared" si="119"/>
        <v>100.00000000000001</v>
      </c>
      <c r="S398" s="47"/>
      <c r="T398" s="47">
        <f t="shared" si="120"/>
        <v>75.758897057061702</v>
      </c>
      <c r="U398" s="47">
        <f t="shared" si="121"/>
        <v>0.49561538143860623</v>
      </c>
      <c r="V398" s="47">
        <f t="shared" si="122"/>
        <v>11.33251835628022</v>
      </c>
      <c r="W398" s="47">
        <f t="shared" si="123"/>
        <v>0.2941905529948442</v>
      </c>
      <c r="X398" s="47">
        <f t="shared" si="124"/>
        <v>1.7387443035345118</v>
      </c>
      <c r="Y398" s="47">
        <f t="shared" si="125"/>
        <v>0.34958431796580391</v>
      </c>
      <c r="Z398" s="47">
        <f t="shared" si="126"/>
        <v>0.44349304429726044</v>
      </c>
      <c r="AA398" s="47">
        <f t="shared" si="127"/>
        <v>4.4788434783512683</v>
      </c>
      <c r="AB398" s="47">
        <f t="shared" si="128"/>
        <v>1.846268074423572</v>
      </c>
      <c r="AC398" s="47">
        <f t="shared" si="129"/>
        <v>2.5075937643354234</v>
      </c>
      <c r="AD398" s="47">
        <f t="shared" si="130"/>
        <v>0.754251669316788</v>
      </c>
      <c r="AE398" s="47">
        <f t="shared" si="131"/>
        <v>100.00000000000001</v>
      </c>
      <c r="AF398" s="47"/>
      <c r="AG398" s="47">
        <f>AC398*'E. Diagram lines'!$G$42</f>
        <v>2.0815690233118125</v>
      </c>
      <c r="AH398" s="47">
        <f>V398*'E. Diagram lines'!$G$43</f>
        <v>5.9979209550638064</v>
      </c>
      <c r="AI398" s="47">
        <f>AB398*'E. Diagram lines'!$G$41</f>
        <v>1.3696580519844441</v>
      </c>
      <c r="AJ398" s="47">
        <f>AA398*'E. Diagram lines'!$G$44</f>
        <v>3.2008396741327063</v>
      </c>
      <c r="AK398" s="47">
        <f>AD398*'E. Diagram lines'!$G$50</f>
        <v>0.32917708101728427</v>
      </c>
      <c r="AL398" s="47">
        <f>U398*'E. Diagram lines'!$G$47</f>
        <v>0.29702793869189636</v>
      </c>
      <c r="AM398" s="47">
        <f t="shared" si="132"/>
        <v>4.3538618387589949</v>
      </c>
      <c r="AN398" s="47">
        <f t="shared" si="133"/>
        <v>0.90166277354007152</v>
      </c>
      <c r="AO398" s="47">
        <f t="shared" si="134"/>
        <v>1.7379096837749917</v>
      </c>
      <c r="AP398" s="47">
        <f t="shared" si="135"/>
        <v>0.57540389430816397</v>
      </c>
    </row>
    <row r="399" spans="1:42">
      <c r="A399" s="18" t="s">
        <v>126</v>
      </c>
      <c r="B399" s="18">
        <v>0.1</v>
      </c>
      <c r="C399" s="18" t="s">
        <v>161</v>
      </c>
      <c r="D399" s="18">
        <v>500</v>
      </c>
      <c r="E399" s="18">
        <v>70</v>
      </c>
      <c r="F399" s="47">
        <v>72.677646720903539</v>
      </c>
      <c r="G399" s="47">
        <v>0.54881532547808531</v>
      </c>
      <c r="H399" s="47">
        <v>10.922793091086746</v>
      </c>
      <c r="I399" s="47">
        <v>0.31529057613637401</v>
      </c>
      <c r="J399" s="47">
        <v>1.8918147758427304</v>
      </c>
      <c r="K399" s="47">
        <v>0.32411318503815656</v>
      </c>
      <c r="L399" s="47">
        <v>0.45535250146592809</v>
      </c>
      <c r="M399" s="47">
        <v>4.4661045410088107</v>
      </c>
      <c r="N399" s="47">
        <v>1.8435387660490177</v>
      </c>
      <c r="O399" s="47">
        <v>2.2140949757387598</v>
      </c>
      <c r="P399" s="47">
        <v>0.7090788834555638</v>
      </c>
      <c r="Q399" s="47">
        <v>3.6313566577962848</v>
      </c>
      <c r="R399" s="47">
        <f t="shared" si="119"/>
        <v>100</v>
      </c>
      <c r="S399" s="47"/>
      <c r="T399" s="47">
        <f t="shared" si="120"/>
        <v>75.416280856861533</v>
      </c>
      <c r="U399" s="47">
        <f t="shared" si="121"/>
        <v>0.5694957472102723</v>
      </c>
      <c r="V399" s="47">
        <f t="shared" si="122"/>
        <v>11.33438503673862</v>
      </c>
      <c r="W399" s="47">
        <f t="shared" si="123"/>
        <v>0.32717133416186173</v>
      </c>
      <c r="X399" s="47">
        <f t="shared" si="124"/>
        <v>1.9631020114342821</v>
      </c>
      <c r="Y399" s="47">
        <f t="shared" si="125"/>
        <v>0.33632639601165198</v>
      </c>
      <c r="Z399" s="47">
        <f t="shared" si="126"/>
        <v>0.47251106342648996</v>
      </c>
      <c r="AA399" s="47">
        <f t="shared" si="127"/>
        <v>4.6343959882777801</v>
      </c>
      <c r="AB399" s="47">
        <f t="shared" si="128"/>
        <v>1.9130068683260768</v>
      </c>
      <c r="AC399" s="47">
        <f t="shared" si="129"/>
        <v>2.297526351882468</v>
      </c>
      <c r="AD399" s="47">
        <f t="shared" si="130"/>
        <v>0.73579834566896896</v>
      </c>
      <c r="AE399" s="47">
        <f t="shared" si="131"/>
        <v>100.00000000000001</v>
      </c>
      <c r="AF399" s="47"/>
      <c r="AG399" s="47">
        <f>AC399*'E. Diagram lines'!$G$42</f>
        <v>1.9071907708259177</v>
      </c>
      <c r="AH399" s="47">
        <f>V399*'E. Diagram lines'!$G$43</f>
        <v>5.9989089262707225</v>
      </c>
      <c r="AI399" s="47">
        <f>AB399*'E. Diagram lines'!$G$41</f>
        <v>1.41916837375981</v>
      </c>
      <c r="AJ399" s="47">
        <f>AA399*'E. Diagram lines'!$G$44</f>
        <v>3.3120064625213428</v>
      </c>
      <c r="AK399" s="47">
        <f>AD399*'E. Diagram lines'!$G$50</f>
        <v>0.32112352083231499</v>
      </c>
      <c r="AL399" s="47">
        <f>U399*'E. Diagram lines'!$G$47</f>
        <v>0.34130528273086391</v>
      </c>
      <c r="AM399" s="47">
        <f t="shared" si="132"/>
        <v>4.2105332202085446</v>
      </c>
      <c r="AN399" s="47">
        <f t="shared" si="133"/>
        <v>0.90367257263568879</v>
      </c>
      <c r="AO399" s="47">
        <f t="shared" si="134"/>
        <v>1.8034459496158346</v>
      </c>
      <c r="AP399" s="47">
        <f t="shared" si="135"/>
        <v>0.55449402307455764</v>
      </c>
    </row>
    <row r="400" spans="1:42">
      <c r="A400" s="18" t="s">
        <v>126</v>
      </c>
      <c r="B400" s="18">
        <v>0.1</v>
      </c>
      <c r="C400" s="18" t="s">
        <v>161</v>
      </c>
      <c r="D400" s="18">
        <v>500</v>
      </c>
      <c r="E400" s="18">
        <v>70</v>
      </c>
      <c r="F400" s="47">
        <v>72.677646720903581</v>
      </c>
      <c r="G400" s="47">
        <v>0.54881532547808531</v>
      </c>
      <c r="H400" s="47">
        <v>10.922793091086739</v>
      </c>
      <c r="I400" s="47">
        <v>0.31529057613637268</v>
      </c>
      <c r="J400" s="47">
        <v>1.8918147758427633</v>
      </c>
      <c r="K400" s="47">
        <v>0.32411318503815612</v>
      </c>
      <c r="L400" s="47">
        <v>0.45535250146592765</v>
      </c>
      <c r="M400" s="47">
        <v>4.4661045410088018</v>
      </c>
      <c r="N400" s="47">
        <v>1.8435387660490157</v>
      </c>
      <c r="O400" s="47">
        <v>2.2140949757387576</v>
      </c>
      <c r="P400" s="47">
        <v>0.70907888345556391</v>
      </c>
      <c r="Q400" s="47">
        <v>3.6313566577962817</v>
      </c>
      <c r="R400" s="47">
        <f t="shared" si="119"/>
        <v>100.00000000000006</v>
      </c>
      <c r="S400" s="47"/>
      <c r="T400" s="47">
        <f t="shared" si="120"/>
        <v>75.416280856861533</v>
      </c>
      <c r="U400" s="47">
        <f t="shared" si="121"/>
        <v>0.56949574721027196</v>
      </c>
      <c r="V400" s="47">
        <f t="shared" si="122"/>
        <v>11.334385036738606</v>
      </c>
      <c r="W400" s="47">
        <f t="shared" si="123"/>
        <v>0.32717133416186012</v>
      </c>
      <c r="X400" s="47">
        <f t="shared" si="124"/>
        <v>1.9631020114343152</v>
      </c>
      <c r="Y400" s="47">
        <f t="shared" si="125"/>
        <v>0.33632639601165137</v>
      </c>
      <c r="Z400" s="47">
        <f t="shared" si="126"/>
        <v>0.47251106342648924</v>
      </c>
      <c r="AA400" s="47">
        <f t="shared" si="127"/>
        <v>4.6343959882777686</v>
      </c>
      <c r="AB400" s="47">
        <f t="shared" si="128"/>
        <v>1.9130068683260737</v>
      </c>
      <c r="AC400" s="47">
        <f t="shared" si="129"/>
        <v>2.2975263518824645</v>
      </c>
      <c r="AD400" s="47">
        <f t="shared" si="130"/>
        <v>0.73579834566896851</v>
      </c>
      <c r="AE400" s="47">
        <f t="shared" si="131"/>
        <v>100.00000000000003</v>
      </c>
      <c r="AF400" s="47"/>
      <c r="AG400" s="47">
        <f>AC400*'E. Diagram lines'!$G$42</f>
        <v>1.9071907708259148</v>
      </c>
      <c r="AH400" s="47">
        <f>V400*'E. Diagram lines'!$G$43</f>
        <v>5.9989089262707154</v>
      </c>
      <c r="AI400" s="47">
        <f>AB400*'E. Diagram lines'!$G$41</f>
        <v>1.4191683737598075</v>
      </c>
      <c r="AJ400" s="47">
        <f>AA400*'E. Diagram lines'!$G$44</f>
        <v>3.3120064625213343</v>
      </c>
      <c r="AK400" s="47">
        <f>AD400*'E. Diagram lines'!$G$50</f>
        <v>0.32112352083231477</v>
      </c>
      <c r="AL400" s="47">
        <f>U400*'E. Diagram lines'!$G$47</f>
        <v>0.34130528273086375</v>
      </c>
      <c r="AM400" s="47">
        <f t="shared" si="132"/>
        <v>4.2105332202085384</v>
      </c>
      <c r="AN400" s="47">
        <f t="shared" si="133"/>
        <v>0.90367257263568967</v>
      </c>
      <c r="AO400" s="47">
        <f t="shared" si="134"/>
        <v>1.8034459496158353</v>
      </c>
      <c r="AP400" s="47">
        <f t="shared" si="135"/>
        <v>0.55449402307455731</v>
      </c>
    </row>
    <row r="401" spans="1:42">
      <c r="A401" s="18" t="s">
        <v>126</v>
      </c>
      <c r="B401" s="18">
        <v>0.1</v>
      </c>
      <c r="C401" s="18" t="s">
        <v>161</v>
      </c>
      <c r="D401" s="18">
        <v>500</v>
      </c>
      <c r="E401" s="18">
        <v>70</v>
      </c>
      <c r="F401" s="47">
        <v>72.550641279526246</v>
      </c>
      <c r="G401" s="47">
        <v>0.62997303698471785</v>
      </c>
      <c r="H401" s="47">
        <v>10.964289056569413</v>
      </c>
      <c r="I401" s="47">
        <v>0.35137380027517995</v>
      </c>
      <c r="J401" s="47">
        <v>2.1345644148056344</v>
      </c>
      <c r="K401" s="47">
        <v>0.31362037323078895</v>
      </c>
      <c r="L401" s="47">
        <v>0.48721137306966444</v>
      </c>
      <c r="M401" s="47">
        <v>4.6490325785542925</v>
      </c>
      <c r="N401" s="47">
        <v>1.9077691793776954</v>
      </c>
      <c r="O401" s="47">
        <v>2.0308518367397244</v>
      </c>
      <c r="P401" s="47">
        <v>0.70415591183272996</v>
      </c>
      <c r="Q401" s="47">
        <v>3.276517159033915</v>
      </c>
      <c r="R401" s="47">
        <f t="shared" si="119"/>
        <v>100.00000000000003</v>
      </c>
      <c r="S401" s="47"/>
      <c r="T401" s="47">
        <f t="shared" si="120"/>
        <v>75.008301136979171</v>
      </c>
      <c r="U401" s="47">
        <f t="shared" si="121"/>
        <v>0.65131343338879444</v>
      </c>
      <c r="V401" s="47">
        <f t="shared" si="122"/>
        <v>11.335705388728638</v>
      </c>
      <c r="W401" s="47">
        <f t="shared" si="123"/>
        <v>0.36327662110028941</v>
      </c>
      <c r="X401" s="47">
        <f t="shared" si="124"/>
        <v>2.2068729868994796</v>
      </c>
      <c r="Y401" s="47">
        <f t="shared" si="125"/>
        <v>0.32424429313246222</v>
      </c>
      <c r="Z401" s="47">
        <f t="shared" si="126"/>
        <v>0.5037157045624</v>
      </c>
      <c r="AA401" s="47">
        <f t="shared" si="127"/>
        <v>4.8065189982853358</v>
      </c>
      <c r="AB401" s="47">
        <f t="shared" si="128"/>
        <v>1.9723950413515112</v>
      </c>
      <c r="AC401" s="47">
        <f t="shared" si="129"/>
        <v>2.0996471354106165</v>
      </c>
      <c r="AD401" s="47">
        <f t="shared" si="130"/>
        <v>0.72800926016126954</v>
      </c>
      <c r="AE401" s="47">
        <f t="shared" si="131"/>
        <v>99.999999999999972</v>
      </c>
      <c r="AF401" s="47"/>
      <c r="AG401" s="47">
        <f>AC401*'E. Diagram lines'!$G$42</f>
        <v>1.7429300148680313</v>
      </c>
      <c r="AH401" s="47">
        <f>V401*'E. Diagram lines'!$G$43</f>
        <v>5.9996077441874478</v>
      </c>
      <c r="AI401" s="47">
        <f>AB401*'E. Diagram lines'!$G$41</f>
        <v>1.4632256211897787</v>
      </c>
      <c r="AJ401" s="47">
        <f>AA401*'E. Diagram lines'!$G$44</f>
        <v>3.4350154852581976</v>
      </c>
      <c r="AK401" s="47">
        <f>AD401*'E. Diagram lines'!$G$50</f>
        <v>0.31772414031315616</v>
      </c>
      <c r="AL401" s="47">
        <f>U401*'E. Diagram lines'!$G$47</f>
        <v>0.39033955322425717</v>
      </c>
      <c r="AM401" s="47">
        <f t="shared" si="132"/>
        <v>4.0720421767621282</v>
      </c>
      <c r="AN401" s="47">
        <f t="shared" si="133"/>
        <v>0.90339604786430672</v>
      </c>
      <c r="AO401" s="47">
        <f t="shared" si="134"/>
        <v>1.8712777622874168</v>
      </c>
      <c r="AP401" s="47">
        <f t="shared" si="135"/>
        <v>0.53439420921542813</v>
      </c>
    </row>
    <row r="402" spans="1:42">
      <c r="A402" s="18" t="s">
        <v>126</v>
      </c>
      <c r="B402" s="18">
        <v>0.1</v>
      </c>
      <c r="C402" s="18" t="s">
        <v>161</v>
      </c>
      <c r="D402" s="18">
        <v>500</v>
      </c>
      <c r="E402" s="18">
        <v>70</v>
      </c>
      <c r="F402" s="47">
        <v>72.550641279526261</v>
      </c>
      <c r="G402" s="47">
        <v>0.62997303698471718</v>
      </c>
      <c r="H402" s="47">
        <v>10.964289056569402</v>
      </c>
      <c r="I402" s="47">
        <v>0.35137380027517806</v>
      </c>
      <c r="J402" s="47">
        <v>2.1345644148056717</v>
      </c>
      <c r="K402" s="47">
        <v>0.3136203732307884</v>
      </c>
      <c r="L402" s="47">
        <v>0.48721137306966344</v>
      </c>
      <c r="M402" s="47">
        <v>4.6490325785542774</v>
      </c>
      <c r="N402" s="47">
        <v>1.9077691793776916</v>
      </c>
      <c r="O402" s="47">
        <v>2.0308518367397208</v>
      </c>
      <c r="P402" s="47">
        <v>0.7041559118327293</v>
      </c>
      <c r="Q402" s="47">
        <v>3.2765171590339093</v>
      </c>
      <c r="R402" s="47">
        <f t="shared" si="119"/>
        <v>100.00000000000003</v>
      </c>
      <c r="S402" s="47"/>
      <c r="T402" s="47">
        <f t="shared" si="120"/>
        <v>75.008301136979199</v>
      </c>
      <c r="U402" s="47">
        <f t="shared" si="121"/>
        <v>0.65131343338879377</v>
      </c>
      <c r="V402" s="47">
        <f t="shared" si="122"/>
        <v>11.335705388728625</v>
      </c>
      <c r="W402" s="47">
        <f t="shared" si="123"/>
        <v>0.36327662110028752</v>
      </c>
      <c r="X402" s="47">
        <f t="shared" si="124"/>
        <v>2.2068729868995183</v>
      </c>
      <c r="Y402" s="47">
        <f t="shared" si="125"/>
        <v>0.32424429313246167</v>
      </c>
      <c r="Z402" s="47">
        <f t="shared" si="126"/>
        <v>0.50371570456239889</v>
      </c>
      <c r="AA402" s="47">
        <f t="shared" si="127"/>
        <v>4.8065189982853198</v>
      </c>
      <c r="AB402" s="47">
        <f t="shared" si="128"/>
        <v>1.9723950413515072</v>
      </c>
      <c r="AC402" s="47">
        <f t="shared" si="129"/>
        <v>2.099647135410613</v>
      </c>
      <c r="AD402" s="47">
        <f t="shared" si="130"/>
        <v>0.72800926016126888</v>
      </c>
      <c r="AE402" s="47">
        <f t="shared" si="131"/>
        <v>99.999999999999972</v>
      </c>
      <c r="AF402" s="47"/>
      <c r="AG402" s="47">
        <f>AC402*'E. Diagram lines'!$G$42</f>
        <v>1.7429300148680285</v>
      </c>
      <c r="AH402" s="47">
        <f>V402*'E. Diagram lines'!$G$43</f>
        <v>5.9996077441874407</v>
      </c>
      <c r="AI402" s="47">
        <f>AB402*'E. Diagram lines'!$G$41</f>
        <v>1.4632256211897758</v>
      </c>
      <c r="AJ402" s="47">
        <f>AA402*'E. Diagram lines'!$G$44</f>
        <v>3.435015485258186</v>
      </c>
      <c r="AK402" s="47">
        <f>AD402*'E. Diagram lines'!$G$50</f>
        <v>0.31772414031315588</v>
      </c>
      <c r="AL402" s="47">
        <f>U402*'E. Diagram lines'!$G$47</f>
        <v>0.39033955322425679</v>
      </c>
      <c r="AM402" s="47">
        <f t="shared" si="132"/>
        <v>4.0720421767621202</v>
      </c>
      <c r="AN402" s="47">
        <f t="shared" si="133"/>
        <v>0.90339604786430805</v>
      </c>
      <c r="AO402" s="47">
        <f t="shared" si="134"/>
        <v>1.8712777622874177</v>
      </c>
      <c r="AP402" s="47">
        <f t="shared" si="135"/>
        <v>0.53439420921542791</v>
      </c>
    </row>
    <row r="403" spans="1:42">
      <c r="A403" s="18" t="s">
        <v>126</v>
      </c>
      <c r="B403" s="18">
        <v>0.1</v>
      </c>
      <c r="C403" s="18" t="s">
        <v>161</v>
      </c>
      <c r="D403" s="18">
        <v>500</v>
      </c>
      <c r="E403" s="18">
        <v>70</v>
      </c>
      <c r="F403" s="47">
        <v>72.339241943331373</v>
      </c>
      <c r="G403" s="47">
        <v>0.72222101572012931</v>
      </c>
      <c r="H403" s="47">
        <v>11.003123776920724</v>
      </c>
      <c r="I403" s="47">
        <v>0.39207223995875806</v>
      </c>
      <c r="J403" s="47">
        <v>2.4044260230870016</v>
      </c>
      <c r="K403" s="47">
        <v>0.30356556461693257</v>
      </c>
      <c r="L403" s="47">
        <v>0.52235935741674389</v>
      </c>
      <c r="M403" s="47">
        <v>4.8522193815116994</v>
      </c>
      <c r="N403" s="47">
        <v>1.9658787239255799</v>
      </c>
      <c r="O403" s="47">
        <v>1.8522386859181152</v>
      </c>
      <c r="P403" s="47">
        <v>0.7088491053300624</v>
      </c>
      <c r="Q403" s="47">
        <v>2.93380418226289</v>
      </c>
      <c r="R403" s="47">
        <f t="shared" si="119"/>
        <v>100.00000000000001</v>
      </c>
      <c r="S403" s="47"/>
      <c r="T403" s="47">
        <f t="shared" si="120"/>
        <v>74.525679443710786</v>
      </c>
      <c r="U403" s="47">
        <f t="shared" si="121"/>
        <v>0.74404998530719824</v>
      </c>
      <c r="V403" s="47">
        <f t="shared" si="122"/>
        <v>11.335690746118742</v>
      </c>
      <c r="W403" s="47">
        <f t="shared" si="123"/>
        <v>0.40392253621946705</v>
      </c>
      <c r="X403" s="47">
        <f t="shared" si="124"/>
        <v>2.4770992649200281</v>
      </c>
      <c r="Y403" s="47">
        <f t="shared" si="125"/>
        <v>0.312740766298231</v>
      </c>
      <c r="Z403" s="47">
        <f t="shared" si="126"/>
        <v>0.5381475528283679</v>
      </c>
      <c r="AA403" s="47">
        <f t="shared" si="127"/>
        <v>4.9988766332439729</v>
      </c>
      <c r="AB403" s="47">
        <f t="shared" si="128"/>
        <v>2.0252969711689786</v>
      </c>
      <c r="AC403" s="47">
        <f t="shared" si="129"/>
        <v>1.9082221882848855</v>
      </c>
      <c r="AD403" s="47">
        <f t="shared" si="130"/>
        <v>0.73027391189933988</v>
      </c>
      <c r="AE403" s="47">
        <f t="shared" si="131"/>
        <v>100</v>
      </c>
      <c r="AF403" s="47"/>
      <c r="AG403" s="47">
        <f>AC403*'E. Diagram lines'!$G$42</f>
        <v>1.5840269876340223</v>
      </c>
      <c r="AH403" s="47">
        <f>V403*'E. Diagram lines'!$G$43</f>
        <v>5.9995999943463287</v>
      </c>
      <c r="AI403" s="47">
        <f>AB403*'E. Diagram lines'!$G$41</f>
        <v>1.5024710347587873</v>
      </c>
      <c r="AJ403" s="47">
        <f>AA403*'E. Diagram lines'!$G$44</f>
        <v>3.5724853371460767</v>
      </c>
      <c r="AK403" s="47">
        <f>AD403*'E. Diagram lines'!$G$50</f>
        <v>0.31871249934368234</v>
      </c>
      <c r="AL403" s="47">
        <f>U403*'E. Diagram lines'!$G$47</f>
        <v>0.44591762422310827</v>
      </c>
      <c r="AM403" s="47">
        <f t="shared" si="132"/>
        <v>3.9335191594538639</v>
      </c>
      <c r="AN403" s="47">
        <f t="shared" si="133"/>
        <v>0.90097837318545004</v>
      </c>
      <c r="AO403" s="47">
        <f t="shared" si="134"/>
        <v>1.9438211043126266</v>
      </c>
      <c r="AP403" s="47">
        <f t="shared" si="135"/>
        <v>0.5144506342591747</v>
      </c>
    </row>
    <row r="404" spans="1:42">
      <c r="A404" s="18" t="s">
        <v>126</v>
      </c>
      <c r="B404" s="18">
        <v>0.1</v>
      </c>
      <c r="C404" s="18" t="s">
        <v>161</v>
      </c>
      <c r="D404" s="18">
        <v>500</v>
      </c>
      <c r="E404" s="18">
        <v>70</v>
      </c>
      <c r="F404" s="47">
        <v>72.339241943331359</v>
      </c>
      <c r="G404" s="47">
        <v>0.72222101572012842</v>
      </c>
      <c r="H404" s="47">
        <v>11.003123776920706</v>
      </c>
      <c r="I404" s="47">
        <v>0.39207223995875579</v>
      </c>
      <c r="J404" s="47">
        <v>2.4044260230870478</v>
      </c>
      <c r="K404" s="47">
        <v>0.30356556461693202</v>
      </c>
      <c r="L404" s="47">
        <v>0.52235935741674289</v>
      </c>
      <c r="M404" s="47">
        <v>4.8522193815116816</v>
      </c>
      <c r="N404" s="47">
        <v>1.9658787239255773</v>
      </c>
      <c r="O404" s="47">
        <v>1.8522386859181117</v>
      </c>
      <c r="P404" s="47">
        <v>0.70884910533006162</v>
      </c>
      <c r="Q404" s="47">
        <v>2.9338041822628846</v>
      </c>
      <c r="R404" s="47">
        <f t="shared" si="119"/>
        <v>99.999999999999986</v>
      </c>
      <c r="S404" s="47"/>
      <c r="T404" s="47">
        <f t="shared" si="120"/>
        <v>74.5256794437108</v>
      </c>
      <c r="U404" s="47">
        <f t="shared" si="121"/>
        <v>0.74404998530719757</v>
      </c>
      <c r="V404" s="47">
        <f t="shared" si="122"/>
        <v>11.335690746118727</v>
      </c>
      <c r="W404" s="47">
        <f t="shared" si="123"/>
        <v>0.40392253621946483</v>
      </c>
      <c r="X404" s="47">
        <f t="shared" si="124"/>
        <v>2.4770992649200765</v>
      </c>
      <c r="Y404" s="47">
        <f t="shared" si="125"/>
        <v>0.31274076629823055</v>
      </c>
      <c r="Z404" s="47">
        <f t="shared" si="126"/>
        <v>0.53814755282836702</v>
      </c>
      <c r="AA404" s="47">
        <f t="shared" si="127"/>
        <v>4.998876633243956</v>
      </c>
      <c r="AB404" s="47">
        <f t="shared" si="128"/>
        <v>2.0252969711689768</v>
      </c>
      <c r="AC404" s="47">
        <f t="shared" si="129"/>
        <v>1.9082221882848822</v>
      </c>
      <c r="AD404" s="47">
        <f t="shared" si="130"/>
        <v>0.73027391189933932</v>
      </c>
      <c r="AE404" s="47">
        <f t="shared" si="131"/>
        <v>100.00000000000001</v>
      </c>
      <c r="AF404" s="47"/>
      <c r="AG404" s="47">
        <f>AC404*'E. Diagram lines'!$G$42</f>
        <v>1.5840269876340194</v>
      </c>
      <c r="AH404" s="47">
        <f>V404*'E. Diagram lines'!$G$43</f>
        <v>5.9995999943463216</v>
      </c>
      <c r="AI404" s="47">
        <f>AB404*'E. Diagram lines'!$G$41</f>
        <v>1.502471034758786</v>
      </c>
      <c r="AJ404" s="47">
        <f>AA404*'E. Diagram lines'!$G$44</f>
        <v>3.5724853371460648</v>
      </c>
      <c r="AK404" s="47">
        <f>AD404*'E. Diagram lines'!$G$50</f>
        <v>0.31871249934368212</v>
      </c>
      <c r="AL404" s="47">
        <f>U404*'E. Diagram lines'!$G$47</f>
        <v>0.44591762422310788</v>
      </c>
      <c r="AM404" s="47">
        <f t="shared" si="132"/>
        <v>3.933519159453859</v>
      </c>
      <c r="AN404" s="47">
        <f t="shared" si="133"/>
        <v>0.90097837318545126</v>
      </c>
      <c r="AO404" s="47">
        <f t="shared" si="134"/>
        <v>1.9438211043126266</v>
      </c>
      <c r="AP404" s="47">
        <f t="shared" si="135"/>
        <v>0.51445063425917459</v>
      </c>
    </row>
    <row r="405" spans="1:42">
      <c r="A405" s="18" t="s">
        <v>126</v>
      </c>
      <c r="B405" s="18">
        <v>0.1</v>
      </c>
      <c r="C405" s="18" t="s">
        <v>161</v>
      </c>
      <c r="D405" s="18">
        <v>500</v>
      </c>
      <c r="E405" s="18">
        <v>70</v>
      </c>
      <c r="F405" s="47">
        <v>71.753849390159061</v>
      </c>
      <c r="G405" s="47">
        <v>0.80843119005225506</v>
      </c>
      <c r="H405" s="47">
        <v>11.145325369255119</v>
      </c>
      <c r="I405" s="47">
        <v>0.43327406413332314</v>
      </c>
      <c r="J405" s="47">
        <v>2.6615121785887896</v>
      </c>
      <c r="K405" s="47">
        <v>0.29818407248897971</v>
      </c>
      <c r="L405" s="47">
        <v>0.58120273162061586</v>
      </c>
      <c r="M405" s="47">
        <v>5.0465236112196008</v>
      </c>
      <c r="N405" s="47">
        <v>2.0727825516013674</v>
      </c>
      <c r="O405" s="47">
        <v>1.7456528931695376</v>
      </c>
      <c r="P405" s="47">
        <v>0.72149868911502124</v>
      </c>
      <c r="Q405" s="47">
        <v>2.7317632585963527</v>
      </c>
      <c r="R405" s="47">
        <f t="shared" si="119"/>
        <v>100.00000000000004</v>
      </c>
      <c r="S405" s="47"/>
      <c r="T405" s="47">
        <f t="shared" si="120"/>
        <v>73.769045059306549</v>
      </c>
      <c r="U405" s="47">
        <f t="shared" si="121"/>
        <v>0.83113585393918643</v>
      </c>
      <c r="V405" s="47">
        <f t="shared" si="122"/>
        <v>11.458340093987687</v>
      </c>
      <c r="W405" s="47">
        <f t="shared" si="123"/>
        <v>0.44544249864960644</v>
      </c>
      <c r="X405" s="47">
        <f t="shared" si="124"/>
        <v>2.7362603330259376</v>
      </c>
      <c r="Y405" s="47">
        <f t="shared" si="125"/>
        <v>0.30655852565902758</v>
      </c>
      <c r="Z405" s="47">
        <f t="shared" si="126"/>
        <v>0.59752571969182022</v>
      </c>
      <c r="AA405" s="47">
        <f t="shared" si="127"/>
        <v>5.1882544397676664</v>
      </c>
      <c r="AB405" s="47">
        <f t="shared" si="128"/>
        <v>2.1309963262848544</v>
      </c>
      <c r="AC405" s="47">
        <f t="shared" si="129"/>
        <v>1.7946792824162241</v>
      </c>
      <c r="AD405" s="47">
        <f t="shared" si="130"/>
        <v>0.74176186727141991</v>
      </c>
      <c r="AE405" s="47">
        <f t="shared" si="131"/>
        <v>99.999999999999986</v>
      </c>
      <c r="AF405" s="47"/>
      <c r="AG405" s="47">
        <f>AC405*'E. Diagram lines'!$G$42</f>
        <v>1.4897743223759983</v>
      </c>
      <c r="AH405" s="47">
        <f>V405*'E. Diagram lines'!$G$43</f>
        <v>6.0645141705762207</v>
      </c>
      <c r="AI405" s="47">
        <f>AB405*'E. Diagram lines'!$G$41</f>
        <v>1.5808843349883448</v>
      </c>
      <c r="AJ405" s="47">
        <f>AA405*'E. Diagram lines'!$G$44</f>
        <v>3.707825631901009</v>
      </c>
      <c r="AK405" s="47">
        <f>AD405*'E. Diagram lines'!$G$50</f>
        <v>0.32372617285621635</v>
      </c>
      <c r="AL405" s="47">
        <f>U405*'E. Diagram lines'!$G$47</f>
        <v>0.49810917641801722</v>
      </c>
      <c r="AM405" s="47">
        <f t="shared" si="132"/>
        <v>3.9256756087010785</v>
      </c>
      <c r="AN405" s="47">
        <f t="shared" si="133"/>
        <v>0.89467112584153963</v>
      </c>
      <c r="AO405" s="47">
        <f t="shared" si="134"/>
        <v>1.9749880554231356</v>
      </c>
      <c r="AP405" s="47">
        <f t="shared" si="135"/>
        <v>0.50633217616384663</v>
      </c>
    </row>
    <row r="406" spans="1:42">
      <c r="A406" s="18" t="s">
        <v>126</v>
      </c>
      <c r="B406" s="18">
        <v>0.1</v>
      </c>
      <c r="C406" s="18" t="s">
        <v>161</v>
      </c>
      <c r="D406" s="18">
        <v>500</v>
      </c>
      <c r="E406" s="18">
        <v>70</v>
      </c>
      <c r="F406" s="47">
        <v>71.753849390159047</v>
      </c>
      <c r="G406" s="47">
        <v>0.80843119005225428</v>
      </c>
      <c r="H406" s="47">
        <v>11.145325369255101</v>
      </c>
      <c r="I406" s="47">
        <v>0.43327406413332137</v>
      </c>
      <c r="J406" s="47">
        <v>2.6615121785888212</v>
      </c>
      <c r="K406" s="47">
        <v>0.29818407248897916</v>
      </c>
      <c r="L406" s="47">
        <v>0.58120273162061498</v>
      </c>
      <c r="M406" s="47">
        <v>5.0465236112195875</v>
      </c>
      <c r="N406" s="47">
        <v>2.0727825516013643</v>
      </c>
      <c r="O406" s="47">
        <v>1.7456528931695354</v>
      </c>
      <c r="P406" s="47">
        <v>0.72149868911502058</v>
      </c>
      <c r="Q406" s="47">
        <v>2.7317632585963483</v>
      </c>
      <c r="R406" s="47">
        <f t="shared" si="119"/>
        <v>100</v>
      </c>
      <c r="S406" s="47"/>
      <c r="T406" s="47">
        <f t="shared" si="120"/>
        <v>73.769045059306563</v>
      </c>
      <c r="U406" s="47">
        <f t="shared" si="121"/>
        <v>0.83113585393918599</v>
      </c>
      <c r="V406" s="47">
        <f t="shared" si="122"/>
        <v>11.458340093987671</v>
      </c>
      <c r="W406" s="47">
        <f t="shared" si="123"/>
        <v>0.44544249864960478</v>
      </c>
      <c r="X406" s="47">
        <f t="shared" si="124"/>
        <v>2.7362603330259705</v>
      </c>
      <c r="Y406" s="47">
        <f t="shared" si="125"/>
        <v>0.30655852565902714</v>
      </c>
      <c r="Z406" s="47">
        <f t="shared" si="126"/>
        <v>0.59752571969181945</v>
      </c>
      <c r="AA406" s="47">
        <f t="shared" si="127"/>
        <v>5.188254439767654</v>
      </c>
      <c r="AB406" s="47">
        <f t="shared" si="128"/>
        <v>2.1309963262848517</v>
      </c>
      <c r="AC406" s="47">
        <f t="shared" si="129"/>
        <v>1.7946792824162223</v>
      </c>
      <c r="AD406" s="47">
        <f t="shared" si="130"/>
        <v>0.74176186727141935</v>
      </c>
      <c r="AE406" s="47">
        <f t="shared" si="131"/>
        <v>99.999999999999986</v>
      </c>
      <c r="AF406" s="47"/>
      <c r="AG406" s="47">
        <f>AC406*'E. Diagram lines'!$G$42</f>
        <v>1.4897743223759969</v>
      </c>
      <c r="AH406" s="47">
        <f>V406*'E. Diagram lines'!$G$43</f>
        <v>6.0645141705762127</v>
      </c>
      <c r="AI406" s="47">
        <f>AB406*'E. Diagram lines'!$G$41</f>
        <v>1.5808843349883428</v>
      </c>
      <c r="AJ406" s="47">
        <f>AA406*'E. Diagram lines'!$G$44</f>
        <v>3.7078256319010001</v>
      </c>
      <c r="AK406" s="47">
        <f>AD406*'E. Diagram lines'!$G$50</f>
        <v>0.32372617285621613</v>
      </c>
      <c r="AL406" s="47">
        <f>U406*'E. Diagram lines'!$G$47</f>
        <v>0.49810917641801694</v>
      </c>
      <c r="AM406" s="47">
        <f t="shared" si="132"/>
        <v>3.925675608701074</v>
      </c>
      <c r="AN406" s="47">
        <f t="shared" si="133"/>
        <v>0.89467112584154007</v>
      </c>
      <c r="AO406" s="47">
        <f t="shared" si="134"/>
        <v>1.9749880554231352</v>
      </c>
      <c r="AP406" s="47">
        <f t="shared" si="135"/>
        <v>0.50633217616384674</v>
      </c>
    </row>
    <row r="407" spans="1:42">
      <c r="A407" s="18" t="s">
        <v>126</v>
      </c>
      <c r="B407" s="18">
        <v>0.1</v>
      </c>
      <c r="C407" s="18" t="s">
        <v>161</v>
      </c>
      <c r="D407" s="18">
        <v>500</v>
      </c>
      <c r="E407" s="18">
        <v>70</v>
      </c>
      <c r="F407" s="47">
        <v>71.053244914073119</v>
      </c>
      <c r="G407" s="47">
        <v>0.88418960683405889</v>
      </c>
      <c r="H407" s="47">
        <v>11.357384013895663</v>
      </c>
      <c r="I407" s="47">
        <v>0.48036408918202422</v>
      </c>
      <c r="J407" s="47">
        <v>2.7982836782573397</v>
      </c>
      <c r="K407" s="47">
        <v>0.28804122280179756</v>
      </c>
      <c r="L407" s="47">
        <v>0.66725584044962905</v>
      </c>
      <c r="M407" s="47">
        <v>5.194152504972509</v>
      </c>
      <c r="N407" s="47">
        <v>2.2071508712591457</v>
      </c>
      <c r="O407" s="47">
        <v>1.6958603132164654</v>
      </c>
      <c r="P407" s="47">
        <v>0.73703304113598056</v>
      </c>
      <c r="Q407" s="47">
        <v>2.6370399039222554</v>
      </c>
      <c r="R407" s="47">
        <f t="shared" si="119"/>
        <v>99.999999999999986</v>
      </c>
      <c r="S407" s="47"/>
      <c r="T407" s="47">
        <f t="shared" si="120"/>
        <v>72.977695875266946</v>
      </c>
      <c r="U407" s="47">
        <f t="shared" si="121"/>
        <v>0.90813755658367501</v>
      </c>
      <c r="V407" s="47">
        <f t="shared" si="122"/>
        <v>11.66499457564581</v>
      </c>
      <c r="W407" s="47">
        <f t="shared" si="123"/>
        <v>0.49337457356267844</v>
      </c>
      <c r="X407" s="47">
        <f t="shared" si="124"/>
        <v>2.8740741607444908</v>
      </c>
      <c r="Y407" s="47">
        <f t="shared" si="125"/>
        <v>0.29584271320177469</v>
      </c>
      <c r="Z407" s="47">
        <f t="shared" si="126"/>
        <v>0.68532821905905617</v>
      </c>
      <c r="AA407" s="47">
        <f t="shared" si="127"/>
        <v>5.3348342119497207</v>
      </c>
      <c r="AB407" s="47">
        <f t="shared" si="128"/>
        <v>2.2669307394527962</v>
      </c>
      <c r="AC407" s="47">
        <f t="shared" si="129"/>
        <v>1.7417920650142429</v>
      </c>
      <c r="AD407" s="47">
        <f t="shared" si="130"/>
        <v>0.75699530951881144</v>
      </c>
      <c r="AE407" s="47">
        <f t="shared" si="131"/>
        <v>99.999999999999986</v>
      </c>
      <c r="AF407" s="47"/>
      <c r="AG407" s="47">
        <f>AC407*'E. Diagram lines'!$G$42</f>
        <v>1.445872317578065</v>
      </c>
      <c r="AH407" s="47">
        <f>V407*'E. Diagram lines'!$G$43</f>
        <v>6.1738894397817816</v>
      </c>
      <c r="AI407" s="47">
        <f>AB407*'E. Diagram lines'!$G$41</f>
        <v>1.681727579865111</v>
      </c>
      <c r="AJ407" s="47">
        <f>AA407*'E. Diagram lines'!$G$44</f>
        <v>3.8125799847810442</v>
      </c>
      <c r="AK407" s="47">
        <f>AD407*'E. Diagram lines'!$G$50</f>
        <v>0.33037448436394418</v>
      </c>
      <c r="AL407" s="47">
        <f>U407*'E. Diagram lines'!$G$47</f>
        <v>0.54425717316878386</v>
      </c>
      <c r="AM407" s="47">
        <f t="shared" si="132"/>
        <v>4.0087228044670393</v>
      </c>
      <c r="AN407" s="47">
        <f t="shared" si="133"/>
        <v>0.88958637161478682</v>
      </c>
      <c r="AO407" s="47">
        <f t="shared" si="134"/>
        <v>1.9740023155867725</v>
      </c>
      <c r="AP407" s="47">
        <f t="shared" si="135"/>
        <v>0.50658501872260964</v>
      </c>
    </row>
    <row r="408" spans="1:42">
      <c r="A408" s="18" t="s">
        <v>126</v>
      </c>
      <c r="B408" s="18">
        <v>0.1</v>
      </c>
      <c r="C408" s="18" t="s">
        <v>161</v>
      </c>
      <c r="D408" s="18">
        <v>500</v>
      </c>
      <c r="E408" s="18">
        <v>70</v>
      </c>
      <c r="F408" s="47">
        <v>71.053244914073147</v>
      </c>
      <c r="G408" s="47">
        <v>0.88418960683405889</v>
      </c>
      <c r="H408" s="47">
        <v>11.357384013895659</v>
      </c>
      <c r="I408" s="47">
        <v>0.48036408918202356</v>
      </c>
      <c r="J408" s="47">
        <v>2.7982836782573561</v>
      </c>
      <c r="K408" s="47">
        <v>0.2880412228017975</v>
      </c>
      <c r="L408" s="47">
        <v>0.66725584044962871</v>
      </c>
      <c r="M408" s="47">
        <v>5.1941525049725064</v>
      </c>
      <c r="N408" s="47">
        <v>2.2071508712591443</v>
      </c>
      <c r="O408" s="47">
        <v>1.6958603132164647</v>
      </c>
      <c r="P408" s="47">
        <v>0.73703304113598056</v>
      </c>
      <c r="Q408" s="47">
        <v>2.6370399039222541</v>
      </c>
      <c r="R408" s="47">
        <f t="shared" si="119"/>
        <v>100.00000000000003</v>
      </c>
      <c r="S408" s="47"/>
      <c r="T408" s="47">
        <f t="shared" si="120"/>
        <v>72.977695875266946</v>
      </c>
      <c r="U408" s="47">
        <f t="shared" si="121"/>
        <v>0.90813755658367468</v>
      </c>
      <c r="V408" s="47">
        <f t="shared" si="122"/>
        <v>11.664994575645803</v>
      </c>
      <c r="W408" s="47">
        <f t="shared" si="123"/>
        <v>0.4933745735626775</v>
      </c>
      <c r="X408" s="47">
        <f t="shared" si="124"/>
        <v>2.8740741607445064</v>
      </c>
      <c r="Y408" s="47">
        <f t="shared" si="125"/>
        <v>0.29584271320177452</v>
      </c>
      <c r="Z408" s="47">
        <f t="shared" si="126"/>
        <v>0.68532821905905561</v>
      </c>
      <c r="AA408" s="47">
        <f t="shared" si="127"/>
        <v>5.3348342119497154</v>
      </c>
      <c r="AB408" s="47">
        <f t="shared" si="128"/>
        <v>2.266930739452794</v>
      </c>
      <c r="AC408" s="47">
        <f t="shared" si="129"/>
        <v>1.7417920650142411</v>
      </c>
      <c r="AD408" s="47">
        <f t="shared" si="130"/>
        <v>0.75699530951881111</v>
      </c>
      <c r="AE408" s="47">
        <f t="shared" si="131"/>
        <v>100</v>
      </c>
      <c r="AF408" s="47"/>
      <c r="AG408" s="47">
        <f>AC408*'E. Diagram lines'!$G$42</f>
        <v>1.4458723175780634</v>
      </c>
      <c r="AH408" s="47">
        <f>V408*'E. Diagram lines'!$G$43</f>
        <v>6.1738894397817781</v>
      </c>
      <c r="AI408" s="47">
        <f>AB408*'E. Diagram lines'!$G$41</f>
        <v>1.6817275798651092</v>
      </c>
      <c r="AJ408" s="47">
        <f>AA408*'E. Diagram lines'!$G$44</f>
        <v>3.8125799847810402</v>
      </c>
      <c r="AK408" s="47">
        <f>AD408*'E. Diagram lines'!$G$50</f>
        <v>0.33037448436394401</v>
      </c>
      <c r="AL408" s="47">
        <f>U408*'E. Diagram lines'!$G$47</f>
        <v>0.54425717316878364</v>
      </c>
      <c r="AM408" s="47">
        <f t="shared" si="132"/>
        <v>4.0087228044670349</v>
      </c>
      <c r="AN408" s="47">
        <f t="shared" si="133"/>
        <v>0.88958637161478715</v>
      </c>
      <c r="AO408" s="47">
        <f t="shared" si="134"/>
        <v>1.9740023155867734</v>
      </c>
      <c r="AP408" s="47">
        <f t="shared" si="135"/>
        <v>0.50658501872260941</v>
      </c>
    </row>
    <row r="409" spans="1:42">
      <c r="A409" s="18" t="s">
        <v>126</v>
      </c>
      <c r="B409" s="18">
        <v>0.1</v>
      </c>
      <c r="C409" s="18" t="s">
        <v>161</v>
      </c>
      <c r="D409" s="18">
        <v>500</v>
      </c>
      <c r="E409" s="18">
        <v>70</v>
      </c>
      <c r="F409" s="47">
        <v>70.177596331316465</v>
      </c>
      <c r="G409" s="47">
        <v>0.98087380794637091</v>
      </c>
      <c r="H409" s="47">
        <v>11.494527964710487</v>
      </c>
      <c r="I409" s="47">
        <v>0.52308130526086338</v>
      </c>
      <c r="J409" s="47">
        <v>3.1796768626414966</v>
      </c>
      <c r="K409" s="47">
        <v>0.29255135025721402</v>
      </c>
      <c r="L409" s="47">
        <v>0.727284330880964</v>
      </c>
      <c r="M409" s="47">
        <v>5.4380917430442617</v>
      </c>
      <c r="N409" s="47">
        <v>2.3508406915873059</v>
      </c>
      <c r="O409" s="47">
        <v>1.6069152654229595</v>
      </c>
      <c r="P409" s="47">
        <v>0.75552543106971082</v>
      </c>
      <c r="Q409" s="47">
        <v>2.4730349158619092</v>
      </c>
      <c r="R409" s="47">
        <f t="shared" si="119"/>
        <v>100</v>
      </c>
      <c r="S409" s="47"/>
      <c r="T409" s="47">
        <f t="shared" si="120"/>
        <v>71.957121059568621</v>
      </c>
      <c r="U409" s="47">
        <f t="shared" si="121"/>
        <v>1.0057462642256481</v>
      </c>
      <c r="V409" s="47">
        <f t="shared" si="122"/>
        <v>11.785999856341242</v>
      </c>
      <c r="W409" s="47">
        <f t="shared" si="123"/>
        <v>0.53634531209865155</v>
      </c>
      <c r="X409" s="47">
        <f t="shared" si="124"/>
        <v>3.2603053523693046</v>
      </c>
      <c r="Y409" s="47">
        <f t="shared" si="125"/>
        <v>0.29996970581912935</v>
      </c>
      <c r="Z409" s="47">
        <f t="shared" si="126"/>
        <v>0.7457264052598418</v>
      </c>
      <c r="AA409" s="47">
        <f t="shared" si="127"/>
        <v>5.5759878699729173</v>
      </c>
      <c r="AB409" s="47">
        <f t="shared" si="128"/>
        <v>2.4104520114608281</v>
      </c>
      <c r="AC409" s="47">
        <f t="shared" si="129"/>
        <v>1.647662535214387</v>
      </c>
      <c r="AD409" s="47">
        <f t="shared" si="130"/>
        <v>0.77468362766944188</v>
      </c>
      <c r="AE409" s="47">
        <f t="shared" si="131"/>
        <v>100</v>
      </c>
      <c r="AF409" s="47"/>
      <c r="AG409" s="47">
        <f>AC409*'E. Diagram lines'!$G$42</f>
        <v>1.3677348153250977</v>
      </c>
      <c r="AH409" s="47">
        <f>V409*'E. Diagram lines'!$G$43</f>
        <v>6.2379334665319606</v>
      </c>
      <c r="AI409" s="47">
        <f>AB409*'E. Diagram lines'!$G$41</f>
        <v>1.7881991527423182</v>
      </c>
      <c r="AJ409" s="47">
        <f>AA409*'E. Diagram lines'!$G$44</f>
        <v>3.984922286961031</v>
      </c>
      <c r="AK409" s="47">
        <f>AD409*'E. Diagram lines'!$G$50</f>
        <v>0.33809417418869958</v>
      </c>
      <c r="AL409" s="47">
        <f>U409*'E. Diagram lines'!$G$47</f>
        <v>0.60275518254274563</v>
      </c>
      <c r="AM409" s="47">
        <f t="shared" si="132"/>
        <v>4.0581145466752151</v>
      </c>
      <c r="AN409" s="47">
        <f t="shared" si="133"/>
        <v>0.87355538940296329</v>
      </c>
      <c r="AO409" s="47">
        <f t="shared" si="134"/>
        <v>1.9765728718183082</v>
      </c>
      <c r="AP409" s="47">
        <f t="shared" si="135"/>
        <v>0.50592619895671753</v>
      </c>
    </row>
    <row r="410" spans="1:42">
      <c r="A410" s="18" t="s">
        <v>126</v>
      </c>
      <c r="B410" s="18">
        <v>0.1</v>
      </c>
      <c r="C410" s="18" t="s">
        <v>161</v>
      </c>
      <c r="D410" s="18">
        <v>500</v>
      </c>
      <c r="E410" s="18">
        <v>70</v>
      </c>
      <c r="F410" s="47">
        <v>70.177596331316465</v>
      </c>
      <c r="G410" s="47">
        <v>0.98087380794637025</v>
      </c>
      <c r="H410" s="47">
        <v>11.494527964710477</v>
      </c>
      <c r="I410" s="47">
        <v>0.52308130526086161</v>
      </c>
      <c r="J410" s="47">
        <v>3.1796768626415313</v>
      </c>
      <c r="K410" s="47">
        <v>0.29255135025721374</v>
      </c>
      <c r="L410" s="47">
        <v>0.727284330880963</v>
      </c>
      <c r="M410" s="47">
        <v>5.4380917430442501</v>
      </c>
      <c r="N410" s="47">
        <v>2.3508406915873032</v>
      </c>
      <c r="O410" s="47">
        <v>1.6069152654229577</v>
      </c>
      <c r="P410" s="47">
        <v>0.7555254310697106</v>
      </c>
      <c r="Q410" s="47">
        <v>2.4730349158619069</v>
      </c>
      <c r="R410" s="47">
        <f t="shared" si="119"/>
        <v>100</v>
      </c>
      <c r="S410" s="47"/>
      <c r="T410" s="47">
        <f t="shared" si="120"/>
        <v>71.957121059568607</v>
      </c>
      <c r="U410" s="47">
        <f t="shared" si="121"/>
        <v>1.0057462642256472</v>
      </c>
      <c r="V410" s="47">
        <f t="shared" si="122"/>
        <v>11.785999856341228</v>
      </c>
      <c r="W410" s="47">
        <f t="shared" si="123"/>
        <v>0.53634531209864966</v>
      </c>
      <c r="X410" s="47">
        <f t="shared" si="124"/>
        <v>3.2603053523693397</v>
      </c>
      <c r="Y410" s="47">
        <f t="shared" si="125"/>
        <v>0.29996970581912902</v>
      </c>
      <c r="Z410" s="47">
        <f t="shared" si="126"/>
        <v>0.74572640525984069</v>
      </c>
      <c r="AA410" s="47">
        <f t="shared" si="127"/>
        <v>5.5759878699729049</v>
      </c>
      <c r="AB410" s="47">
        <f t="shared" si="128"/>
        <v>2.410452011460825</v>
      </c>
      <c r="AC410" s="47">
        <f t="shared" si="129"/>
        <v>1.647662535214385</v>
      </c>
      <c r="AD410" s="47">
        <f t="shared" si="130"/>
        <v>0.77468362766944143</v>
      </c>
      <c r="AE410" s="47">
        <f t="shared" si="131"/>
        <v>99.999999999999986</v>
      </c>
      <c r="AF410" s="47"/>
      <c r="AG410" s="47">
        <f>AC410*'E. Diagram lines'!$G$42</f>
        <v>1.3677348153250959</v>
      </c>
      <c r="AH410" s="47">
        <f>V410*'E. Diagram lines'!$G$43</f>
        <v>6.2379334665319535</v>
      </c>
      <c r="AI410" s="47">
        <f>AB410*'E. Diagram lines'!$G$41</f>
        <v>1.788199152742316</v>
      </c>
      <c r="AJ410" s="47">
        <f>AA410*'E. Diagram lines'!$G$44</f>
        <v>3.9849222869610221</v>
      </c>
      <c r="AK410" s="47">
        <f>AD410*'E. Diagram lines'!$G$50</f>
        <v>0.33809417418869936</v>
      </c>
      <c r="AL410" s="47">
        <f>U410*'E. Diagram lines'!$G$47</f>
        <v>0.60275518254274507</v>
      </c>
      <c r="AM410" s="47">
        <f t="shared" si="132"/>
        <v>4.0581145466752098</v>
      </c>
      <c r="AN410" s="47">
        <f t="shared" si="133"/>
        <v>0.87355538940296373</v>
      </c>
      <c r="AO410" s="47">
        <f t="shared" si="134"/>
        <v>1.9765728718183082</v>
      </c>
      <c r="AP410" s="47">
        <f t="shared" si="135"/>
        <v>0.50592619895671753</v>
      </c>
    </row>
    <row r="411" spans="1:42"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</row>
    <row r="412" spans="1:42"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</row>
    <row r="413" spans="1:42"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</row>
    <row r="414" spans="1:42">
      <c r="A414" s="18" t="s">
        <v>126</v>
      </c>
      <c r="B414" s="18">
        <v>0.13</v>
      </c>
      <c r="C414" s="18" t="s">
        <v>162</v>
      </c>
      <c r="D414" s="18">
        <v>660</v>
      </c>
      <c r="E414" s="18">
        <v>100</v>
      </c>
      <c r="F414" s="47">
        <v>66.283689523103661</v>
      </c>
      <c r="G414" s="47">
        <v>8.0236508572355883E-2</v>
      </c>
      <c r="H414" s="47">
        <v>8.9245284875163993</v>
      </c>
      <c r="I414" s="47">
        <v>0.10308437392757669</v>
      </c>
      <c r="J414" s="47">
        <v>0.4880810243142481</v>
      </c>
      <c r="K414" s="47">
        <v>1.8170966229144565</v>
      </c>
      <c r="L414" s="47">
        <v>0.25392793250505585</v>
      </c>
      <c r="M414" s="47">
        <v>4.6136136378720227</v>
      </c>
      <c r="N414" s="47">
        <v>1.5349140028389237</v>
      </c>
      <c r="O414" s="47">
        <v>4.4227532171774042</v>
      </c>
      <c r="P414" s="47">
        <v>2.2892425447057843</v>
      </c>
      <c r="Q414" s="47">
        <v>9.1888321245521034</v>
      </c>
      <c r="R414" s="47">
        <f t="shared" si="119"/>
        <v>99.999999999999986</v>
      </c>
      <c r="S414" s="47"/>
      <c r="T414" s="47">
        <f t="shared" si="120"/>
        <v>72.990680633041848</v>
      </c>
      <c r="U414" s="47">
        <f t="shared" si="121"/>
        <v>8.8355331672866855E-2</v>
      </c>
      <c r="V414" s="47">
        <f t="shared" si="122"/>
        <v>9.8275671333253225</v>
      </c>
      <c r="W414" s="47">
        <f t="shared" si="123"/>
        <v>0.11351508447613198</v>
      </c>
      <c r="X414" s="47">
        <f t="shared" si="124"/>
        <v>0.53746806228026489</v>
      </c>
      <c r="Y414" s="47">
        <f t="shared" si="125"/>
        <v>2.0009616277666384</v>
      </c>
      <c r="Z414" s="47">
        <f t="shared" si="126"/>
        <v>0.27962192145059833</v>
      </c>
      <c r="AA414" s="47">
        <f t="shared" si="127"/>
        <v>5.0804474227220906</v>
      </c>
      <c r="AB414" s="47">
        <f t="shared" si="128"/>
        <v>1.6902260357934566</v>
      </c>
      <c r="AC414" s="47">
        <f t="shared" si="129"/>
        <v>4.8702745715630869</v>
      </c>
      <c r="AD414" s="47">
        <f t="shared" si="130"/>
        <v>2.5208821759076994</v>
      </c>
      <c r="AE414" s="47">
        <f t="shared" si="131"/>
        <v>100.00000000000001</v>
      </c>
      <c r="AF414" s="47"/>
      <c r="AG414" s="47">
        <f>AC414*'E. Diagram lines'!$G$42</f>
        <v>4.0428449086830902</v>
      </c>
      <c r="AH414" s="47">
        <f>V414*'E. Diagram lines'!$G$43</f>
        <v>5.2014008707607653</v>
      </c>
      <c r="AI414" s="47">
        <f>AB414*'E. Diagram lines'!$G$41</f>
        <v>1.2538979207128613</v>
      </c>
      <c r="AJ414" s="47">
        <f>AA414*'E. Diagram lines'!$G$44</f>
        <v>3.6307805243911551</v>
      </c>
      <c r="AK414" s="47">
        <f>AD414*'E. Diagram lines'!$G$50</f>
        <v>1.1001853492819664</v>
      </c>
      <c r="AL414" s="47">
        <f>U414*'E. Diagram lines'!$G$47</f>
        <v>5.2952355843058942E-2</v>
      </c>
      <c r="AM414" s="47">
        <f t="shared" si="132"/>
        <v>6.5605006073565431</v>
      </c>
      <c r="AN414" s="47">
        <f t="shared" si="133"/>
        <v>0.58262528863106255</v>
      </c>
      <c r="AO414" s="47">
        <f t="shared" si="134"/>
        <v>0.98199988904387514</v>
      </c>
      <c r="AP414" s="47">
        <f t="shared" si="135"/>
        <v>1.0183300539612592</v>
      </c>
    </row>
    <row r="415" spans="1:42">
      <c r="A415" s="18" t="s">
        <v>126</v>
      </c>
      <c r="B415" s="18">
        <v>0.13</v>
      </c>
      <c r="C415" s="18" t="s">
        <v>162</v>
      </c>
      <c r="D415" s="18">
        <v>660</v>
      </c>
      <c r="E415" s="18">
        <v>100</v>
      </c>
      <c r="F415" s="47">
        <v>66.522681625202523</v>
      </c>
      <c r="G415" s="47">
        <v>8.1754147933888605E-2</v>
      </c>
      <c r="H415" s="47">
        <v>9.0403583162752383</v>
      </c>
      <c r="I415" s="47">
        <v>0.10401084859625875</v>
      </c>
      <c r="J415" s="47">
        <v>0.48390607009383396</v>
      </c>
      <c r="K415" s="47">
        <v>1.7586328808397218</v>
      </c>
      <c r="L415" s="47">
        <v>0.25450593452846643</v>
      </c>
      <c r="M415" s="47">
        <v>4.5295531897487349</v>
      </c>
      <c r="N415" s="47">
        <v>1.5030453112640132</v>
      </c>
      <c r="O415" s="47">
        <v>4.4729335023970824</v>
      </c>
      <c r="P415" s="47">
        <v>2.2146049348867605</v>
      </c>
      <c r="Q415" s="47">
        <v>9.0340132382334737</v>
      </c>
      <c r="R415" s="47">
        <f t="shared" si="119"/>
        <v>100.00000000000001</v>
      </c>
      <c r="S415" s="47"/>
      <c r="T415" s="47">
        <f t="shared" si="120"/>
        <v>73.129181569173426</v>
      </c>
      <c r="U415" s="47">
        <f t="shared" si="121"/>
        <v>8.9873315119415903E-2</v>
      </c>
      <c r="V415" s="47">
        <f t="shared" si="122"/>
        <v>9.938174297994804</v>
      </c>
      <c r="W415" s="47">
        <f t="shared" si="123"/>
        <v>0.11434037303267625</v>
      </c>
      <c r="X415" s="47">
        <f t="shared" si="124"/>
        <v>0.53196374526354506</v>
      </c>
      <c r="Y415" s="47">
        <f t="shared" si="125"/>
        <v>1.9332862132804169</v>
      </c>
      <c r="Z415" s="47">
        <f t="shared" si="126"/>
        <v>0.27978142555084834</v>
      </c>
      <c r="AA415" s="47">
        <f t="shared" si="127"/>
        <v>4.9793921343494167</v>
      </c>
      <c r="AB415" s="47">
        <f t="shared" si="128"/>
        <v>1.6523157333524914</v>
      </c>
      <c r="AC415" s="47">
        <f t="shared" si="129"/>
        <v>4.9171494331297447</v>
      </c>
      <c r="AD415" s="47">
        <f t="shared" si="130"/>
        <v>2.4345417597531847</v>
      </c>
      <c r="AE415" s="47">
        <f t="shared" si="131"/>
        <v>99.999999999999972</v>
      </c>
      <c r="AF415" s="47"/>
      <c r="AG415" s="47">
        <f>AC415*'E. Diagram lines'!$G$42</f>
        <v>4.08175601988337</v>
      </c>
      <c r="AH415" s="47">
        <f>V415*'E. Diagram lines'!$G$43</f>
        <v>5.2599415242937582</v>
      </c>
      <c r="AI415" s="47">
        <f>AB415*'E. Diagram lines'!$G$41</f>
        <v>1.2257740790504608</v>
      </c>
      <c r="AJ415" s="47">
        <f>AA415*'E. Diagram lines'!$G$44</f>
        <v>3.5585605913062759</v>
      </c>
      <c r="AK415" s="47">
        <f>AD415*'E. Diagram lines'!$G$50</f>
        <v>1.0625039130720801</v>
      </c>
      <c r="AL415" s="47">
        <f>U415*'E. Diagram lines'!$G$47</f>
        <v>5.3862100598736459E-2</v>
      </c>
      <c r="AM415" s="47">
        <f t="shared" si="132"/>
        <v>6.5694651664822361</v>
      </c>
      <c r="AN415" s="47">
        <f t="shared" si="133"/>
        <v>0.59326502604851106</v>
      </c>
      <c r="AO415" s="47">
        <f t="shared" si="134"/>
        <v>0.99103376264420395</v>
      </c>
      <c r="AP415" s="47">
        <f t="shared" si="135"/>
        <v>1.0090473581161079</v>
      </c>
    </row>
    <row r="416" spans="1:42">
      <c r="A416" s="18" t="s">
        <v>126</v>
      </c>
      <c r="B416" s="18">
        <v>0.13</v>
      </c>
      <c r="C416" s="18" t="s">
        <v>162</v>
      </c>
      <c r="D416" s="18">
        <v>660</v>
      </c>
      <c r="E416" s="18">
        <v>100</v>
      </c>
      <c r="F416" s="47">
        <v>66.94517266850275</v>
      </c>
      <c r="G416" s="47">
        <v>8.4589528235271369E-2</v>
      </c>
      <c r="H416" s="47">
        <v>9.259075041925712</v>
      </c>
      <c r="I416" s="47">
        <v>0.10575946728183609</v>
      </c>
      <c r="J416" s="47">
        <v>0.4759860125149345</v>
      </c>
      <c r="K416" s="47">
        <v>1.6507539714854131</v>
      </c>
      <c r="L416" s="47">
        <v>0.2557900733560467</v>
      </c>
      <c r="M416" s="47">
        <v>4.3826969787279069</v>
      </c>
      <c r="N416" s="47">
        <v>1.4408810661002989</v>
      </c>
      <c r="O416" s="47">
        <v>4.5688177011007562</v>
      </c>
      <c r="P416" s="47">
        <v>2.0827101948334623</v>
      </c>
      <c r="Q416" s="47">
        <v>8.7477672959355992</v>
      </c>
      <c r="R416" s="47">
        <f t="shared" si="119"/>
        <v>100.00000000000001</v>
      </c>
      <c r="S416" s="47"/>
      <c r="T416" s="47">
        <f t="shared" si="120"/>
        <v>73.362777747706531</v>
      </c>
      <c r="U416" s="47">
        <f t="shared" si="121"/>
        <v>9.2698584712551046E-2</v>
      </c>
      <c r="V416" s="47">
        <f t="shared" si="122"/>
        <v>10.146683283852745</v>
      </c>
      <c r="W416" s="47">
        <f t="shared" si="123"/>
        <v>0.11589795027242716</v>
      </c>
      <c r="X416" s="47">
        <f t="shared" si="124"/>
        <v>0.52161574397700616</v>
      </c>
      <c r="Y416" s="47">
        <f t="shared" si="125"/>
        <v>1.8090011855807315</v>
      </c>
      <c r="Z416" s="47">
        <f t="shared" si="126"/>
        <v>0.28031102996195917</v>
      </c>
      <c r="AA416" s="47">
        <f t="shared" si="127"/>
        <v>4.8028380773336403</v>
      </c>
      <c r="AB416" s="47">
        <f t="shared" si="128"/>
        <v>1.5790091084928835</v>
      </c>
      <c r="AC416" s="47">
        <f t="shared" si="129"/>
        <v>5.0068010017000484</v>
      </c>
      <c r="AD416" s="47">
        <f t="shared" si="130"/>
        <v>2.2823662864094478</v>
      </c>
      <c r="AE416" s="47">
        <f t="shared" si="131"/>
        <v>99.999999999999972</v>
      </c>
      <c r="AF416" s="47"/>
      <c r="AG416" s="47">
        <f>AC416*'E. Diagram lines'!$G$42</f>
        <v>4.1561763389483755</v>
      </c>
      <c r="AH416" s="47">
        <f>V416*'E. Diagram lines'!$G$43</f>
        <v>5.370298320221945</v>
      </c>
      <c r="AI416" s="47">
        <f>AB416*'E. Diagram lines'!$G$41</f>
        <v>1.1713913973620973</v>
      </c>
      <c r="AJ416" s="47">
        <f>AA416*'E. Diagram lines'!$G$44</f>
        <v>3.4323848870074478</v>
      </c>
      <c r="AK416" s="47">
        <f>AD416*'E. Diagram lines'!$G$50</f>
        <v>0.99609016795821181</v>
      </c>
      <c r="AL416" s="47">
        <f>U416*'E. Diagram lines'!$G$47</f>
        <v>5.5555316820278963E-2</v>
      </c>
      <c r="AM416" s="47">
        <f t="shared" si="132"/>
        <v>6.5858101101929316</v>
      </c>
      <c r="AN416" s="47">
        <f t="shared" si="133"/>
        <v>0.61305106901227624</v>
      </c>
      <c r="AO416" s="47">
        <f t="shared" si="134"/>
        <v>1.0080206552082367</v>
      </c>
      <c r="AP416" s="47">
        <f t="shared" si="135"/>
        <v>0.99204316383122149</v>
      </c>
    </row>
    <row r="417" spans="1:42">
      <c r="A417" s="18" t="s">
        <v>126</v>
      </c>
      <c r="B417" s="18">
        <v>0.13</v>
      </c>
      <c r="C417" s="18" t="s">
        <v>162</v>
      </c>
      <c r="D417" s="18">
        <v>660</v>
      </c>
      <c r="E417" s="18">
        <v>100</v>
      </c>
      <c r="F417" s="47">
        <v>66.945172668502778</v>
      </c>
      <c r="G417" s="47">
        <v>8.4589528235271341E-2</v>
      </c>
      <c r="H417" s="47">
        <v>9.2590750419257084</v>
      </c>
      <c r="I417" s="47">
        <v>0.10575946728183588</v>
      </c>
      <c r="J417" s="47">
        <v>0.47598601251493833</v>
      </c>
      <c r="K417" s="47">
        <v>1.6507539714854118</v>
      </c>
      <c r="L417" s="47">
        <v>0.25579007335604659</v>
      </c>
      <c r="M417" s="47">
        <v>4.3826969787279024</v>
      </c>
      <c r="N417" s="47">
        <v>1.4408810661002982</v>
      </c>
      <c r="O417" s="47">
        <v>4.5688177011007536</v>
      </c>
      <c r="P417" s="47">
        <v>2.0827101948334623</v>
      </c>
      <c r="Q417" s="47">
        <v>8.7477672959355957</v>
      </c>
      <c r="R417" s="47">
        <f t="shared" si="119"/>
        <v>100.00000000000003</v>
      </c>
      <c r="S417" s="47"/>
      <c r="T417" s="47">
        <f t="shared" si="120"/>
        <v>73.362777747706559</v>
      </c>
      <c r="U417" s="47">
        <f t="shared" si="121"/>
        <v>9.2698584712551019E-2</v>
      </c>
      <c r="V417" s="47">
        <f t="shared" si="122"/>
        <v>10.14668328385274</v>
      </c>
      <c r="W417" s="47">
        <f t="shared" si="123"/>
        <v>0.11589795027242691</v>
      </c>
      <c r="X417" s="47">
        <f t="shared" si="124"/>
        <v>0.52161574397701027</v>
      </c>
      <c r="Y417" s="47">
        <f t="shared" si="125"/>
        <v>1.8090011855807298</v>
      </c>
      <c r="Z417" s="47">
        <f t="shared" si="126"/>
        <v>0.280311029961959</v>
      </c>
      <c r="AA417" s="47">
        <f t="shared" si="127"/>
        <v>4.802838077333635</v>
      </c>
      <c r="AB417" s="47">
        <f t="shared" si="128"/>
        <v>1.5790091084928826</v>
      </c>
      <c r="AC417" s="47">
        <f t="shared" si="129"/>
        <v>5.0068010017000448</v>
      </c>
      <c r="AD417" s="47">
        <f t="shared" si="130"/>
        <v>2.2823662864094474</v>
      </c>
      <c r="AE417" s="47">
        <f t="shared" si="131"/>
        <v>99.999999999999972</v>
      </c>
      <c r="AF417" s="47"/>
      <c r="AG417" s="47">
        <f>AC417*'E. Diagram lines'!$G$42</f>
        <v>4.1561763389483719</v>
      </c>
      <c r="AH417" s="47">
        <f>V417*'E. Diagram lines'!$G$43</f>
        <v>5.3702983202219423</v>
      </c>
      <c r="AI417" s="47">
        <f>AB417*'E. Diagram lines'!$G$41</f>
        <v>1.1713913973620966</v>
      </c>
      <c r="AJ417" s="47">
        <f>AA417*'E. Diagram lines'!$G$44</f>
        <v>3.4323848870074438</v>
      </c>
      <c r="AK417" s="47">
        <f>AD417*'E. Diagram lines'!$G$50</f>
        <v>0.9960901679582117</v>
      </c>
      <c r="AL417" s="47">
        <f>U417*'E. Diagram lines'!$G$47</f>
        <v>5.5555316820278942E-2</v>
      </c>
      <c r="AM417" s="47">
        <f t="shared" si="132"/>
        <v>6.5858101101929272</v>
      </c>
      <c r="AN417" s="47">
        <f t="shared" si="133"/>
        <v>0.61305106901227657</v>
      </c>
      <c r="AO417" s="47">
        <f t="shared" si="134"/>
        <v>1.0080206552082369</v>
      </c>
      <c r="AP417" s="47">
        <f t="shared" si="135"/>
        <v>0.99204316383122126</v>
      </c>
    </row>
    <row r="418" spans="1:42">
      <c r="A418" s="18" t="s">
        <v>126</v>
      </c>
      <c r="B418" s="18">
        <v>0.13</v>
      </c>
      <c r="C418" s="18" t="s">
        <v>162</v>
      </c>
      <c r="D418" s="18">
        <v>660</v>
      </c>
      <c r="E418" s="18">
        <v>100</v>
      </c>
      <c r="F418" s="47">
        <v>67.290181750691573</v>
      </c>
      <c r="G418" s="47">
        <v>8.5172144136431011E-2</v>
      </c>
      <c r="H418" s="47">
        <v>9.3132329441744552</v>
      </c>
      <c r="I418" s="47">
        <v>0.10926986736404067</v>
      </c>
      <c r="J418" s="47">
        <v>0.48490409826055869</v>
      </c>
      <c r="K418" s="47">
        <v>1.5827534527497564</v>
      </c>
      <c r="L418" s="47">
        <v>0.25956804684863033</v>
      </c>
      <c r="M418" s="47">
        <v>4.3256396845792278</v>
      </c>
      <c r="N418" s="47">
        <v>1.4277866900028615</v>
      </c>
      <c r="O418" s="47">
        <v>4.5275079761620143</v>
      </c>
      <c r="P418" s="47">
        <v>1.9852828247294192</v>
      </c>
      <c r="Q418" s="47">
        <v>8.6087005203009941</v>
      </c>
      <c r="R418" s="47">
        <f t="shared" si="119"/>
        <v>99.999999999999972</v>
      </c>
      <c r="S418" s="47"/>
      <c r="T418" s="47">
        <f t="shared" si="120"/>
        <v>73.628651888945896</v>
      </c>
      <c r="U418" s="47">
        <f t="shared" si="121"/>
        <v>9.319502471386848E-2</v>
      </c>
      <c r="V418" s="47">
        <f t="shared" si="122"/>
        <v>10.190502812845146</v>
      </c>
      <c r="W418" s="47">
        <f t="shared" si="123"/>
        <v>0.11956265857486041</v>
      </c>
      <c r="X418" s="47">
        <f t="shared" si="124"/>
        <v>0.53058015480814114</v>
      </c>
      <c r="Y418" s="47">
        <f t="shared" si="125"/>
        <v>1.7318425952585763</v>
      </c>
      <c r="Z418" s="47">
        <f t="shared" si="126"/>
        <v>0.28401833470623644</v>
      </c>
      <c r="AA418" s="47">
        <f t="shared" si="127"/>
        <v>4.7330979088880287</v>
      </c>
      <c r="AB418" s="47">
        <f t="shared" si="128"/>
        <v>1.5622785737060454</v>
      </c>
      <c r="AC418" s="47">
        <f t="shared" si="129"/>
        <v>4.9539813985988062</v>
      </c>
      <c r="AD418" s="47">
        <f t="shared" si="130"/>
        <v>2.1722886489543964</v>
      </c>
      <c r="AE418" s="47">
        <f t="shared" si="131"/>
        <v>99.999999999999986</v>
      </c>
      <c r="AF418" s="47"/>
      <c r="AG418" s="47">
        <f>AC418*'E. Diagram lines'!$G$42</f>
        <v>4.1123304611977938</v>
      </c>
      <c r="AH418" s="47">
        <f>V418*'E. Diagram lines'!$G$43</f>
        <v>5.3934905236600184</v>
      </c>
      <c r="AI418" s="47">
        <f>AB418*'E. Diagram lines'!$G$41</f>
        <v>1.1589798131494671</v>
      </c>
      <c r="AJ418" s="47">
        <f>AA418*'E. Diagram lines'!$G$44</f>
        <v>3.3825445433740096</v>
      </c>
      <c r="AK418" s="47">
        <f>AD418*'E. Diagram lines'!$G$50</f>
        <v>0.94804912694128585</v>
      </c>
      <c r="AL418" s="47">
        <f>U418*'E. Diagram lines'!$G$47</f>
        <v>5.5852838963049233E-2</v>
      </c>
      <c r="AM418" s="47">
        <f t="shared" si="132"/>
        <v>6.5162599723048515</v>
      </c>
      <c r="AN418" s="47">
        <f t="shared" si="133"/>
        <v>0.62324716987570516</v>
      </c>
      <c r="AO418" s="47">
        <f t="shared" si="134"/>
        <v>1.0231783452223151</v>
      </c>
      <c r="AP418" s="47">
        <f t="shared" si="135"/>
        <v>0.97734672031464964</v>
      </c>
    </row>
    <row r="419" spans="1:42">
      <c r="A419" s="18" t="s">
        <v>126</v>
      </c>
      <c r="B419" s="18">
        <v>0.13</v>
      </c>
      <c r="C419" s="18" t="s">
        <v>162</v>
      </c>
      <c r="D419" s="18">
        <v>660</v>
      </c>
      <c r="E419" s="18">
        <v>100</v>
      </c>
      <c r="F419" s="47">
        <v>67.290181750691616</v>
      </c>
      <c r="G419" s="47">
        <v>8.5172144136431011E-2</v>
      </c>
      <c r="H419" s="47">
        <v>9.3132329441744517</v>
      </c>
      <c r="I419" s="47">
        <v>0.10926986736404047</v>
      </c>
      <c r="J419" s="47">
        <v>0.48490409826056224</v>
      </c>
      <c r="K419" s="47">
        <v>1.582753452749756</v>
      </c>
      <c r="L419" s="47">
        <v>0.25956804684863022</v>
      </c>
      <c r="M419" s="47">
        <v>4.3256396845792242</v>
      </c>
      <c r="N419" s="47">
        <v>1.4277866900028613</v>
      </c>
      <c r="O419" s="47">
        <v>4.5275079761620125</v>
      </c>
      <c r="P419" s="47">
        <v>1.9852828247294192</v>
      </c>
      <c r="Q419" s="47">
        <v>8.6087005203009905</v>
      </c>
      <c r="R419" s="47">
        <f t="shared" si="119"/>
        <v>100</v>
      </c>
      <c r="S419" s="47"/>
      <c r="T419" s="47">
        <f t="shared" si="120"/>
        <v>73.62865188894591</v>
      </c>
      <c r="U419" s="47">
        <f t="shared" si="121"/>
        <v>9.3195024713868438E-2</v>
      </c>
      <c r="V419" s="47">
        <f t="shared" si="122"/>
        <v>10.190502812845137</v>
      </c>
      <c r="W419" s="47">
        <f t="shared" si="123"/>
        <v>0.11956265857486013</v>
      </c>
      <c r="X419" s="47">
        <f t="shared" si="124"/>
        <v>0.5305801548081448</v>
      </c>
      <c r="Y419" s="47">
        <f t="shared" si="125"/>
        <v>1.731842595258575</v>
      </c>
      <c r="Z419" s="47">
        <f t="shared" si="126"/>
        <v>0.28401833470623616</v>
      </c>
      <c r="AA419" s="47">
        <f t="shared" si="127"/>
        <v>4.7330979088880225</v>
      </c>
      <c r="AB419" s="47">
        <f t="shared" si="128"/>
        <v>1.5622785737060443</v>
      </c>
      <c r="AC419" s="47">
        <f t="shared" si="129"/>
        <v>4.9539813985988017</v>
      </c>
      <c r="AD419" s="47">
        <f t="shared" si="130"/>
        <v>2.1722886489543956</v>
      </c>
      <c r="AE419" s="47">
        <f t="shared" si="131"/>
        <v>99.999999999999986</v>
      </c>
      <c r="AF419" s="47"/>
      <c r="AG419" s="47">
        <f>AC419*'E. Diagram lines'!$G$42</f>
        <v>4.1123304611977902</v>
      </c>
      <c r="AH419" s="47">
        <f>V419*'E. Diagram lines'!$G$43</f>
        <v>5.393490523660013</v>
      </c>
      <c r="AI419" s="47">
        <f>AB419*'E. Diagram lines'!$G$41</f>
        <v>1.1589798131494662</v>
      </c>
      <c r="AJ419" s="47">
        <f>AA419*'E. Diagram lines'!$G$44</f>
        <v>3.3825445433740051</v>
      </c>
      <c r="AK419" s="47">
        <f>AD419*'E. Diagram lines'!$G$50</f>
        <v>0.94804912694128551</v>
      </c>
      <c r="AL419" s="47">
        <f>U419*'E. Diagram lines'!$G$47</f>
        <v>5.5852838963049212E-2</v>
      </c>
      <c r="AM419" s="47">
        <f t="shared" si="132"/>
        <v>6.5162599723048462</v>
      </c>
      <c r="AN419" s="47">
        <f t="shared" si="133"/>
        <v>0.62324716987570528</v>
      </c>
      <c r="AO419" s="47">
        <f t="shared" si="134"/>
        <v>1.0231783452223149</v>
      </c>
      <c r="AP419" s="47">
        <f t="shared" si="135"/>
        <v>0.97734672031464975</v>
      </c>
    </row>
    <row r="420" spans="1:42">
      <c r="A420" s="18" t="s">
        <v>126</v>
      </c>
      <c r="B420" s="18">
        <v>0.13</v>
      </c>
      <c r="C420" s="18" t="s">
        <v>162</v>
      </c>
      <c r="D420" s="18">
        <v>660</v>
      </c>
      <c r="E420" s="18">
        <v>100</v>
      </c>
      <c r="F420" s="47">
        <v>67.466079811994447</v>
      </c>
      <c r="G420" s="47">
        <v>8.5552371077743869E-2</v>
      </c>
      <c r="H420" s="47">
        <v>9.3134721489928882</v>
      </c>
      <c r="I420" s="47">
        <v>0.11385492374142721</v>
      </c>
      <c r="J420" s="47">
        <v>0.48946953120994185</v>
      </c>
      <c r="K420" s="47">
        <v>1.5150797241541127</v>
      </c>
      <c r="L420" s="47">
        <v>0.27055991865546408</v>
      </c>
      <c r="M420" s="47">
        <v>4.3293810509009738</v>
      </c>
      <c r="N420" s="47">
        <v>1.4308143020338386</v>
      </c>
      <c r="O420" s="47">
        <v>4.3942364457270315</v>
      </c>
      <c r="P420" s="47">
        <v>1.952842315157131</v>
      </c>
      <c r="Q420" s="47">
        <v>8.6386574563549914</v>
      </c>
      <c r="R420" s="47">
        <f t="shared" si="119"/>
        <v>99.999999999999986</v>
      </c>
      <c r="S420" s="47"/>
      <c r="T420" s="47">
        <f t="shared" si="120"/>
        <v>73.845324437701493</v>
      </c>
      <c r="U420" s="47">
        <f t="shared" si="121"/>
        <v>9.3641762145596677E-2</v>
      </c>
      <c r="V420" s="47">
        <f t="shared" si="122"/>
        <v>10.194106051521377</v>
      </c>
      <c r="W420" s="47">
        <f t="shared" si="123"/>
        <v>0.12462045825020207</v>
      </c>
      <c r="X420" s="47">
        <f t="shared" si="124"/>
        <v>0.53575124618611347</v>
      </c>
      <c r="Y420" s="47">
        <f t="shared" si="125"/>
        <v>1.6583378505305253</v>
      </c>
      <c r="Z420" s="47">
        <f t="shared" si="126"/>
        <v>0.29614266945148338</v>
      </c>
      <c r="AA420" s="47">
        <f t="shared" si="127"/>
        <v>4.7387449991036954</v>
      </c>
      <c r="AB420" s="47">
        <f t="shared" si="128"/>
        <v>1.5661047245998079</v>
      </c>
      <c r="AC420" s="47">
        <f t="shared" si="129"/>
        <v>4.8097327856448953</v>
      </c>
      <c r="AD420" s="47">
        <f t="shared" si="130"/>
        <v>2.1374930148648179</v>
      </c>
      <c r="AE420" s="47">
        <f t="shared" si="131"/>
        <v>100.00000000000001</v>
      </c>
      <c r="AF420" s="47"/>
      <c r="AG420" s="47">
        <f>AC420*'E. Diagram lines'!$G$42</f>
        <v>3.9925887994298108</v>
      </c>
      <c r="AH420" s="47">
        <f>V420*'E. Diagram lines'!$G$43</f>
        <v>5.3953975967467587</v>
      </c>
      <c r="AI420" s="47">
        <f>AB420*'E. Diagram lines'!$G$41</f>
        <v>1.1618182516472921</v>
      </c>
      <c r="AJ420" s="47">
        <f>AA420*'E. Diagram lines'!$G$44</f>
        <v>3.3865802794949702</v>
      </c>
      <c r="AK420" s="47">
        <f>AD420*'E. Diagram lines'!$G$50</f>
        <v>0.93286331333595696</v>
      </c>
      <c r="AL420" s="47">
        <f>U420*'E. Diagram lines'!$G$47</f>
        <v>5.6120573790200023E-2</v>
      </c>
      <c r="AM420" s="47">
        <f t="shared" si="132"/>
        <v>6.3758375102447031</v>
      </c>
      <c r="AN420" s="47">
        <f t="shared" si="133"/>
        <v>0.63170654491362854</v>
      </c>
      <c r="AO420" s="47">
        <f t="shared" si="134"/>
        <v>1.0467542713025153</v>
      </c>
      <c r="AP420" s="47">
        <f t="shared" si="135"/>
        <v>0.95533405252377224</v>
      </c>
    </row>
    <row r="421" spans="1:42">
      <c r="A421" s="18" t="s">
        <v>126</v>
      </c>
      <c r="B421" s="18">
        <v>0.13</v>
      </c>
      <c r="C421" s="18" t="s">
        <v>162</v>
      </c>
      <c r="D421" s="18">
        <v>660</v>
      </c>
      <c r="E421" s="18">
        <v>100</v>
      </c>
      <c r="F421" s="47">
        <v>67.466079811994476</v>
      </c>
      <c r="G421" s="47">
        <v>8.5552371077743841E-2</v>
      </c>
      <c r="H421" s="47">
        <v>9.3134721489928829</v>
      </c>
      <c r="I421" s="47">
        <v>0.11385492374142697</v>
      </c>
      <c r="J421" s="47">
        <v>0.48946953120994557</v>
      </c>
      <c r="K421" s="47">
        <v>1.5150797241541119</v>
      </c>
      <c r="L421" s="47">
        <v>0.27055991865546386</v>
      </c>
      <c r="M421" s="47">
        <v>4.3293810509009694</v>
      </c>
      <c r="N421" s="47">
        <v>1.4308143020338377</v>
      </c>
      <c r="O421" s="47">
        <v>4.3942364457270271</v>
      </c>
      <c r="P421" s="47">
        <v>1.9528423151571308</v>
      </c>
      <c r="Q421" s="47">
        <v>8.6386574563549861</v>
      </c>
      <c r="R421" s="47">
        <f t="shared" si="119"/>
        <v>100</v>
      </c>
      <c r="S421" s="47"/>
      <c r="T421" s="47">
        <f t="shared" si="120"/>
        <v>73.845324437701521</v>
      </c>
      <c r="U421" s="47">
        <f t="shared" si="121"/>
        <v>9.3641762145596635E-2</v>
      </c>
      <c r="V421" s="47">
        <f t="shared" si="122"/>
        <v>10.194106051521368</v>
      </c>
      <c r="W421" s="47">
        <f t="shared" si="123"/>
        <v>0.12462045825020178</v>
      </c>
      <c r="X421" s="47">
        <f t="shared" si="124"/>
        <v>0.53575124618611736</v>
      </c>
      <c r="Y421" s="47">
        <f t="shared" si="125"/>
        <v>1.6583378505305242</v>
      </c>
      <c r="Z421" s="47">
        <f t="shared" si="126"/>
        <v>0.2961426694514831</v>
      </c>
      <c r="AA421" s="47">
        <f t="shared" si="127"/>
        <v>4.7387449991036892</v>
      </c>
      <c r="AB421" s="47">
        <f t="shared" si="128"/>
        <v>1.5661047245998068</v>
      </c>
      <c r="AC421" s="47">
        <f t="shared" si="129"/>
        <v>4.8097327856448899</v>
      </c>
      <c r="AD421" s="47">
        <f t="shared" si="130"/>
        <v>2.1374930148648175</v>
      </c>
      <c r="AE421" s="47">
        <f t="shared" si="131"/>
        <v>100.00000000000003</v>
      </c>
      <c r="AF421" s="47"/>
      <c r="AG421" s="47">
        <f>AC421*'E. Diagram lines'!$G$42</f>
        <v>3.9925887994298064</v>
      </c>
      <c r="AH421" s="47">
        <f>V421*'E. Diagram lines'!$G$43</f>
        <v>5.3953975967467542</v>
      </c>
      <c r="AI421" s="47">
        <f>AB421*'E. Diagram lines'!$G$41</f>
        <v>1.1618182516472915</v>
      </c>
      <c r="AJ421" s="47">
        <f>AA421*'E. Diagram lines'!$G$44</f>
        <v>3.3865802794949658</v>
      </c>
      <c r="AK421" s="47">
        <f>AD421*'E. Diagram lines'!$G$50</f>
        <v>0.93286331333595673</v>
      </c>
      <c r="AL421" s="47">
        <f>U421*'E. Diagram lines'!$G$47</f>
        <v>5.6120573790199996E-2</v>
      </c>
      <c r="AM421" s="47">
        <f t="shared" si="132"/>
        <v>6.3758375102446969</v>
      </c>
      <c r="AN421" s="47">
        <f t="shared" si="133"/>
        <v>0.63170654491362865</v>
      </c>
      <c r="AO421" s="47">
        <f t="shared" si="134"/>
        <v>1.0467542713025153</v>
      </c>
      <c r="AP421" s="47">
        <f t="shared" si="135"/>
        <v>0.95533405252377224</v>
      </c>
    </row>
    <row r="422" spans="1:42">
      <c r="A422" s="18" t="s">
        <v>126</v>
      </c>
      <c r="B422" s="18">
        <v>0.13</v>
      </c>
      <c r="C422" s="18" t="s">
        <v>162</v>
      </c>
      <c r="D422" s="18">
        <v>660</v>
      </c>
      <c r="E422" s="18">
        <v>100</v>
      </c>
      <c r="F422" s="47">
        <v>67.840969567170035</v>
      </c>
      <c r="G422" s="47">
        <v>9.0254471241604628E-2</v>
      </c>
      <c r="H422" s="47">
        <v>9.3764270716724791</v>
      </c>
      <c r="I422" s="47">
        <v>0.11754741985482686</v>
      </c>
      <c r="J422" s="47">
        <v>0.51136149950948484</v>
      </c>
      <c r="K422" s="47">
        <v>1.4727507307860588</v>
      </c>
      <c r="L422" s="47">
        <v>0.27310315703539279</v>
      </c>
      <c r="M422" s="47">
        <v>4.2538978716859486</v>
      </c>
      <c r="N422" s="47">
        <v>1.4369466323065843</v>
      </c>
      <c r="O422" s="47">
        <v>4.3042079749435063</v>
      </c>
      <c r="P422" s="47">
        <v>1.8531700181630293</v>
      </c>
      <c r="Q422" s="47">
        <v>8.4693635856310365</v>
      </c>
      <c r="R422" s="47">
        <f t="shared" si="119"/>
        <v>100</v>
      </c>
      <c r="S422" s="47"/>
      <c r="T422" s="47">
        <f t="shared" si="120"/>
        <v>74.118319531885177</v>
      </c>
      <c r="U422" s="47">
        <f t="shared" si="121"/>
        <v>9.8605750792568517E-2</v>
      </c>
      <c r="V422" s="47">
        <f t="shared" si="122"/>
        <v>10.244031330913502</v>
      </c>
      <c r="W422" s="47">
        <f t="shared" si="123"/>
        <v>0.12842412601904912</v>
      </c>
      <c r="X422" s="47">
        <f t="shared" si="124"/>
        <v>0.55867796788224744</v>
      </c>
      <c r="Y422" s="47">
        <f t="shared" si="125"/>
        <v>1.6090248997272991</v>
      </c>
      <c r="Z422" s="47">
        <f t="shared" si="126"/>
        <v>0.29837349300077587</v>
      </c>
      <c r="AA422" s="47">
        <f t="shared" si="127"/>
        <v>4.6475126125290984</v>
      </c>
      <c r="AB422" s="47">
        <f t="shared" si="128"/>
        <v>1.5699078347946511</v>
      </c>
      <c r="AC422" s="47">
        <f t="shared" si="129"/>
        <v>4.7024779282183697</v>
      </c>
      <c r="AD422" s="47">
        <f t="shared" si="130"/>
        <v>2.0246445242372522</v>
      </c>
      <c r="AE422" s="47">
        <f t="shared" si="131"/>
        <v>100</v>
      </c>
      <c r="AF422" s="47"/>
      <c r="AG422" s="47">
        <f>AC422*'E. Diagram lines'!$G$42</f>
        <v>3.9035558818998259</v>
      </c>
      <c r="AH422" s="47">
        <f>V422*'E. Diagram lines'!$G$43</f>
        <v>5.4218213685898018</v>
      </c>
      <c r="AI422" s="47">
        <f>AB422*'E. Diagram lines'!$G$41</f>
        <v>1.1646395973516952</v>
      </c>
      <c r="AJ422" s="47">
        <f>AA422*'E. Diagram lines'!$G$44</f>
        <v>3.321380358148025</v>
      </c>
      <c r="AK422" s="47">
        <f>AD422*'E. Diagram lines'!$G$50</f>
        <v>0.88361299245083791</v>
      </c>
      <c r="AL422" s="47">
        <f>U422*'E. Diagram lines'!$G$47</f>
        <v>5.9095548681455827E-2</v>
      </c>
      <c r="AM422" s="47">
        <f t="shared" si="132"/>
        <v>6.2723857630130206</v>
      </c>
      <c r="AN422" s="47">
        <f t="shared" si="133"/>
        <v>0.64625691139474384</v>
      </c>
      <c r="AO422" s="47">
        <f t="shared" si="134"/>
        <v>1.0697735300041158</v>
      </c>
      <c r="AP422" s="47">
        <f t="shared" si="135"/>
        <v>0.9347772887932202</v>
      </c>
    </row>
    <row r="423" spans="1:42">
      <c r="A423" s="18" t="s">
        <v>126</v>
      </c>
      <c r="B423" s="18">
        <v>0.13</v>
      </c>
      <c r="C423" s="18" t="s">
        <v>162</v>
      </c>
      <c r="D423" s="18">
        <v>660</v>
      </c>
      <c r="E423" s="18">
        <v>100</v>
      </c>
      <c r="F423" s="47">
        <v>67.840969567170049</v>
      </c>
      <c r="G423" s="47">
        <v>9.025447124160467E-2</v>
      </c>
      <c r="H423" s="47">
        <v>9.3764270716724791</v>
      </c>
      <c r="I423" s="47">
        <v>0.11754741985482677</v>
      </c>
      <c r="J423" s="47">
        <v>0.5113614995094875</v>
      </c>
      <c r="K423" s="47">
        <v>1.4727507307860588</v>
      </c>
      <c r="L423" s="47">
        <v>0.27310315703539273</v>
      </c>
      <c r="M423" s="47">
        <v>4.2538978716859477</v>
      </c>
      <c r="N423" s="47">
        <v>1.4369466323065845</v>
      </c>
      <c r="O423" s="47">
        <v>4.3042079749435063</v>
      </c>
      <c r="P423" s="47">
        <v>1.8531700181630295</v>
      </c>
      <c r="Q423" s="47">
        <v>8.4693635856310348</v>
      </c>
      <c r="R423" s="47">
        <f t="shared" si="119"/>
        <v>100.00000000000001</v>
      </c>
      <c r="S423" s="47"/>
      <c r="T423" s="47">
        <f t="shared" si="120"/>
        <v>74.118319531885177</v>
      </c>
      <c r="U423" s="47">
        <f t="shared" si="121"/>
        <v>9.8605750792568531E-2</v>
      </c>
      <c r="V423" s="47">
        <f t="shared" si="122"/>
        <v>10.244031330913499</v>
      </c>
      <c r="W423" s="47">
        <f t="shared" si="123"/>
        <v>0.12842412601904898</v>
      </c>
      <c r="X423" s="47">
        <f t="shared" si="124"/>
        <v>0.5586779678822501</v>
      </c>
      <c r="Y423" s="47">
        <f t="shared" si="125"/>
        <v>1.6090248997272987</v>
      </c>
      <c r="Z423" s="47">
        <f t="shared" si="126"/>
        <v>0.29837349300077576</v>
      </c>
      <c r="AA423" s="47">
        <f t="shared" si="127"/>
        <v>4.6475126125290958</v>
      </c>
      <c r="AB423" s="47">
        <f t="shared" si="128"/>
        <v>1.5699078347946509</v>
      </c>
      <c r="AC423" s="47">
        <f t="shared" si="129"/>
        <v>4.702477928218368</v>
      </c>
      <c r="AD423" s="47">
        <f t="shared" si="130"/>
        <v>2.0246445242372517</v>
      </c>
      <c r="AE423" s="47">
        <f t="shared" si="131"/>
        <v>100</v>
      </c>
      <c r="AF423" s="47"/>
      <c r="AG423" s="47">
        <f>AC423*'E. Diagram lines'!$G$42</f>
        <v>3.9035558818998246</v>
      </c>
      <c r="AH423" s="47">
        <f>V423*'E. Diagram lines'!$G$43</f>
        <v>5.4218213685898</v>
      </c>
      <c r="AI423" s="47">
        <f>AB423*'E. Diagram lines'!$G$41</f>
        <v>1.164639597351695</v>
      </c>
      <c r="AJ423" s="47">
        <f>AA423*'E. Diagram lines'!$G$44</f>
        <v>3.3213803581480232</v>
      </c>
      <c r="AK423" s="47">
        <f>AD423*'E. Diagram lines'!$G$50</f>
        <v>0.88361299245083769</v>
      </c>
      <c r="AL423" s="47">
        <f>U423*'E. Diagram lines'!$G$47</f>
        <v>5.9095548681455834E-2</v>
      </c>
      <c r="AM423" s="47">
        <f t="shared" si="132"/>
        <v>6.2723857630130189</v>
      </c>
      <c r="AN423" s="47">
        <f t="shared" si="133"/>
        <v>0.64625691139474384</v>
      </c>
      <c r="AO423" s="47">
        <f t="shared" si="134"/>
        <v>1.0697735300041158</v>
      </c>
      <c r="AP423" s="47">
        <f t="shared" si="135"/>
        <v>0.9347772887932202</v>
      </c>
    </row>
    <row r="424" spans="1:42">
      <c r="A424" s="18" t="s">
        <v>126</v>
      </c>
      <c r="B424" s="18">
        <v>0.13</v>
      </c>
      <c r="C424" s="18" t="s">
        <v>162</v>
      </c>
      <c r="D424" s="18">
        <v>660</v>
      </c>
      <c r="E424" s="18">
        <v>100</v>
      </c>
      <c r="F424" s="47">
        <v>68.245519069415181</v>
      </c>
      <c r="G424" s="47">
        <v>9.6440865462887285E-2</v>
      </c>
      <c r="H424" s="47">
        <v>9.4568581622908212</v>
      </c>
      <c r="I424" s="47">
        <v>0.12116636895784397</v>
      </c>
      <c r="J424" s="47">
        <v>0.53951175027674492</v>
      </c>
      <c r="K424" s="47">
        <v>1.4354954539587794</v>
      </c>
      <c r="L424" s="47">
        <v>0.27381450330786944</v>
      </c>
      <c r="M424" s="47">
        <v>4.1706231794817867</v>
      </c>
      <c r="N424" s="47">
        <v>1.4419567377289162</v>
      </c>
      <c r="O424" s="47">
        <v>4.2216317032107762</v>
      </c>
      <c r="P424" s="47">
        <v>1.7444780095850658</v>
      </c>
      <c r="Q424" s="47">
        <v>8.2525041963233505</v>
      </c>
      <c r="R424" s="47">
        <f t="shared" si="119"/>
        <v>100.00000000000003</v>
      </c>
      <c r="S424" s="47"/>
      <c r="T424" s="47">
        <f t="shared" si="120"/>
        <v>74.384067348768241</v>
      </c>
      <c r="U424" s="47">
        <f t="shared" si="121"/>
        <v>0.10511552889601866</v>
      </c>
      <c r="V424" s="47">
        <f t="shared" si="122"/>
        <v>10.307483686014509</v>
      </c>
      <c r="W424" s="47">
        <f t="shared" si="123"/>
        <v>0.13206504209893472</v>
      </c>
      <c r="X424" s="47">
        <f t="shared" si="124"/>
        <v>0.5880397558002064</v>
      </c>
      <c r="Y424" s="47">
        <f t="shared" si="125"/>
        <v>1.5646154059948232</v>
      </c>
      <c r="Z424" s="47">
        <f t="shared" si="126"/>
        <v>0.29844357157582124</v>
      </c>
      <c r="AA424" s="47">
        <f t="shared" si="127"/>
        <v>4.5457624134027359</v>
      </c>
      <c r="AB424" s="47">
        <f t="shared" si="128"/>
        <v>1.5716578693487688</v>
      </c>
      <c r="AC424" s="47">
        <f t="shared" si="129"/>
        <v>4.6013590520708236</v>
      </c>
      <c r="AD424" s="47">
        <f t="shared" si="130"/>
        <v>1.901390326029103</v>
      </c>
      <c r="AE424" s="47">
        <f t="shared" si="131"/>
        <v>99.999999999999986</v>
      </c>
      <c r="AF424" s="47"/>
      <c r="AG424" s="47">
        <f>AC424*'E. Diagram lines'!$G$42</f>
        <v>3.819616480209449</v>
      </c>
      <c r="AH424" s="47">
        <f>V424*'E. Diagram lines'!$G$43</f>
        <v>5.4554045668113664</v>
      </c>
      <c r="AI424" s="47">
        <f>AB424*'E. Diagram lines'!$G$41</f>
        <v>1.1659378643539271</v>
      </c>
      <c r="AJ424" s="47">
        <f>AA424*'E. Diagram lines'!$G$44</f>
        <v>3.2486638017894949</v>
      </c>
      <c r="AK424" s="47">
        <f>AD424*'E. Diagram lines'!$G$50</f>
        <v>0.8298213220578039</v>
      </c>
      <c r="AL424" s="47">
        <f>U424*'E. Diagram lines'!$G$47</f>
        <v>6.2996932786599791E-2</v>
      </c>
      <c r="AM424" s="47">
        <f t="shared" si="132"/>
        <v>6.1730169214195927</v>
      </c>
      <c r="AN424" s="47">
        <f t="shared" si="133"/>
        <v>0.66252854489016588</v>
      </c>
      <c r="AO424" s="47">
        <f t="shared" si="134"/>
        <v>1.0942423228743561</v>
      </c>
      <c r="AP424" s="47">
        <f t="shared" si="135"/>
        <v>0.91387435771374625</v>
      </c>
    </row>
    <row r="425" spans="1:42">
      <c r="A425" s="18" t="s">
        <v>126</v>
      </c>
      <c r="B425" s="18">
        <v>0.13</v>
      </c>
      <c r="C425" s="18" t="s">
        <v>162</v>
      </c>
      <c r="D425" s="18">
        <v>660</v>
      </c>
      <c r="E425" s="18">
        <v>100</v>
      </c>
      <c r="F425" s="47">
        <v>68.245519069415181</v>
      </c>
      <c r="G425" s="47">
        <v>9.6440865462887243E-2</v>
      </c>
      <c r="H425" s="47">
        <v>9.4568581622908141</v>
      </c>
      <c r="I425" s="47">
        <v>0.1211663689578438</v>
      </c>
      <c r="J425" s="47">
        <v>0.53951175027674714</v>
      </c>
      <c r="K425" s="47">
        <v>1.4354954539587788</v>
      </c>
      <c r="L425" s="47">
        <v>0.27381450330786927</v>
      </c>
      <c r="M425" s="47">
        <v>4.1706231794817841</v>
      </c>
      <c r="N425" s="47">
        <v>1.4419567377289153</v>
      </c>
      <c r="O425" s="47">
        <v>4.2216317032107735</v>
      </c>
      <c r="P425" s="47">
        <v>1.7444780095850649</v>
      </c>
      <c r="Q425" s="47">
        <v>8.2525041963233452</v>
      </c>
      <c r="R425" s="47">
        <f t="shared" si="119"/>
        <v>100</v>
      </c>
      <c r="S425" s="47"/>
      <c r="T425" s="47">
        <f t="shared" si="120"/>
        <v>74.384067348768255</v>
      </c>
      <c r="U425" s="47">
        <f t="shared" si="121"/>
        <v>0.10511552889601866</v>
      </c>
      <c r="V425" s="47">
        <f t="shared" si="122"/>
        <v>10.307483686014505</v>
      </c>
      <c r="W425" s="47">
        <f t="shared" si="123"/>
        <v>0.13206504209893455</v>
      </c>
      <c r="X425" s="47">
        <f t="shared" si="124"/>
        <v>0.58803975580020895</v>
      </c>
      <c r="Y425" s="47">
        <f t="shared" si="125"/>
        <v>1.5646154059948232</v>
      </c>
      <c r="Z425" s="47">
        <f t="shared" si="126"/>
        <v>0.29844357157582119</v>
      </c>
      <c r="AA425" s="47">
        <f t="shared" si="127"/>
        <v>4.5457624134027341</v>
      </c>
      <c r="AB425" s="47">
        <f t="shared" si="128"/>
        <v>1.5716578693487684</v>
      </c>
      <c r="AC425" s="47">
        <f t="shared" si="129"/>
        <v>4.6013590520708219</v>
      </c>
      <c r="AD425" s="47">
        <f t="shared" si="130"/>
        <v>1.9013903260291027</v>
      </c>
      <c r="AE425" s="47">
        <f t="shared" si="131"/>
        <v>99.999999999999986</v>
      </c>
      <c r="AF425" s="47"/>
      <c r="AG425" s="47">
        <f>AC425*'E. Diagram lines'!$G$42</f>
        <v>3.8196164802094472</v>
      </c>
      <c r="AH425" s="47">
        <f>V425*'E. Diagram lines'!$G$43</f>
        <v>5.4554045668113647</v>
      </c>
      <c r="AI425" s="47">
        <f>AB425*'E. Diagram lines'!$G$41</f>
        <v>1.1659378643539267</v>
      </c>
      <c r="AJ425" s="47">
        <f>AA425*'E. Diagram lines'!$G$44</f>
        <v>3.248663801789494</v>
      </c>
      <c r="AK425" s="47">
        <f>AD425*'E. Diagram lines'!$G$50</f>
        <v>0.82982132205780379</v>
      </c>
      <c r="AL425" s="47">
        <f>U425*'E. Diagram lines'!$G$47</f>
        <v>6.2996932786599791E-2</v>
      </c>
      <c r="AM425" s="47">
        <f t="shared" si="132"/>
        <v>6.17301692141959</v>
      </c>
      <c r="AN425" s="47">
        <f t="shared" si="133"/>
        <v>0.66252854489016588</v>
      </c>
      <c r="AO425" s="47">
        <f t="shared" si="134"/>
        <v>1.0942423228743563</v>
      </c>
      <c r="AP425" s="47">
        <f t="shared" si="135"/>
        <v>0.91387435771374625</v>
      </c>
    </row>
    <row r="426" spans="1:42">
      <c r="A426" s="18" t="s">
        <v>126</v>
      </c>
      <c r="B426" s="18">
        <v>0.13</v>
      </c>
      <c r="C426" s="18" t="s">
        <v>162</v>
      </c>
      <c r="D426" s="18">
        <v>660</v>
      </c>
      <c r="E426" s="18">
        <v>100</v>
      </c>
      <c r="F426" s="47">
        <v>68.604244317314084</v>
      </c>
      <c r="G426" s="47">
        <v>0.10272461253058782</v>
      </c>
      <c r="H426" s="47">
        <v>9.5344869338698892</v>
      </c>
      <c r="I426" s="47">
        <v>0.12465756515247463</v>
      </c>
      <c r="J426" s="47">
        <v>0.56824700790239313</v>
      </c>
      <c r="K426" s="47">
        <v>1.4005455329901222</v>
      </c>
      <c r="L426" s="47">
        <v>0.27454252148883385</v>
      </c>
      <c r="M426" s="47">
        <v>4.1038338651733808</v>
      </c>
      <c r="N426" s="47">
        <v>1.4447759824792257</v>
      </c>
      <c r="O426" s="47">
        <v>4.1426687061222909</v>
      </c>
      <c r="P426" s="47">
        <v>1.6498964810892969</v>
      </c>
      <c r="Q426" s="47">
        <v>8.0493764738874241</v>
      </c>
      <c r="R426" s="47">
        <f t="shared" si="119"/>
        <v>100.00000000000003</v>
      </c>
      <c r="S426" s="47"/>
      <c r="T426" s="47">
        <f t="shared" si="120"/>
        <v>74.609873958963973</v>
      </c>
      <c r="U426" s="47">
        <f t="shared" si="121"/>
        <v>0.11171714621534409</v>
      </c>
      <c r="V426" s="47">
        <f t="shared" si="122"/>
        <v>10.369137878833673</v>
      </c>
      <c r="W426" s="47">
        <f t="shared" si="123"/>
        <v>0.13557011401567468</v>
      </c>
      <c r="X426" s="47">
        <f t="shared" si="124"/>
        <v>0.61799146771529989</v>
      </c>
      <c r="Y426" s="47">
        <f t="shared" si="125"/>
        <v>1.5231495766773002</v>
      </c>
      <c r="Z426" s="47">
        <f t="shared" si="126"/>
        <v>0.29857603022220708</v>
      </c>
      <c r="AA426" s="47">
        <f t="shared" si="127"/>
        <v>4.4630843248256529</v>
      </c>
      <c r="AB426" s="47">
        <f t="shared" si="128"/>
        <v>1.5712519688014197</v>
      </c>
      <c r="AC426" s="47">
        <f t="shared" si="129"/>
        <v>4.5053187757294921</v>
      </c>
      <c r="AD426" s="47">
        <f t="shared" si="130"/>
        <v>1.7943287579999398</v>
      </c>
      <c r="AE426" s="47">
        <f t="shared" si="131"/>
        <v>99.999999999999972</v>
      </c>
      <c r="AF426" s="47"/>
      <c r="AG426" s="47">
        <f>AC426*'E. Diagram lines'!$G$42</f>
        <v>3.7398928554877209</v>
      </c>
      <c r="AH426" s="47">
        <f>V426*'E. Diagram lines'!$G$43</f>
        <v>5.4880360581932157</v>
      </c>
      <c r="AI426" s="47">
        <f>AB426*'E. Diagram lines'!$G$41</f>
        <v>1.1656367461356774</v>
      </c>
      <c r="AJ426" s="47">
        <f>AA426*'E. Diagram lines'!$G$44</f>
        <v>3.1895772747924847</v>
      </c>
      <c r="AK426" s="47">
        <f>AD426*'E. Diagram lines'!$G$50</f>
        <v>0.78309658032153939</v>
      </c>
      <c r="AL426" s="47">
        <f>U426*'E. Diagram lines'!$G$47</f>
        <v>6.6953357179039386E-2</v>
      </c>
      <c r="AM426" s="47">
        <f t="shared" si="132"/>
        <v>6.0765707445309118</v>
      </c>
      <c r="AN426" s="47">
        <f t="shared" si="133"/>
        <v>0.67794485508053592</v>
      </c>
      <c r="AO426" s="47">
        <f t="shared" si="134"/>
        <v>1.1187448662784643</v>
      </c>
      <c r="AP426" s="47">
        <f t="shared" si="135"/>
        <v>0.89385885034407153</v>
      </c>
    </row>
    <row r="427" spans="1:42">
      <c r="A427" s="18" t="s">
        <v>126</v>
      </c>
      <c r="B427" s="18">
        <v>0.13</v>
      </c>
      <c r="C427" s="18" t="s">
        <v>162</v>
      </c>
      <c r="D427" s="18">
        <v>660</v>
      </c>
      <c r="E427" s="18">
        <v>100</v>
      </c>
      <c r="F427" s="47">
        <v>68.604244317314112</v>
      </c>
      <c r="G427" s="47">
        <v>0.10272461253058782</v>
      </c>
      <c r="H427" s="47">
        <v>9.5344869338698839</v>
      </c>
      <c r="I427" s="47">
        <v>0.12465756515247445</v>
      </c>
      <c r="J427" s="47">
        <v>0.56824700790239546</v>
      </c>
      <c r="K427" s="47">
        <v>1.4005455329901213</v>
      </c>
      <c r="L427" s="47">
        <v>0.27454252148883368</v>
      </c>
      <c r="M427" s="47">
        <v>4.1038338651733772</v>
      </c>
      <c r="N427" s="47">
        <v>1.444775982479225</v>
      </c>
      <c r="O427" s="47">
        <v>4.1426687061222891</v>
      </c>
      <c r="P427" s="47">
        <v>1.6498964810892962</v>
      </c>
      <c r="Q427" s="47">
        <v>8.0493764738874187</v>
      </c>
      <c r="R427" s="47">
        <f t="shared" si="119"/>
        <v>100.00000000000004</v>
      </c>
      <c r="S427" s="47"/>
      <c r="T427" s="47">
        <f t="shared" si="120"/>
        <v>74.609873958963988</v>
      </c>
      <c r="U427" s="47">
        <f t="shared" si="121"/>
        <v>0.11171714621534408</v>
      </c>
      <c r="V427" s="47">
        <f t="shared" si="122"/>
        <v>10.369137878833666</v>
      </c>
      <c r="W427" s="47">
        <f t="shared" si="123"/>
        <v>0.13557011401567445</v>
      </c>
      <c r="X427" s="47">
        <f t="shared" si="124"/>
        <v>0.61799146771530233</v>
      </c>
      <c r="Y427" s="47">
        <f t="shared" si="125"/>
        <v>1.5231495766772989</v>
      </c>
      <c r="Z427" s="47">
        <f t="shared" si="126"/>
        <v>0.29857603022220686</v>
      </c>
      <c r="AA427" s="47">
        <f t="shared" si="127"/>
        <v>4.4630843248256484</v>
      </c>
      <c r="AB427" s="47">
        <f t="shared" si="128"/>
        <v>1.5712519688014188</v>
      </c>
      <c r="AC427" s="47">
        <f t="shared" si="129"/>
        <v>4.5053187757294895</v>
      </c>
      <c r="AD427" s="47">
        <f t="shared" si="130"/>
        <v>1.794328757999939</v>
      </c>
      <c r="AE427" s="47">
        <f t="shared" si="131"/>
        <v>99.999999999999972</v>
      </c>
      <c r="AF427" s="47"/>
      <c r="AG427" s="47">
        <f>AC427*'E. Diagram lines'!$G$42</f>
        <v>3.7398928554877187</v>
      </c>
      <c r="AH427" s="47">
        <f>V427*'E. Diagram lines'!$G$43</f>
        <v>5.4880360581932122</v>
      </c>
      <c r="AI427" s="47">
        <f>AB427*'E. Diagram lines'!$G$41</f>
        <v>1.1656367461356767</v>
      </c>
      <c r="AJ427" s="47">
        <f>AA427*'E. Diagram lines'!$G$44</f>
        <v>3.1895772747924815</v>
      </c>
      <c r="AK427" s="47">
        <f>AD427*'E. Diagram lines'!$G$50</f>
        <v>0.78309658032153906</v>
      </c>
      <c r="AL427" s="47">
        <f>U427*'E. Diagram lines'!$G$47</f>
        <v>6.6953357179039372E-2</v>
      </c>
      <c r="AM427" s="47">
        <f t="shared" si="132"/>
        <v>6.0765707445309083</v>
      </c>
      <c r="AN427" s="47">
        <f t="shared" si="133"/>
        <v>0.67794485508053604</v>
      </c>
      <c r="AO427" s="47">
        <f t="shared" si="134"/>
        <v>1.118744866278464</v>
      </c>
      <c r="AP427" s="47">
        <f t="shared" si="135"/>
        <v>0.89385885034407164</v>
      </c>
    </row>
    <row r="428" spans="1:42">
      <c r="A428" s="18" t="s">
        <v>126</v>
      </c>
      <c r="B428" s="18">
        <v>0.13</v>
      </c>
      <c r="C428" s="18" t="s">
        <v>162</v>
      </c>
      <c r="D428" s="18">
        <v>660</v>
      </c>
      <c r="E428" s="18">
        <v>100</v>
      </c>
      <c r="F428" s="47">
        <v>68.933824860965899</v>
      </c>
      <c r="G428" s="47">
        <v>0.1093173945973732</v>
      </c>
      <c r="H428" s="47">
        <v>9.6120988602418489</v>
      </c>
      <c r="I428" s="47">
        <v>0.12813727014654089</v>
      </c>
      <c r="J428" s="47">
        <v>0.5985463517816767</v>
      </c>
      <c r="K428" s="47">
        <v>1.3666028137001776</v>
      </c>
      <c r="L428" s="47">
        <v>0.27529708573605449</v>
      </c>
      <c r="M428" s="47">
        <v>4.0490720024534301</v>
      </c>
      <c r="N428" s="47">
        <v>1.4456890839349914</v>
      </c>
      <c r="O428" s="47">
        <v>4.0646348940241452</v>
      </c>
      <c r="P428" s="47">
        <v>1.5644074572010374</v>
      </c>
      <c r="Q428" s="47">
        <v>7.8523719252168309</v>
      </c>
      <c r="R428" s="47">
        <f t="shared" si="119"/>
        <v>100</v>
      </c>
      <c r="S428" s="47"/>
      <c r="T428" s="47">
        <f t="shared" si="120"/>
        <v>74.80802957296099</v>
      </c>
      <c r="U428" s="47">
        <f t="shared" si="121"/>
        <v>0.11863289037527452</v>
      </c>
      <c r="V428" s="47">
        <f t="shared" si="122"/>
        <v>10.431195095375728</v>
      </c>
      <c r="W428" s="47">
        <f t="shared" si="123"/>
        <v>0.13905650402911079</v>
      </c>
      <c r="X428" s="47">
        <f t="shared" si="124"/>
        <v>0.64955155578819834</v>
      </c>
      <c r="Y428" s="47">
        <f t="shared" si="125"/>
        <v>1.4830580474530495</v>
      </c>
      <c r="Z428" s="47">
        <f t="shared" si="126"/>
        <v>0.2987565621468139</v>
      </c>
      <c r="AA428" s="47">
        <f t="shared" si="127"/>
        <v>4.3941141915963069</v>
      </c>
      <c r="AB428" s="47">
        <f t="shared" si="128"/>
        <v>1.5688836643323367</v>
      </c>
      <c r="AC428" s="47">
        <f t="shared" si="129"/>
        <v>4.4110032769649345</v>
      </c>
      <c r="AD428" s="47">
        <f t="shared" si="130"/>
        <v>1.6977186389772609</v>
      </c>
      <c r="AE428" s="47">
        <f t="shared" si="131"/>
        <v>100.00000000000001</v>
      </c>
      <c r="AF428" s="47"/>
      <c r="AG428" s="47">
        <f>AC428*'E. Diagram lines'!$G$42</f>
        <v>3.6616009792521229</v>
      </c>
      <c r="AH428" s="47">
        <f>V428*'E. Diagram lines'!$G$43</f>
        <v>5.5208808564815195</v>
      </c>
      <c r="AI428" s="47">
        <f>AB428*'E. Diagram lines'!$G$41</f>
        <v>1.1638798142304105</v>
      </c>
      <c r="AJ428" s="47">
        <f>AA428*'E. Diagram lines'!$G$44</f>
        <v>3.1402872427032245</v>
      </c>
      <c r="AK428" s="47">
        <f>AD428*'E. Diagram lines'!$G$50</f>
        <v>0.74093315096456569</v>
      </c>
      <c r="AL428" s="47">
        <f>U428*'E. Diagram lines'!$G$47</f>
        <v>7.1098041362129272E-2</v>
      </c>
      <c r="AM428" s="47">
        <f t="shared" si="132"/>
        <v>5.9798869412972717</v>
      </c>
      <c r="AN428" s="47">
        <f t="shared" si="133"/>
        <v>0.69307577516719632</v>
      </c>
      <c r="AO428" s="47">
        <f t="shared" si="134"/>
        <v>1.1441100053570243</v>
      </c>
      <c r="AP428" s="47">
        <f t="shared" si="135"/>
        <v>0.87404182754956838</v>
      </c>
    </row>
    <row r="429" spans="1:42">
      <c r="A429" s="18" t="s">
        <v>126</v>
      </c>
      <c r="B429" s="18">
        <v>0.13</v>
      </c>
      <c r="C429" s="18" t="s">
        <v>162</v>
      </c>
      <c r="D429" s="18">
        <v>660</v>
      </c>
      <c r="E429" s="18">
        <v>100</v>
      </c>
      <c r="F429" s="47">
        <v>68.933824860965913</v>
      </c>
      <c r="G429" s="47">
        <v>0.10931739459737319</v>
      </c>
      <c r="H429" s="47">
        <v>9.6120988602418471</v>
      </c>
      <c r="I429" s="47">
        <v>0.12813727014654075</v>
      </c>
      <c r="J429" s="47">
        <v>0.59854635178167914</v>
      </c>
      <c r="K429" s="47">
        <v>1.3666028137001769</v>
      </c>
      <c r="L429" s="47">
        <v>0.27529708573605438</v>
      </c>
      <c r="M429" s="47">
        <v>4.0490720024534275</v>
      </c>
      <c r="N429" s="47">
        <v>1.4456890839349912</v>
      </c>
      <c r="O429" s="47">
        <v>4.0646348940241435</v>
      </c>
      <c r="P429" s="47">
        <v>1.5644074572010371</v>
      </c>
      <c r="Q429" s="47">
        <v>7.8523719252168265</v>
      </c>
      <c r="R429" s="47">
        <f t="shared" si="119"/>
        <v>100.00000000000001</v>
      </c>
      <c r="S429" s="47"/>
      <c r="T429" s="47">
        <f t="shared" si="120"/>
        <v>74.80802957296099</v>
      </c>
      <c r="U429" s="47">
        <f t="shared" si="121"/>
        <v>0.11863289037527448</v>
      </c>
      <c r="V429" s="47">
        <f t="shared" si="122"/>
        <v>10.431195095375724</v>
      </c>
      <c r="W429" s="47">
        <f t="shared" si="123"/>
        <v>0.13905650402911063</v>
      </c>
      <c r="X429" s="47">
        <f t="shared" si="124"/>
        <v>0.64955155578820079</v>
      </c>
      <c r="Y429" s="47">
        <f t="shared" si="125"/>
        <v>1.4830580474530488</v>
      </c>
      <c r="Z429" s="47">
        <f t="shared" si="126"/>
        <v>0.29875656214681373</v>
      </c>
      <c r="AA429" s="47">
        <f t="shared" si="127"/>
        <v>4.3941141915963033</v>
      </c>
      <c r="AB429" s="47">
        <f t="shared" si="128"/>
        <v>1.5688836643323365</v>
      </c>
      <c r="AC429" s="47">
        <f t="shared" si="129"/>
        <v>4.411003276964931</v>
      </c>
      <c r="AD429" s="47">
        <f t="shared" si="130"/>
        <v>1.6977186389772605</v>
      </c>
      <c r="AE429" s="47">
        <f t="shared" si="131"/>
        <v>100.00000000000001</v>
      </c>
      <c r="AF429" s="47"/>
      <c r="AG429" s="47">
        <f>AC429*'E. Diagram lines'!$G$42</f>
        <v>3.6616009792521198</v>
      </c>
      <c r="AH429" s="47">
        <f>V429*'E. Diagram lines'!$G$43</f>
        <v>5.5208808564815177</v>
      </c>
      <c r="AI429" s="47">
        <f>AB429*'E. Diagram lines'!$G$41</f>
        <v>1.1638798142304103</v>
      </c>
      <c r="AJ429" s="47">
        <f>AA429*'E. Diagram lines'!$G$44</f>
        <v>3.1402872427032218</v>
      </c>
      <c r="AK429" s="47">
        <f>AD429*'E. Diagram lines'!$G$50</f>
        <v>0.74093315096456558</v>
      </c>
      <c r="AL429" s="47">
        <f>U429*'E. Diagram lines'!$G$47</f>
        <v>7.1098041362129258E-2</v>
      </c>
      <c r="AM429" s="47">
        <f t="shared" si="132"/>
        <v>5.9798869412972673</v>
      </c>
      <c r="AN429" s="47">
        <f t="shared" si="133"/>
        <v>0.69307577516719665</v>
      </c>
      <c r="AO429" s="47">
        <f t="shared" si="134"/>
        <v>1.1441100053570248</v>
      </c>
      <c r="AP429" s="47">
        <f t="shared" si="135"/>
        <v>0.87404182754956805</v>
      </c>
    </row>
    <row r="430" spans="1:42">
      <c r="A430" s="18" t="s">
        <v>126</v>
      </c>
      <c r="B430" s="18">
        <v>0.13</v>
      </c>
      <c r="C430" s="18" t="s">
        <v>162</v>
      </c>
      <c r="D430" s="18">
        <v>660</v>
      </c>
      <c r="E430" s="18">
        <v>100</v>
      </c>
      <c r="F430" s="47">
        <v>69.246524775178472</v>
      </c>
      <c r="G430" s="47">
        <v>0.11647370500774772</v>
      </c>
      <c r="H430" s="47">
        <v>9.6924361512173824</v>
      </c>
      <c r="I430" s="47">
        <v>0.13171988566864826</v>
      </c>
      <c r="J430" s="47">
        <v>0.63160749525774895</v>
      </c>
      <c r="K430" s="47">
        <v>1.3325114327038021</v>
      </c>
      <c r="L430" s="47">
        <v>0.27609254152427509</v>
      </c>
      <c r="M430" s="47">
        <v>4.0037702568840245</v>
      </c>
      <c r="N430" s="47">
        <v>1.4447098546455541</v>
      </c>
      <c r="O430" s="47">
        <v>3.9849564071268535</v>
      </c>
      <c r="P430" s="47">
        <v>1.4844433781107977</v>
      </c>
      <c r="Q430" s="47">
        <v>7.6547541166747113</v>
      </c>
      <c r="R430" s="47">
        <f t="shared" si="119"/>
        <v>100.00000000000001</v>
      </c>
      <c r="S430" s="47"/>
      <c r="T430" s="47">
        <f t="shared" si="120"/>
        <v>74.986561693353238</v>
      </c>
      <c r="U430" s="47">
        <f t="shared" si="121"/>
        <v>0.12612853416937977</v>
      </c>
      <c r="V430" s="47">
        <f t="shared" si="122"/>
        <v>10.495869125156053</v>
      </c>
      <c r="W430" s="47">
        <f t="shared" si="123"/>
        <v>0.14263851312396883</v>
      </c>
      <c r="X430" s="47">
        <f t="shared" si="124"/>
        <v>0.68396319617336976</v>
      </c>
      <c r="Y430" s="47">
        <f t="shared" si="125"/>
        <v>1.4429670092463445</v>
      </c>
      <c r="Z430" s="47">
        <f t="shared" si="126"/>
        <v>0.29897861972570577</v>
      </c>
      <c r="AA430" s="47">
        <f t="shared" si="127"/>
        <v>4.3356539024679579</v>
      </c>
      <c r="AB430" s="47">
        <f t="shared" si="128"/>
        <v>1.5644658702526928</v>
      </c>
      <c r="AC430" s="47">
        <f t="shared" si="129"/>
        <v>4.3152805204089164</v>
      </c>
      <c r="AD430" s="47">
        <f t="shared" si="130"/>
        <v>1.6074930159223739</v>
      </c>
      <c r="AE430" s="47">
        <f t="shared" si="131"/>
        <v>99.999999999999986</v>
      </c>
      <c r="AF430" s="47"/>
      <c r="AG430" s="47">
        <f>AC430*'E. Diagram lines'!$G$42</f>
        <v>3.5821409296591886</v>
      </c>
      <c r="AH430" s="47">
        <f>V430*'E. Diagram lines'!$G$43</f>
        <v>5.5551106460368889</v>
      </c>
      <c r="AI430" s="47">
        <f>AB430*'E. Diagram lines'!$G$41</f>
        <v>1.1606024639273769</v>
      </c>
      <c r="AJ430" s="47">
        <f>AA430*'E. Diagram lines'!$G$44</f>
        <v>3.0985081509113916</v>
      </c>
      <c r="AK430" s="47">
        <f>AD430*'E. Diagram lines'!$G$50</f>
        <v>0.70155609892956483</v>
      </c>
      <c r="AL430" s="47">
        <f>U430*'E. Diagram lines'!$G$47</f>
        <v>7.5590265995814462E-2</v>
      </c>
      <c r="AM430" s="47">
        <f t="shared" si="132"/>
        <v>5.8797463906616088</v>
      </c>
      <c r="AN430" s="47">
        <f t="shared" si="133"/>
        <v>0.70844693790429347</v>
      </c>
      <c r="AO430" s="47">
        <f t="shared" si="134"/>
        <v>1.1712863600313814</v>
      </c>
      <c r="AP430" s="47">
        <f t="shared" si="135"/>
        <v>0.85376218329154607</v>
      </c>
    </row>
    <row r="431" spans="1:42">
      <c r="A431" s="18" t="s">
        <v>126</v>
      </c>
      <c r="B431" s="18">
        <v>0.13</v>
      </c>
      <c r="C431" s="18" t="s">
        <v>162</v>
      </c>
      <c r="D431" s="18">
        <v>660</v>
      </c>
      <c r="E431" s="18">
        <v>100</v>
      </c>
      <c r="F431" s="47">
        <v>69.246524775178472</v>
      </c>
      <c r="G431" s="47">
        <v>0.1164737050077477</v>
      </c>
      <c r="H431" s="47">
        <v>9.6924361512173824</v>
      </c>
      <c r="I431" s="47">
        <v>0.13171988566864809</v>
      </c>
      <c r="J431" s="47">
        <v>0.63160749525775173</v>
      </c>
      <c r="K431" s="47">
        <v>1.3325114327038015</v>
      </c>
      <c r="L431" s="47">
        <v>0.27609254152427498</v>
      </c>
      <c r="M431" s="47">
        <v>4.0037702568840219</v>
      </c>
      <c r="N431" s="47">
        <v>1.4447098546455535</v>
      </c>
      <c r="O431" s="47">
        <v>3.9849564071268517</v>
      </c>
      <c r="P431" s="47">
        <v>1.4844433781107975</v>
      </c>
      <c r="Q431" s="47">
        <v>7.6547541166747068</v>
      </c>
      <c r="R431" s="47">
        <f t="shared" si="119"/>
        <v>100.00000000000001</v>
      </c>
      <c r="S431" s="47"/>
      <c r="T431" s="47">
        <f t="shared" si="120"/>
        <v>74.986561693353238</v>
      </c>
      <c r="U431" s="47">
        <f t="shared" si="121"/>
        <v>0.12612853416937975</v>
      </c>
      <c r="V431" s="47">
        <f t="shared" si="122"/>
        <v>10.495869125156053</v>
      </c>
      <c r="W431" s="47">
        <f t="shared" si="123"/>
        <v>0.14263851312396864</v>
      </c>
      <c r="X431" s="47">
        <f t="shared" si="124"/>
        <v>0.68396319617337287</v>
      </c>
      <c r="Y431" s="47">
        <f t="shared" si="125"/>
        <v>1.4429670092463436</v>
      </c>
      <c r="Z431" s="47">
        <f t="shared" si="126"/>
        <v>0.29897861972570561</v>
      </c>
      <c r="AA431" s="47">
        <f t="shared" si="127"/>
        <v>4.3356539024679543</v>
      </c>
      <c r="AB431" s="47">
        <f t="shared" si="128"/>
        <v>1.5644658702526921</v>
      </c>
      <c r="AC431" s="47">
        <f t="shared" si="129"/>
        <v>4.3152805204089137</v>
      </c>
      <c r="AD431" s="47">
        <f t="shared" si="130"/>
        <v>1.6074930159223735</v>
      </c>
      <c r="AE431" s="47">
        <f t="shared" si="131"/>
        <v>99.999999999999986</v>
      </c>
      <c r="AF431" s="47"/>
      <c r="AG431" s="47">
        <f>AC431*'E. Diagram lines'!$G$42</f>
        <v>3.5821409296591868</v>
      </c>
      <c r="AH431" s="47">
        <f>V431*'E. Diagram lines'!$G$43</f>
        <v>5.5551106460368889</v>
      </c>
      <c r="AI431" s="47">
        <f>AB431*'E. Diagram lines'!$G$41</f>
        <v>1.1606024639273764</v>
      </c>
      <c r="AJ431" s="47">
        <f>AA431*'E. Diagram lines'!$G$44</f>
        <v>3.098508150911389</v>
      </c>
      <c r="AK431" s="47">
        <f>AD431*'E. Diagram lines'!$G$50</f>
        <v>0.70155609892956461</v>
      </c>
      <c r="AL431" s="47">
        <f>U431*'E. Diagram lines'!$G$47</f>
        <v>7.5590265995814448E-2</v>
      </c>
      <c r="AM431" s="47">
        <f t="shared" si="132"/>
        <v>5.8797463906616061</v>
      </c>
      <c r="AN431" s="47">
        <f t="shared" si="133"/>
        <v>0.70844693790429381</v>
      </c>
      <c r="AO431" s="47">
        <f t="shared" si="134"/>
        <v>1.1712863600313819</v>
      </c>
      <c r="AP431" s="47">
        <f t="shared" si="135"/>
        <v>0.85376218329154574</v>
      </c>
    </row>
    <row r="432" spans="1:42">
      <c r="A432" s="18" t="s">
        <v>126</v>
      </c>
      <c r="B432" s="18">
        <v>0.13</v>
      </c>
      <c r="C432" s="18" t="s">
        <v>162</v>
      </c>
      <c r="D432" s="18">
        <v>660</v>
      </c>
      <c r="E432" s="18">
        <v>100</v>
      </c>
      <c r="F432" s="47">
        <v>69.532777490547986</v>
      </c>
      <c r="G432" s="47">
        <v>0.12398573590677343</v>
      </c>
      <c r="H432" s="47">
        <v>9.7728953968168693</v>
      </c>
      <c r="I432" s="47">
        <v>0.13528078818247002</v>
      </c>
      <c r="J432" s="47">
        <v>0.66649930544191216</v>
      </c>
      <c r="K432" s="47">
        <v>1.2994094553011037</v>
      </c>
      <c r="L432" s="47">
        <v>0.27689037994535548</v>
      </c>
      <c r="M432" s="47">
        <v>3.9688333663970892</v>
      </c>
      <c r="N432" s="47">
        <v>1.4418489060073119</v>
      </c>
      <c r="O432" s="47">
        <v>3.9063808391061383</v>
      </c>
      <c r="P432" s="47">
        <v>1.4121024219026326</v>
      </c>
      <c r="Q432" s="47">
        <v>7.4630959144443718</v>
      </c>
      <c r="R432" s="47">
        <f t="shared" si="119"/>
        <v>100</v>
      </c>
      <c r="S432" s="47"/>
      <c r="T432" s="47">
        <f t="shared" si="120"/>
        <v>75.140591937526864</v>
      </c>
      <c r="U432" s="47">
        <f t="shared" si="121"/>
        <v>0.13398517827238046</v>
      </c>
      <c r="V432" s="47">
        <f t="shared" si="122"/>
        <v>10.56107884026601</v>
      </c>
      <c r="W432" s="47">
        <f t="shared" si="123"/>
        <v>0.14619117585498131</v>
      </c>
      <c r="X432" s="47">
        <f t="shared" si="124"/>
        <v>0.72025243553176976</v>
      </c>
      <c r="Y432" s="47">
        <f t="shared" si="125"/>
        <v>1.4042067520431911</v>
      </c>
      <c r="Z432" s="47">
        <f t="shared" si="126"/>
        <v>0.29922157292981677</v>
      </c>
      <c r="AA432" s="47">
        <f t="shared" si="127"/>
        <v>4.2889195457929707</v>
      </c>
      <c r="AB432" s="47">
        <f t="shared" si="128"/>
        <v>1.5581339361367013</v>
      </c>
      <c r="AC432" s="47">
        <f t="shared" si="129"/>
        <v>4.2214302258204652</v>
      </c>
      <c r="AD432" s="47">
        <f t="shared" si="130"/>
        <v>1.5259883998248562</v>
      </c>
      <c r="AE432" s="47">
        <f t="shared" si="131"/>
        <v>100.00000000000001</v>
      </c>
      <c r="AF432" s="47"/>
      <c r="AG432" s="47">
        <f>AC432*'E. Diagram lines'!$G$42</f>
        <v>3.5042352222744912</v>
      </c>
      <c r="AH432" s="47">
        <f>V432*'E. Diagram lines'!$G$43</f>
        <v>5.5896239558269407</v>
      </c>
      <c r="AI432" s="47">
        <f>AB432*'E. Diagram lines'!$G$41</f>
        <v>1.1559051046073818</v>
      </c>
      <c r="AJ432" s="47">
        <f>AA432*'E. Diagram lines'!$G$44</f>
        <v>3.0651090862391355</v>
      </c>
      <c r="AK432" s="47">
        <f>AD432*'E. Diagram lines'!$G$50</f>
        <v>0.66598514468730541</v>
      </c>
      <c r="AL432" s="47">
        <f>U432*'E. Diagram lines'!$G$47</f>
        <v>8.0298842223163081E-2</v>
      </c>
      <c r="AM432" s="47">
        <f t="shared" si="132"/>
        <v>5.7795641619571665</v>
      </c>
      <c r="AN432" s="47">
        <f t="shared" si="133"/>
        <v>0.72355255564088339</v>
      </c>
      <c r="AO432" s="47">
        <f t="shared" si="134"/>
        <v>1.1994540000401641</v>
      </c>
      <c r="AP432" s="47">
        <f t="shared" si="135"/>
        <v>0.83371267257144888</v>
      </c>
    </row>
    <row r="433" spans="1:42">
      <c r="A433" s="18" t="s">
        <v>126</v>
      </c>
      <c r="B433" s="18">
        <v>0.13</v>
      </c>
      <c r="C433" s="18" t="s">
        <v>162</v>
      </c>
      <c r="D433" s="18">
        <v>660</v>
      </c>
      <c r="E433" s="18">
        <v>100</v>
      </c>
      <c r="F433" s="47">
        <v>69.532777490548014</v>
      </c>
      <c r="G433" s="47">
        <v>0.12398573590677346</v>
      </c>
      <c r="H433" s="47">
        <v>9.7728953968168675</v>
      </c>
      <c r="I433" s="47">
        <v>0.13528078818246986</v>
      </c>
      <c r="J433" s="47">
        <v>0.66649930544191538</v>
      </c>
      <c r="K433" s="47">
        <v>1.2994094553011037</v>
      </c>
      <c r="L433" s="47">
        <v>0.27689037994535542</v>
      </c>
      <c r="M433" s="47">
        <v>3.9688333663970883</v>
      </c>
      <c r="N433" s="47">
        <v>1.4418489060073121</v>
      </c>
      <c r="O433" s="47">
        <v>3.9063808391061383</v>
      </c>
      <c r="P433" s="47">
        <v>1.412102421902633</v>
      </c>
      <c r="Q433" s="47">
        <v>7.4630959144443691</v>
      </c>
      <c r="R433" s="47">
        <f t="shared" si="119"/>
        <v>100.00000000000003</v>
      </c>
      <c r="S433" s="47"/>
      <c r="T433" s="47">
        <f t="shared" si="120"/>
        <v>75.140591937526878</v>
      </c>
      <c r="U433" s="47">
        <f t="shared" si="121"/>
        <v>0.13398517827238046</v>
      </c>
      <c r="V433" s="47">
        <f t="shared" si="122"/>
        <v>10.561078840266005</v>
      </c>
      <c r="W433" s="47">
        <f t="shared" si="123"/>
        <v>0.14619117585498109</v>
      </c>
      <c r="X433" s="47">
        <f t="shared" si="124"/>
        <v>0.72025243553177287</v>
      </c>
      <c r="Y433" s="47">
        <f t="shared" si="125"/>
        <v>1.4042067520431907</v>
      </c>
      <c r="Z433" s="47">
        <f t="shared" si="126"/>
        <v>0.29922157292981666</v>
      </c>
      <c r="AA433" s="47">
        <f t="shared" si="127"/>
        <v>4.2889195457929681</v>
      </c>
      <c r="AB433" s="47">
        <f t="shared" si="128"/>
        <v>1.5581339361367008</v>
      </c>
      <c r="AC433" s="47">
        <f t="shared" si="129"/>
        <v>4.2214302258204635</v>
      </c>
      <c r="AD433" s="47">
        <f t="shared" si="130"/>
        <v>1.5259883998248565</v>
      </c>
      <c r="AE433" s="47">
        <f t="shared" si="131"/>
        <v>100.00000000000001</v>
      </c>
      <c r="AF433" s="47"/>
      <c r="AG433" s="47">
        <f>AC433*'E. Diagram lines'!$G$42</f>
        <v>3.5042352222744895</v>
      </c>
      <c r="AH433" s="47">
        <f>V433*'E. Diagram lines'!$G$43</f>
        <v>5.5896239558269381</v>
      </c>
      <c r="AI433" s="47">
        <f>AB433*'E. Diagram lines'!$G$41</f>
        <v>1.1559051046073816</v>
      </c>
      <c r="AJ433" s="47">
        <f>AA433*'E. Diagram lines'!$G$44</f>
        <v>3.0651090862391337</v>
      </c>
      <c r="AK433" s="47">
        <f>AD433*'E. Diagram lines'!$G$50</f>
        <v>0.66598514468730552</v>
      </c>
      <c r="AL433" s="47">
        <f>U433*'E. Diagram lines'!$G$47</f>
        <v>8.0298842223163081E-2</v>
      </c>
      <c r="AM433" s="47">
        <f t="shared" si="132"/>
        <v>5.7795641619571647</v>
      </c>
      <c r="AN433" s="47">
        <f t="shared" si="133"/>
        <v>0.72355255564088339</v>
      </c>
      <c r="AO433" s="47">
        <f t="shared" si="134"/>
        <v>1.1994540000401641</v>
      </c>
      <c r="AP433" s="47">
        <f t="shared" si="135"/>
        <v>0.83371267257144888</v>
      </c>
    </row>
    <row r="434" spans="1:42">
      <c r="A434" s="18" t="s">
        <v>126</v>
      </c>
      <c r="B434" s="18">
        <v>0.13</v>
      </c>
      <c r="C434" s="18" t="s">
        <v>162</v>
      </c>
      <c r="D434" s="18">
        <v>660</v>
      </c>
      <c r="E434" s="18">
        <v>100</v>
      </c>
      <c r="F434" s="47">
        <v>69.955561418102747</v>
      </c>
      <c r="G434" s="47">
        <v>0.13793037190551627</v>
      </c>
      <c r="H434" s="47">
        <v>9.9132802546316849</v>
      </c>
      <c r="I434" s="47">
        <v>0.14111185603561843</v>
      </c>
      <c r="J434" s="47">
        <v>0.72819292807287905</v>
      </c>
      <c r="K434" s="47">
        <v>1.2461503712729405</v>
      </c>
      <c r="L434" s="47">
        <v>0.27844463933288166</v>
      </c>
      <c r="M434" s="47">
        <v>3.9259106617627446</v>
      </c>
      <c r="N434" s="47">
        <v>1.4342328421036978</v>
      </c>
      <c r="O434" s="47">
        <v>3.777306865882752</v>
      </c>
      <c r="P434" s="47">
        <v>1.3066840985322004</v>
      </c>
      <c r="Q434" s="47">
        <v>7.1551936923643282</v>
      </c>
      <c r="R434" s="47">
        <f t="shared" si="119"/>
        <v>100</v>
      </c>
      <c r="S434" s="47"/>
      <c r="T434" s="47">
        <f t="shared" si="120"/>
        <v>75.346768656406255</v>
      </c>
      <c r="U434" s="47">
        <f t="shared" si="121"/>
        <v>0.14856013749276645</v>
      </c>
      <c r="V434" s="47">
        <f t="shared" si="122"/>
        <v>10.677258803023001</v>
      </c>
      <c r="W434" s="47">
        <f t="shared" si="123"/>
        <v>0.15198680642194759</v>
      </c>
      <c r="X434" s="47">
        <f t="shared" si="124"/>
        <v>0.78431196857695584</v>
      </c>
      <c r="Y434" s="47">
        <f t="shared" si="125"/>
        <v>1.3421864085147597</v>
      </c>
      <c r="Z434" s="47">
        <f t="shared" si="126"/>
        <v>0.29990330144076355</v>
      </c>
      <c r="AA434" s="47">
        <f t="shared" si="127"/>
        <v>4.2284655630111132</v>
      </c>
      <c r="AB434" s="47">
        <f t="shared" si="128"/>
        <v>1.5447636751499634</v>
      </c>
      <c r="AC434" s="47">
        <f t="shared" si="129"/>
        <v>4.068409441629802</v>
      </c>
      <c r="AD434" s="47">
        <f t="shared" si="130"/>
        <v>1.4073852383326442</v>
      </c>
      <c r="AE434" s="47">
        <f t="shared" si="131"/>
        <v>99.999999999999986</v>
      </c>
      <c r="AF434" s="47"/>
      <c r="AG434" s="47">
        <f>AC434*'E. Diagram lines'!$G$42</f>
        <v>3.3772117271516344</v>
      </c>
      <c r="AH434" s="47">
        <f>V434*'E. Diagram lines'!$G$43</f>
        <v>5.6511141040244528</v>
      </c>
      <c r="AI434" s="47">
        <f>AB434*'E. Diagram lines'!$G$41</f>
        <v>1.1459863469408731</v>
      </c>
      <c r="AJ434" s="47">
        <f>AA434*'E. Diagram lines'!$G$44</f>
        <v>3.0219051860620438</v>
      </c>
      <c r="AK434" s="47">
        <f>AD434*'E. Diagram lines'!$G$50</f>
        <v>0.61422332023580339</v>
      </c>
      <c r="AL434" s="47">
        <f>U434*'E. Diagram lines'!$G$47</f>
        <v>8.9033781161465528E-2</v>
      </c>
      <c r="AM434" s="47">
        <f t="shared" si="132"/>
        <v>5.6131731167797652</v>
      </c>
      <c r="AN434" s="47">
        <f t="shared" si="133"/>
        <v>0.74897770238186212</v>
      </c>
      <c r="AO434" s="47">
        <f t="shared" si="134"/>
        <v>1.2493625110941533</v>
      </c>
      <c r="AP434" s="47">
        <f t="shared" si="135"/>
        <v>0.80040820107866906</v>
      </c>
    </row>
    <row r="435" spans="1:42">
      <c r="A435" s="18" t="s">
        <v>126</v>
      </c>
      <c r="B435" s="18">
        <v>0.13</v>
      </c>
      <c r="C435" s="18" t="s">
        <v>162</v>
      </c>
      <c r="D435" s="18">
        <v>660</v>
      </c>
      <c r="E435" s="18">
        <v>100</v>
      </c>
      <c r="F435" s="47">
        <v>69.955561418102761</v>
      </c>
      <c r="G435" s="47">
        <v>0.13793037190551616</v>
      </c>
      <c r="H435" s="47">
        <v>9.9132802546316743</v>
      </c>
      <c r="I435" s="47">
        <v>0.14111185603561804</v>
      </c>
      <c r="J435" s="47">
        <v>0.72819292807288383</v>
      </c>
      <c r="K435" s="47">
        <v>1.2461503712729389</v>
      </c>
      <c r="L435" s="47">
        <v>0.27844463933288133</v>
      </c>
      <c r="M435" s="47">
        <v>3.9259106617627388</v>
      </c>
      <c r="N435" s="47">
        <v>1.4342328421036965</v>
      </c>
      <c r="O435" s="47">
        <v>3.777306865882748</v>
      </c>
      <c r="P435" s="47">
        <v>1.3066840985321995</v>
      </c>
      <c r="Q435" s="47">
        <v>7.1551936923643185</v>
      </c>
      <c r="R435" s="47">
        <f t="shared" si="119"/>
        <v>99.999999999999972</v>
      </c>
      <c r="S435" s="47"/>
      <c r="T435" s="47">
        <f t="shared" si="120"/>
        <v>75.346768656406297</v>
      </c>
      <c r="U435" s="47">
        <f t="shared" si="121"/>
        <v>0.14856013749276639</v>
      </c>
      <c r="V435" s="47">
        <f t="shared" si="122"/>
        <v>10.677258803022994</v>
      </c>
      <c r="W435" s="47">
        <f t="shared" si="123"/>
        <v>0.15198680642194723</v>
      </c>
      <c r="X435" s="47">
        <f t="shared" si="124"/>
        <v>0.78431196857696117</v>
      </c>
      <c r="Y435" s="47">
        <f t="shared" si="125"/>
        <v>1.3421864085147586</v>
      </c>
      <c r="Z435" s="47">
        <f t="shared" si="126"/>
        <v>0.29990330144076327</v>
      </c>
      <c r="AA435" s="47">
        <f t="shared" si="127"/>
        <v>4.2284655630111088</v>
      </c>
      <c r="AB435" s="47">
        <f t="shared" si="128"/>
        <v>1.5447636751499623</v>
      </c>
      <c r="AC435" s="47">
        <f t="shared" si="129"/>
        <v>4.0684094416297993</v>
      </c>
      <c r="AD435" s="47">
        <f t="shared" si="130"/>
        <v>1.4073852383326437</v>
      </c>
      <c r="AE435" s="47">
        <f t="shared" si="131"/>
        <v>100</v>
      </c>
      <c r="AF435" s="47"/>
      <c r="AG435" s="47">
        <f>AC435*'E. Diagram lines'!$G$42</f>
        <v>3.3772117271516322</v>
      </c>
      <c r="AH435" s="47">
        <f>V435*'E. Diagram lines'!$G$43</f>
        <v>5.6511141040244492</v>
      </c>
      <c r="AI435" s="47">
        <f>AB435*'E. Diagram lines'!$G$41</f>
        <v>1.1459863469408724</v>
      </c>
      <c r="AJ435" s="47">
        <f>AA435*'E. Diagram lines'!$G$44</f>
        <v>3.0219051860620407</v>
      </c>
      <c r="AK435" s="47">
        <f>AD435*'E. Diagram lines'!$G$50</f>
        <v>0.61422332023580317</v>
      </c>
      <c r="AL435" s="47">
        <f>U435*'E. Diagram lines'!$G$47</f>
        <v>8.9033781161465486E-2</v>
      </c>
      <c r="AM435" s="47">
        <f t="shared" si="132"/>
        <v>5.6131731167797616</v>
      </c>
      <c r="AN435" s="47">
        <f t="shared" si="133"/>
        <v>0.74897770238186223</v>
      </c>
      <c r="AO435" s="47">
        <f t="shared" si="134"/>
        <v>1.2493625110941533</v>
      </c>
      <c r="AP435" s="47">
        <f t="shared" si="135"/>
        <v>0.80040820107866906</v>
      </c>
    </row>
    <row r="436" spans="1:42">
      <c r="A436" s="18" t="s">
        <v>126</v>
      </c>
      <c r="B436" s="18">
        <v>0.13</v>
      </c>
      <c r="C436" s="18" t="s">
        <v>162</v>
      </c>
      <c r="D436" s="18">
        <v>660</v>
      </c>
      <c r="E436" s="18">
        <v>100</v>
      </c>
      <c r="F436" s="47">
        <v>70.502080410100035</v>
      </c>
      <c r="G436" s="47">
        <v>0.16194476187758672</v>
      </c>
      <c r="H436" s="47">
        <v>9.987968632556381</v>
      </c>
      <c r="I436" s="47">
        <v>0.15194084713268119</v>
      </c>
      <c r="J436" s="47">
        <v>0.79714523192791242</v>
      </c>
      <c r="K436" s="47">
        <v>1.1789083643997353</v>
      </c>
      <c r="L436" s="47">
        <v>0.28921644487569848</v>
      </c>
      <c r="M436" s="47">
        <v>3.8660991756419731</v>
      </c>
      <c r="N436" s="47">
        <v>1.5032579230166194</v>
      </c>
      <c r="O436" s="47">
        <v>3.6050142992101115</v>
      </c>
      <c r="P436" s="47">
        <v>1.1893058001150778</v>
      </c>
      <c r="Q436" s="47">
        <v>6.7671181091462058</v>
      </c>
      <c r="R436" s="47">
        <f t="shared" si="119"/>
        <v>100.00000000000003</v>
      </c>
      <c r="S436" s="47"/>
      <c r="T436" s="47">
        <f t="shared" si="120"/>
        <v>75.619329768906681</v>
      </c>
      <c r="U436" s="47">
        <f t="shared" si="121"/>
        <v>0.17369919130803307</v>
      </c>
      <c r="V436" s="47">
        <f t="shared" si="122"/>
        <v>10.712924914462183</v>
      </c>
      <c r="W436" s="47">
        <f t="shared" si="123"/>
        <v>0.16296916286526014</v>
      </c>
      <c r="X436" s="47">
        <f t="shared" si="124"/>
        <v>0.85500438875322671</v>
      </c>
      <c r="Y436" s="47">
        <f t="shared" si="125"/>
        <v>1.2644770176469111</v>
      </c>
      <c r="Z436" s="47">
        <f t="shared" si="126"/>
        <v>0.31020862919831155</v>
      </c>
      <c r="AA436" s="47">
        <f t="shared" si="127"/>
        <v>4.1467120797230645</v>
      </c>
      <c r="AB436" s="47">
        <f t="shared" si="128"/>
        <v>1.612368825814543</v>
      </c>
      <c r="AC436" s="47">
        <f t="shared" si="129"/>
        <v>3.8666768913465979</v>
      </c>
      <c r="AD436" s="47">
        <f t="shared" si="130"/>
        <v>1.2756291299751716</v>
      </c>
      <c r="AE436" s="47">
        <f t="shared" si="131"/>
        <v>99.999999999999986</v>
      </c>
      <c r="AF436" s="47"/>
      <c r="AG436" s="47">
        <f>AC436*'E. Diagram lines'!$G$42</f>
        <v>3.2097522950715343</v>
      </c>
      <c r="AH436" s="47">
        <f>V436*'E. Diagram lines'!$G$43</f>
        <v>5.6699909776778856</v>
      </c>
      <c r="AI436" s="47">
        <f>AB436*'E. Diagram lines'!$G$41</f>
        <v>1.196139377395171</v>
      </c>
      <c r="AJ436" s="47">
        <f>AA436*'E. Diagram lines'!$G$44</f>
        <v>2.9634794352913874</v>
      </c>
      <c r="AK436" s="47">
        <f>AD436*'E. Diagram lines'!$G$50</f>
        <v>0.55672117218673645</v>
      </c>
      <c r="AL436" s="47">
        <f>U436*'E. Diagram lines'!$G$47</f>
        <v>0.10409990222037835</v>
      </c>
      <c r="AM436" s="47">
        <f t="shared" si="132"/>
        <v>5.4790457171611404</v>
      </c>
      <c r="AN436" s="47">
        <f t="shared" si="133"/>
        <v>0.76939957219806898</v>
      </c>
      <c r="AO436" s="47">
        <f t="shared" si="134"/>
        <v>1.2869111179266592</v>
      </c>
      <c r="AP436" s="47">
        <f t="shared" si="135"/>
        <v>0.77705444149950209</v>
      </c>
    </row>
    <row r="437" spans="1:42">
      <c r="A437" s="18" t="s">
        <v>126</v>
      </c>
      <c r="B437" s="18">
        <v>0.13</v>
      </c>
      <c r="C437" s="18" t="s">
        <v>162</v>
      </c>
      <c r="D437" s="18">
        <v>660</v>
      </c>
      <c r="E437" s="18">
        <v>100</v>
      </c>
      <c r="F437" s="47">
        <v>70.502080410100035</v>
      </c>
      <c r="G437" s="47">
        <v>0.16194476187758663</v>
      </c>
      <c r="H437" s="47">
        <v>9.9879686325563704</v>
      </c>
      <c r="I437" s="47">
        <v>0.15194084713268075</v>
      </c>
      <c r="J437" s="47">
        <v>0.79714523192791986</v>
      </c>
      <c r="K437" s="47">
        <v>1.1789083643997345</v>
      </c>
      <c r="L437" s="47">
        <v>0.2892164448756982</v>
      </c>
      <c r="M437" s="47">
        <v>3.8660991756419669</v>
      </c>
      <c r="N437" s="47">
        <v>1.5032579230166174</v>
      </c>
      <c r="O437" s="47">
        <v>3.6050142992101075</v>
      </c>
      <c r="P437" s="47">
        <v>1.1893058001150771</v>
      </c>
      <c r="Q437" s="47">
        <v>6.7671181091461987</v>
      </c>
      <c r="R437" s="47">
        <f t="shared" si="119"/>
        <v>99.999999999999986</v>
      </c>
      <c r="S437" s="47"/>
      <c r="T437" s="47">
        <f t="shared" si="120"/>
        <v>75.619329768906709</v>
      </c>
      <c r="U437" s="47">
        <f t="shared" si="121"/>
        <v>0.17369919130803307</v>
      </c>
      <c r="V437" s="47">
        <f t="shared" si="122"/>
        <v>10.712924914462176</v>
      </c>
      <c r="W437" s="47">
        <f t="shared" si="123"/>
        <v>0.1629691628652597</v>
      </c>
      <c r="X437" s="47">
        <f t="shared" si="124"/>
        <v>0.85500438875323492</v>
      </c>
      <c r="Y437" s="47">
        <f t="shared" si="125"/>
        <v>1.2644770176469105</v>
      </c>
      <c r="Z437" s="47">
        <f t="shared" si="126"/>
        <v>0.31020862919831138</v>
      </c>
      <c r="AA437" s="47">
        <f t="shared" si="127"/>
        <v>4.1467120797230592</v>
      </c>
      <c r="AB437" s="47">
        <f t="shared" si="128"/>
        <v>1.6123688258145414</v>
      </c>
      <c r="AC437" s="47">
        <f t="shared" si="129"/>
        <v>3.8666768913465948</v>
      </c>
      <c r="AD437" s="47">
        <f t="shared" si="130"/>
        <v>1.2756291299751712</v>
      </c>
      <c r="AE437" s="47">
        <f t="shared" si="131"/>
        <v>100.00000000000001</v>
      </c>
      <c r="AF437" s="47"/>
      <c r="AG437" s="47">
        <f>AC437*'E. Diagram lines'!$G$42</f>
        <v>3.2097522950715316</v>
      </c>
      <c r="AH437" s="47">
        <f>V437*'E. Diagram lines'!$G$43</f>
        <v>5.6699909776778821</v>
      </c>
      <c r="AI437" s="47">
        <f>AB437*'E. Diagram lines'!$G$41</f>
        <v>1.1961393773951696</v>
      </c>
      <c r="AJ437" s="47">
        <f>AA437*'E. Diagram lines'!$G$44</f>
        <v>2.9634794352913838</v>
      </c>
      <c r="AK437" s="47">
        <f>AD437*'E. Diagram lines'!$G$50</f>
        <v>0.55672117218673622</v>
      </c>
      <c r="AL437" s="47">
        <f>U437*'E. Diagram lines'!$G$47</f>
        <v>0.10409990222037835</v>
      </c>
      <c r="AM437" s="47">
        <f t="shared" si="132"/>
        <v>5.479045717161136</v>
      </c>
      <c r="AN437" s="47">
        <f t="shared" si="133"/>
        <v>0.7693995721980692</v>
      </c>
      <c r="AO437" s="47">
        <f t="shared" si="134"/>
        <v>1.2869111179266595</v>
      </c>
      <c r="AP437" s="47">
        <f t="shared" si="135"/>
        <v>0.77705444149950187</v>
      </c>
    </row>
    <row r="438" spans="1:42">
      <c r="A438" s="18" t="s">
        <v>126</v>
      </c>
      <c r="B438" s="18">
        <v>0.13</v>
      </c>
      <c r="C438" s="18" t="s">
        <v>162</v>
      </c>
      <c r="D438" s="18">
        <v>660</v>
      </c>
      <c r="E438" s="18">
        <v>100</v>
      </c>
      <c r="F438" s="47">
        <v>70.946311780970845</v>
      </c>
      <c r="G438" s="47">
        <v>0.18773858967213522</v>
      </c>
      <c r="H438" s="47">
        <v>10.054567808769798</v>
      </c>
      <c r="I438" s="47">
        <v>0.16262654732077203</v>
      </c>
      <c r="J438" s="47">
        <v>0.86820648902443065</v>
      </c>
      <c r="K438" s="47">
        <v>1.1179364155503262</v>
      </c>
      <c r="L438" s="47">
        <v>0.30019731792341858</v>
      </c>
      <c r="M438" s="47">
        <v>3.8365835823857628</v>
      </c>
      <c r="N438" s="47">
        <v>1.5666004392706587</v>
      </c>
      <c r="O438" s="47">
        <v>3.4465369880039467</v>
      </c>
      <c r="P438" s="47">
        <v>1.0968726779367544</v>
      </c>
      <c r="Q438" s="47">
        <v>6.4158213631711298</v>
      </c>
      <c r="R438" s="47">
        <f t="shared" si="119"/>
        <v>99.999999999999986</v>
      </c>
      <c r="S438" s="47"/>
      <c r="T438" s="47">
        <f t="shared" si="120"/>
        <v>75.810155962677683</v>
      </c>
      <c r="U438" s="47">
        <f t="shared" si="121"/>
        <v>0.20060932564326966</v>
      </c>
      <c r="V438" s="47">
        <f t="shared" si="122"/>
        <v>10.743875679871547</v>
      </c>
      <c r="W438" s="47">
        <f t="shared" si="123"/>
        <v>0.17377568483223554</v>
      </c>
      <c r="X438" s="47">
        <f t="shared" si="124"/>
        <v>0.92772785065910612</v>
      </c>
      <c r="Y438" s="47">
        <f t="shared" si="125"/>
        <v>1.1945784339131622</v>
      </c>
      <c r="Z438" s="47">
        <f t="shared" si="126"/>
        <v>0.32077785187215374</v>
      </c>
      <c r="AA438" s="47">
        <f t="shared" si="127"/>
        <v>4.0996070471210233</v>
      </c>
      <c r="AB438" s="47">
        <f t="shared" si="128"/>
        <v>1.6740013772521838</v>
      </c>
      <c r="AC438" s="47">
        <f t="shared" si="129"/>
        <v>3.6828201499517212</v>
      </c>
      <c r="AD438" s="47">
        <f t="shared" si="130"/>
        <v>1.172070636205909</v>
      </c>
      <c r="AE438" s="47">
        <f t="shared" si="131"/>
        <v>100</v>
      </c>
      <c r="AF438" s="47"/>
      <c r="AG438" s="47">
        <f>AC438*'E. Diagram lines'!$G$42</f>
        <v>3.0571316820130017</v>
      </c>
      <c r="AH438" s="47">
        <f>V438*'E. Diagram lines'!$G$43</f>
        <v>5.6863721772125153</v>
      </c>
      <c r="AI438" s="47">
        <f>AB438*'E. Diagram lines'!$G$41</f>
        <v>1.2418616219111878</v>
      </c>
      <c r="AJ438" s="47">
        <f>AA438*'E. Diagram lines'!$G$44</f>
        <v>2.9298154642388803</v>
      </c>
      <c r="AK438" s="47">
        <f>AD438*'E. Diagram lines'!$G$50</f>
        <v>0.51152527262128911</v>
      </c>
      <c r="AL438" s="47">
        <f>U438*'E. Diagram lines'!$G$47</f>
        <v>0.12022745199156615</v>
      </c>
      <c r="AM438" s="47">
        <f t="shared" si="132"/>
        <v>5.3568215272039055</v>
      </c>
      <c r="AN438" s="47">
        <f t="shared" si="133"/>
        <v>0.78662644974871743</v>
      </c>
      <c r="AO438" s="47">
        <f t="shared" si="134"/>
        <v>1.3227218037352848</v>
      </c>
      <c r="AP438" s="47">
        <f t="shared" si="135"/>
        <v>0.75601687155686226</v>
      </c>
    </row>
    <row r="439" spans="1:42">
      <c r="A439" s="18" t="s">
        <v>126</v>
      </c>
      <c r="B439" s="18">
        <v>0.13</v>
      </c>
      <c r="C439" s="18" t="s">
        <v>162</v>
      </c>
      <c r="D439" s="18">
        <v>660</v>
      </c>
      <c r="E439" s="18">
        <v>100</v>
      </c>
      <c r="F439" s="47">
        <v>70.946311780970888</v>
      </c>
      <c r="G439" s="47">
        <v>0.18773858967213522</v>
      </c>
      <c r="H439" s="47">
        <v>10.054567808769793</v>
      </c>
      <c r="I439" s="47">
        <v>0.16262654732077164</v>
      </c>
      <c r="J439" s="47">
        <v>0.86820648902443898</v>
      </c>
      <c r="K439" s="47">
        <v>1.1179364155503255</v>
      </c>
      <c r="L439" s="47">
        <v>0.30019731792341836</v>
      </c>
      <c r="M439" s="47">
        <v>3.8365835823857588</v>
      </c>
      <c r="N439" s="47">
        <v>1.5666004392706583</v>
      </c>
      <c r="O439" s="47">
        <v>3.4465369880039454</v>
      </c>
      <c r="P439" s="47">
        <v>1.0968726779367544</v>
      </c>
      <c r="Q439" s="47">
        <v>6.4158213631711272</v>
      </c>
      <c r="R439" s="47">
        <f t="shared" si="119"/>
        <v>100.00000000000003</v>
      </c>
      <c r="S439" s="47"/>
      <c r="T439" s="47">
        <f t="shared" si="120"/>
        <v>75.810155962677698</v>
      </c>
      <c r="U439" s="47">
        <f t="shared" si="121"/>
        <v>0.20060932564326958</v>
      </c>
      <c r="V439" s="47">
        <f t="shared" si="122"/>
        <v>10.743875679871536</v>
      </c>
      <c r="W439" s="47">
        <f t="shared" si="123"/>
        <v>0.17377568483223504</v>
      </c>
      <c r="X439" s="47">
        <f t="shared" si="124"/>
        <v>0.92772785065911456</v>
      </c>
      <c r="Y439" s="47">
        <f t="shared" si="125"/>
        <v>1.1945784339131609</v>
      </c>
      <c r="Z439" s="47">
        <f t="shared" si="126"/>
        <v>0.32077785187215335</v>
      </c>
      <c r="AA439" s="47">
        <f t="shared" si="127"/>
        <v>4.0996070471210171</v>
      </c>
      <c r="AB439" s="47">
        <f t="shared" si="128"/>
        <v>1.6740013772521822</v>
      </c>
      <c r="AC439" s="47">
        <f t="shared" si="129"/>
        <v>3.6828201499517177</v>
      </c>
      <c r="AD439" s="47">
        <f t="shared" si="130"/>
        <v>1.1720706362059086</v>
      </c>
      <c r="AE439" s="47">
        <f t="shared" si="131"/>
        <v>99.999999999999986</v>
      </c>
      <c r="AF439" s="47"/>
      <c r="AG439" s="47">
        <f>AC439*'E. Diagram lines'!$G$42</f>
        <v>3.0571316820129986</v>
      </c>
      <c r="AH439" s="47">
        <f>V439*'E. Diagram lines'!$G$43</f>
        <v>5.68637217721251</v>
      </c>
      <c r="AI439" s="47">
        <f>AB439*'E. Diagram lines'!$G$41</f>
        <v>1.2418616219111867</v>
      </c>
      <c r="AJ439" s="47">
        <f>AA439*'E. Diagram lines'!$G$44</f>
        <v>2.9298154642388758</v>
      </c>
      <c r="AK439" s="47">
        <f>AD439*'E. Diagram lines'!$G$50</f>
        <v>0.511525272621289</v>
      </c>
      <c r="AL439" s="47">
        <f>U439*'E. Diagram lines'!$G$47</f>
        <v>0.12022745199156611</v>
      </c>
      <c r="AM439" s="47">
        <f t="shared" si="132"/>
        <v>5.3568215272039001</v>
      </c>
      <c r="AN439" s="47">
        <f t="shared" si="133"/>
        <v>0.78662644974871765</v>
      </c>
      <c r="AO439" s="47">
        <f t="shared" si="134"/>
        <v>1.322721803735285</v>
      </c>
      <c r="AP439" s="47">
        <f t="shared" si="135"/>
        <v>0.75601687155686215</v>
      </c>
    </row>
    <row r="440" spans="1:42">
      <c r="A440" s="18" t="s">
        <v>126</v>
      </c>
      <c r="B440" s="18">
        <v>0.13</v>
      </c>
      <c r="C440" s="18" t="s">
        <v>162</v>
      </c>
      <c r="D440" s="18">
        <v>660</v>
      </c>
      <c r="E440" s="18">
        <v>100</v>
      </c>
      <c r="F440" s="47">
        <v>71.322476858241913</v>
      </c>
      <c r="G440" s="47">
        <v>0.21622278500629349</v>
      </c>
      <c r="H440" s="47">
        <v>10.115665401130622</v>
      </c>
      <c r="I440" s="47">
        <v>0.17360917646857324</v>
      </c>
      <c r="J440" s="47">
        <v>0.94409943767144866</v>
      </c>
      <c r="K440" s="47">
        <v>1.059666385316925</v>
      </c>
      <c r="L440" s="47">
        <v>0.311805656268272</v>
      </c>
      <c r="M440" s="47">
        <v>3.830429917053999</v>
      </c>
      <c r="N440" s="47">
        <v>1.6269835122334158</v>
      </c>
      <c r="O440" s="47">
        <v>3.2947560105418812</v>
      </c>
      <c r="P440" s="47">
        <v>1.02034963111942</v>
      </c>
      <c r="Q440" s="47">
        <v>6.0839352289472419</v>
      </c>
      <c r="R440" s="47">
        <f t="shared" si="119"/>
        <v>100.00000000000003</v>
      </c>
      <c r="S440" s="47"/>
      <c r="T440" s="47">
        <f t="shared" si="120"/>
        <v>75.942786819391131</v>
      </c>
      <c r="U440" s="47">
        <f t="shared" si="121"/>
        <v>0.23022981801185796</v>
      </c>
      <c r="V440" s="47">
        <f t="shared" si="122"/>
        <v>10.77096386628895</v>
      </c>
      <c r="W440" s="47">
        <f t="shared" si="123"/>
        <v>0.18485567606755582</v>
      </c>
      <c r="X440" s="47">
        <f t="shared" si="124"/>
        <v>1.0052587275382125</v>
      </c>
      <c r="Y440" s="47">
        <f t="shared" si="125"/>
        <v>1.1283121667205331</v>
      </c>
      <c r="Z440" s="47">
        <f t="shared" si="126"/>
        <v>0.33200460115996905</v>
      </c>
      <c r="AA440" s="47">
        <f t="shared" si="127"/>
        <v>4.0785673104934341</v>
      </c>
      <c r="AB440" s="47">
        <f t="shared" si="128"/>
        <v>1.732380414575134</v>
      </c>
      <c r="AC440" s="47">
        <f t="shared" si="129"/>
        <v>3.5081921485677552</v>
      </c>
      <c r="AD440" s="47">
        <f t="shared" si="130"/>
        <v>1.0864484511854426</v>
      </c>
      <c r="AE440" s="47">
        <f t="shared" si="131"/>
        <v>100</v>
      </c>
      <c r="AF440" s="47"/>
      <c r="AG440" s="47">
        <f>AC440*'E. Diagram lines'!$G$42</f>
        <v>2.9121719028599169</v>
      </c>
      <c r="AH440" s="47">
        <f>V440*'E. Diagram lines'!$G$43</f>
        <v>5.7007090435505772</v>
      </c>
      <c r="AI440" s="47">
        <f>AB440*'E. Diagram lines'!$G$41</f>
        <v>1.2851702397896849</v>
      </c>
      <c r="AJ440" s="47">
        <f>AA440*'E. Diagram lines'!$G$44</f>
        <v>2.9147792558836643</v>
      </c>
      <c r="AK440" s="47">
        <f>AD440*'E. Diagram lines'!$G$50</f>
        <v>0.47415729309677684</v>
      </c>
      <c r="AL440" s="47">
        <f>U440*'E. Diagram lines'!$G$47</f>
        <v>0.13797935017871046</v>
      </c>
      <c r="AM440" s="47">
        <f t="shared" si="132"/>
        <v>5.240572563142889</v>
      </c>
      <c r="AN440" s="47">
        <f t="shared" si="133"/>
        <v>0.80154833194020492</v>
      </c>
      <c r="AO440" s="47">
        <f t="shared" si="134"/>
        <v>1.358171159226006</v>
      </c>
      <c r="AP440" s="47">
        <f t="shared" si="135"/>
        <v>0.73628422545055328</v>
      </c>
    </row>
    <row r="441" spans="1:42">
      <c r="A441" s="18" t="s">
        <v>126</v>
      </c>
      <c r="B441" s="18">
        <v>0.13</v>
      </c>
      <c r="C441" s="18" t="s">
        <v>162</v>
      </c>
      <c r="D441" s="18">
        <v>660</v>
      </c>
      <c r="E441" s="18">
        <v>100</v>
      </c>
      <c r="F441" s="47">
        <v>71.322476858241913</v>
      </c>
      <c r="G441" s="47">
        <v>0.21622278500629347</v>
      </c>
      <c r="H441" s="47">
        <v>10.115665401130613</v>
      </c>
      <c r="I441" s="47">
        <v>0.1736091764685728</v>
      </c>
      <c r="J441" s="47">
        <v>0.94409943767145754</v>
      </c>
      <c r="K441" s="47">
        <v>1.0596663853169244</v>
      </c>
      <c r="L441" s="47">
        <v>0.31180565626827178</v>
      </c>
      <c r="M441" s="47">
        <v>3.830429917053995</v>
      </c>
      <c r="N441" s="47">
        <v>1.6269835122334149</v>
      </c>
      <c r="O441" s="47">
        <v>3.2947560105418785</v>
      </c>
      <c r="P441" s="47">
        <v>1.0203496311194196</v>
      </c>
      <c r="Q441" s="47">
        <v>6.0839352289472375</v>
      </c>
      <c r="R441" s="47">
        <f t="shared" si="119"/>
        <v>99.999999999999986</v>
      </c>
      <c r="S441" s="47"/>
      <c r="T441" s="47">
        <f t="shared" si="120"/>
        <v>75.942786819391173</v>
      </c>
      <c r="U441" s="47">
        <f t="shared" si="121"/>
        <v>0.23022981801185805</v>
      </c>
      <c r="V441" s="47">
        <f t="shared" si="122"/>
        <v>10.770963866288946</v>
      </c>
      <c r="W441" s="47">
        <f t="shared" si="123"/>
        <v>0.18485567606755543</v>
      </c>
      <c r="X441" s="47">
        <f t="shared" si="124"/>
        <v>1.0052587275382223</v>
      </c>
      <c r="Y441" s="47">
        <f t="shared" si="125"/>
        <v>1.1283121667205329</v>
      </c>
      <c r="Z441" s="47">
        <f t="shared" si="126"/>
        <v>0.33200460115996894</v>
      </c>
      <c r="AA441" s="47">
        <f t="shared" si="127"/>
        <v>4.0785673104934315</v>
      </c>
      <c r="AB441" s="47">
        <f t="shared" si="128"/>
        <v>1.732380414575134</v>
      </c>
      <c r="AC441" s="47">
        <f t="shared" si="129"/>
        <v>3.5081921485677539</v>
      </c>
      <c r="AD441" s="47">
        <f t="shared" si="130"/>
        <v>1.0864484511854426</v>
      </c>
      <c r="AE441" s="47">
        <f t="shared" si="131"/>
        <v>100.00000000000003</v>
      </c>
      <c r="AF441" s="47"/>
      <c r="AG441" s="47">
        <f>AC441*'E. Diagram lines'!$G$42</f>
        <v>2.9121719028599156</v>
      </c>
      <c r="AH441" s="47">
        <f>V441*'E. Diagram lines'!$G$43</f>
        <v>5.7007090435505754</v>
      </c>
      <c r="AI441" s="47">
        <f>AB441*'E. Diagram lines'!$G$41</f>
        <v>1.2851702397896849</v>
      </c>
      <c r="AJ441" s="47">
        <f>AA441*'E. Diagram lines'!$G$44</f>
        <v>2.914779255883662</v>
      </c>
      <c r="AK441" s="47">
        <f>AD441*'E. Diagram lines'!$G$50</f>
        <v>0.47415729309677684</v>
      </c>
      <c r="AL441" s="47">
        <f>U441*'E. Diagram lines'!$G$47</f>
        <v>0.13797935017871052</v>
      </c>
      <c r="AM441" s="47">
        <f t="shared" si="132"/>
        <v>5.2405725631428881</v>
      </c>
      <c r="AN441" s="47">
        <f t="shared" si="133"/>
        <v>0.80154833194020514</v>
      </c>
      <c r="AO441" s="47">
        <f t="shared" si="134"/>
        <v>1.358171159226006</v>
      </c>
      <c r="AP441" s="47">
        <f t="shared" si="135"/>
        <v>0.73628422545055339</v>
      </c>
    </row>
    <row r="442" spans="1:42">
      <c r="A442" s="18" t="s">
        <v>126</v>
      </c>
      <c r="B442" s="18">
        <v>0.13</v>
      </c>
      <c r="C442" s="18" t="s">
        <v>162</v>
      </c>
      <c r="D442" s="18">
        <v>660</v>
      </c>
      <c r="E442" s="18">
        <v>100</v>
      </c>
      <c r="F442" s="47">
        <v>71.704964528253328</v>
      </c>
      <c r="G442" s="47">
        <v>0.24069020258072354</v>
      </c>
      <c r="H442" s="47">
        <v>10.203464530722684</v>
      </c>
      <c r="I442" s="47">
        <v>0.18516249315247618</v>
      </c>
      <c r="J442" s="47">
        <v>1.0179042177150677</v>
      </c>
      <c r="K442" s="47">
        <v>0.90051697752882764</v>
      </c>
      <c r="L442" s="47">
        <v>0.32378602516447519</v>
      </c>
      <c r="M442" s="47">
        <v>3.8602819908517216</v>
      </c>
      <c r="N442" s="47">
        <v>1.6542278944873474</v>
      </c>
      <c r="O442" s="47">
        <v>3.1646951431017896</v>
      </c>
      <c r="P442" s="47">
        <v>0.95116106647821097</v>
      </c>
      <c r="Q442" s="47">
        <v>5.7931449299633666</v>
      </c>
      <c r="R442" s="47">
        <f t="shared" si="119"/>
        <v>100.00000000000001</v>
      </c>
      <c r="S442" s="47"/>
      <c r="T442" s="47">
        <f t="shared" si="120"/>
        <v>76.114380927954087</v>
      </c>
      <c r="U442" s="47">
        <f t="shared" si="121"/>
        <v>0.25549117673208183</v>
      </c>
      <c r="V442" s="47">
        <f t="shared" si="122"/>
        <v>10.830915142148703</v>
      </c>
      <c r="W442" s="47">
        <f t="shared" si="123"/>
        <v>0.1965488530689406</v>
      </c>
      <c r="X442" s="47">
        <f t="shared" si="124"/>
        <v>1.0804990963325569</v>
      </c>
      <c r="Y442" s="47">
        <f t="shared" si="125"/>
        <v>0.95589325942294956</v>
      </c>
      <c r="Z442" s="47">
        <f t="shared" si="126"/>
        <v>0.34369688376048796</v>
      </c>
      <c r="AA442" s="47">
        <f t="shared" si="127"/>
        <v>4.0976657038193807</v>
      </c>
      <c r="AB442" s="47">
        <f t="shared" si="128"/>
        <v>1.7559527841764135</v>
      </c>
      <c r="AC442" s="47">
        <f t="shared" si="129"/>
        <v>3.3593045227431118</v>
      </c>
      <c r="AD442" s="47">
        <f t="shared" si="130"/>
        <v>1.0096516498412826</v>
      </c>
      <c r="AE442" s="47">
        <f t="shared" si="131"/>
        <v>100.00000000000001</v>
      </c>
      <c r="AF442" s="47"/>
      <c r="AG442" s="47">
        <f>AC442*'E. Diagram lines'!$G$42</f>
        <v>2.7885793679450144</v>
      </c>
      <c r="AH442" s="47">
        <f>V442*'E. Diagram lines'!$G$43</f>
        <v>5.7324392382396283</v>
      </c>
      <c r="AI442" s="47">
        <f>AB442*'E. Diagram lines'!$G$41</f>
        <v>1.3026574542825347</v>
      </c>
      <c r="AJ442" s="47">
        <f>AA442*'E. Diagram lines'!$G$44</f>
        <v>2.928428068432118</v>
      </c>
      <c r="AK442" s="47">
        <f>AD442*'E. Diagram lines'!$G$50</f>
        <v>0.44064096436152378</v>
      </c>
      <c r="AL442" s="47">
        <f>U442*'E. Diagram lines'!$G$47</f>
        <v>0.15311876995911555</v>
      </c>
      <c r="AM442" s="47">
        <f t="shared" si="132"/>
        <v>5.1152573069195251</v>
      </c>
      <c r="AN442" s="47">
        <f t="shared" si="133"/>
        <v>0.81662576882654114</v>
      </c>
      <c r="AO442" s="47">
        <f t="shared" si="134"/>
        <v>1.4011506757798726</v>
      </c>
      <c r="AP442" s="47">
        <f t="shared" si="135"/>
        <v>0.71369911693715993</v>
      </c>
    </row>
    <row r="443" spans="1:42">
      <c r="A443" s="18" t="s">
        <v>126</v>
      </c>
      <c r="B443" s="18">
        <v>0.13</v>
      </c>
      <c r="C443" s="18" t="s">
        <v>162</v>
      </c>
      <c r="D443" s="18">
        <v>660</v>
      </c>
      <c r="E443" s="18">
        <v>100</v>
      </c>
      <c r="F443" s="47">
        <v>71.704964528253328</v>
      </c>
      <c r="G443" s="47">
        <v>0.24069020258072352</v>
      </c>
      <c r="H443" s="47">
        <v>10.203464530722675</v>
      </c>
      <c r="I443" s="47">
        <v>0.18516249315247574</v>
      </c>
      <c r="J443" s="47">
        <v>1.0179042177150761</v>
      </c>
      <c r="K443" s="47">
        <v>0.90051697752882698</v>
      </c>
      <c r="L443" s="47">
        <v>0.32378602516447486</v>
      </c>
      <c r="M443" s="47">
        <v>3.8602819908517159</v>
      </c>
      <c r="N443" s="47">
        <v>1.6542278944873461</v>
      </c>
      <c r="O443" s="47">
        <v>3.1646951431017865</v>
      </c>
      <c r="P443" s="47">
        <v>0.95116106647821086</v>
      </c>
      <c r="Q443" s="47">
        <v>5.7931449299633631</v>
      </c>
      <c r="R443" s="47">
        <f t="shared" si="119"/>
        <v>99.999999999999986</v>
      </c>
      <c r="S443" s="47"/>
      <c r="T443" s="47">
        <f t="shared" si="120"/>
        <v>76.114380927954116</v>
      </c>
      <c r="U443" s="47">
        <f t="shared" si="121"/>
        <v>0.25549117673208188</v>
      </c>
      <c r="V443" s="47">
        <f t="shared" si="122"/>
        <v>10.830915142148697</v>
      </c>
      <c r="W443" s="47">
        <f t="shared" si="123"/>
        <v>0.19654885306894021</v>
      </c>
      <c r="X443" s="47">
        <f t="shared" si="124"/>
        <v>1.0804990963325662</v>
      </c>
      <c r="Y443" s="47">
        <f t="shared" si="125"/>
        <v>0.95589325942294923</v>
      </c>
      <c r="Z443" s="47">
        <f t="shared" si="126"/>
        <v>0.34369688376048768</v>
      </c>
      <c r="AA443" s="47">
        <f t="shared" si="127"/>
        <v>4.0976657038193762</v>
      </c>
      <c r="AB443" s="47">
        <f t="shared" si="128"/>
        <v>1.7559527841764129</v>
      </c>
      <c r="AC443" s="47">
        <f t="shared" si="129"/>
        <v>3.3593045227431091</v>
      </c>
      <c r="AD443" s="47">
        <f t="shared" si="130"/>
        <v>1.0096516498412826</v>
      </c>
      <c r="AE443" s="47">
        <f t="shared" si="131"/>
        <v>100.00000000000003</v>
      </c>
      <c r="AF443" s="47"/>
      <c r="AG443" s="47">
        <f>AC443*'E. Diagram lines'!$G$42</f>
        <v>2.7885793679450122</v>
      </c>
      <c r="AH443" s="47">
        <f>V443*'E. Diagram lines'!$G$43</f>
        <v>5.7324392382396256</v>
      </c>
      <c r="AI443" s="47">
        <f>AB443*'E. Diagram lines'!$G$41</f>
        <v>1.3026574542825342</v>
      </c>
      <c r="AJ443" s="47">
        <f>AA443*'E. Diagram lines'!$G$44</f>
        <v>2.9284280684321145</v>
      </c>
      <c r="AK443" s="47">
        <f>AD443*'E. Diagram lines'!$G$50</f>
        <v>0.44064096436152378</v>
      </c>
      <c r="AL443" s="47">
        <f>U443*'E. Diagram lines'!$G$47</f>
        <v>0.15311876995911561</v>
      </c>
      <c r="AM443" s="47">
        <f t="shared" si="132"/>
        <v>5.1152573069195224</v>
      </c>
      <c r="AN443" s="47">
        <f t="shared" si="133"/>
        <v>0.81662576882654148</v>
      </c>
      <c r="AO443" s="47">
        <f t="shared" si="134"/>
        <v>1.4011506757798726</v>
      </c>
      <c r="AP443" s="47">
        <f t="shared" si="135"/>
        <v>0.71369911693715993</v>
      </c>
    </row>
    <row r="444" spans="1:42">
      <c r="A444" s="18" t="s">
        <v>126</v>
      </c>
      <c r="B444" s="18">
        <v>0.13</v>
      </c>
      <c r="C444" s="18" t="s">
        <v>162</v>
      </c>
      <c r="D444" s="18">
        <v>660</v>
      </c>
      <c r="E444" s="18">
        <v>100</v>
      </c>
      <c r="F444" s="47">
        <v>72.008506048103527</v>
      </c>
      <c r="G444" s="47">
        <v>0.26630630515419945</v>
      </c>
      <c r="H444" s="47">
        <v>10.358905065459609</v>
      </c>
      <c r="I444" s="47">
        <v>0.19541582461709298</v>
      </c>
      <c r="J444" s="47">
        <v>1.0843125042211039</v>
      </c>
      <c r="K444" s="47">
        <v>0.71994192091452192</v>
      </c>
      <c r="L444" s="47">
        <v>0.33629963275656111</v>
      </c>
      <c r="M444" s="47">
        <v>3.8934891439267707</v>
      </c>
      <c r="N444" s="47">
        <v>1.645274999262776</v>
      </c>
      <c r="O444" s="47">
        <v>3.0530754171794641</v>
      </c>
      <c r="P444" s="47">
        <v>0.89713178935549798</v>
      </c>
      <c r="Q444" s="47">
        <v>5.5413413490488752</v>
      </c>
      <c r="R444" s="47">
        <f t="shared" si="119"/>
        <v>100.00000000000001</v>
      </c>
      <c r="S444" s="47"/>
      <c r="T444" s="47">
        <f t="shared" si="120"/>
        <v>76.232827224652155</v>
      </c>
      <c r="U444" s="47">
        <f t="shared" si="121"/>
        <v>0.28192895067276919</v>
      </c>
      <c r="V444" s="47">
        <f t="shared" si="122"/>
        <v>10.966601911782814</v>
      </c>
      <c r="W444" s="47">
        <f t="shared" si="123"/>
        <v>0.20687973702781906</v>
      </c>
      <c r="X444" s="47">
        <f t="shared" si="124"/>
        <v>1.1479228264588379</v>
      </c>
      <c r="Y444" s="47">
        <f t="shared" si="125"/>
        <v>0.76217673551229559</v>
      </c>
      <c r="Z444" s="47">
        <f t="shared" si="126"/>
        <v>0.35602838062657033</v>
      </c>
      <c r="AA444" s="47">
        <f t="shared" si="127"/>
        <v>4.1218975576545152</v>
      </c>
      <c r="AB444" s="47">
        <f t="shared" si="128"/>
        <v>1.741793735757446</v>
      </c>
      <c r="AC444" s="47">
        <f t="shared" si="129"/>
        <v>3.2321816345723868</v>
      </c>
      <c r="AD444" s="47">
        <f t="shared" si="130"/>
        <v>0.94976130528237646</v>
      </c>
      <c r="AE444" s="47">
        <f t="shared" si="131"/>
        <v>99.999999999999986</v>
      </c>
      <c r="AF444" s="47"/>
      <c r="AG444" s="47">
        <f>AC444*'E. Diagram lines'!$G$42</f>
        <v>2.6830538757645681</v>
      </c>
      <c r="AH444" s="47">
        <f>V444*'E. Diagram lines'!$G$43</f>
        <v>5.8042536834783025</v>
      </c>
      <c r="AI444" s="47">
        <f>AB444*'E. Diagram lines'!$G$41</f>
        <v>1.2921535329158982</v>
      </c>
      <c r="AJ444" s="47">
        <f>AA444*'E. Diagram lines'!$G$44</f>
        <v>2.9457455477117991</v>
      </c>
      <c r="AK444" s="47">
        <f>AD444*'E. Diagram lines'!$G$50</f>
        <v>0.41450309870604857</v>
      </c>
      <c r="AL444" s="47">
        <f>U444*'E. Diagram lines'!$G$47</f>
        <v>0.16896322876991915</v>
      </c>
      <c r="AM444" s="47">
        <f t="shared" si="132"/>
        <v>4.9739753703298328</v>
      </c>
      <c r="AN444" s="47">
        <f t="shared" si="133"/>
        <v>0.83864949235313513</v>
      </c>
      <c r="AO444" s="47">
        <f t="shared" si="134"/>
        <v>1.4601134196932308</v>
      </c>
      <c r="AP444" s="47">
        <f t="shared" si="135"/>
        <v>0.68487830226921653</v>
      </c>
    </row>
    <row r="445" spans="1:42">
      <c r="A445" s="18" t="s">
        <v>126</v>
      </c>
      <c r="B445" s="18">
        <v>0.13</v>
      </c>
      <c r="C445" s="18" t="s">
        <v>162</v>
      </c>
      <c r="D445" s="18">
        <v>660</v>
      </c>
      <c r="E445" s="18">
        <v>100</v>
      </c>
      <c r="F445" s="47">
        <v>72.008506048103541</v>
      </c>
      <c r="G445" s="47">
        <v>0.26630630515419917</v>
      </c>
      <c r="H445" s="47">
        <v>10.3589050654596</v>
      </c>
      <c r="I445" s="47">
        <v>0.1954158246170925</v>
      </c>
      <c r="J445" s="47">
        <v>1.0843125042211121</v>
      </c>
      <c r="K445" s="47">
        <v>0.71994192091452136</v>
      </c>
      <c r="L445" s="47">
        <v>0.33629963275656077</v>
      </c>
      <c r="M445" s="47">
        <v>3.8934891439267649</v>
      </c>
      <c r="N445" s="47">
        <v>1.6452749992627751</v>
      </c>
      <c r="O445" s="47">
        <v>3.0530754171794614</v>
      </c>
      <c r="P445" s="47">
        <v>0.89713178935549776</v>
      </c>
      <c r="Q445" s="47">
        <v>5.5413413490488708</v>
      </c>
      <c r="R445" s="47">
        <f t="shared" si="119"/>
        <v>100</v>
      </c>
      <c r="S445" s="47"/>
      <c r="T445" s="47">
        <f t="shared" si="120"/>
        <v>76.232827224652183</v>
      </c>
      <c r="U445" s="47">
        <f t="shared" si="121"/>
        <v>0.28192895067276891</v>
      </c>
      <c r="V445" s="47">
        <f t="shared" si="122"/>
        <v>10.966601911782806</v>
      </c>
      <c r="W445" s="47">
        <f t="shared" si="123"/>
        <v>0.20687973702781859</v>
      </c>
      <c r="X445" s="47">
        <f t="shared" si="124"/>
        <v>1.1479228264588468</v>
      </c>
      <c r="Y445" s="47">
        <f t="shared" si="125"/>
        <v>0.76217673551229503</v>
      </c>
      <c r="Z445" s="47">
        <f t="shared" si="126"/>
        <v>0.35602838062657</v>
      </c>
      <c r="AA445" s="47">
        <f t="shared" si="127"/>
        <v>4.1218975576545098</v>
      </c>
      <c r="AB445" s="47">
        <f t="shared" si="128"/>
        <v>1.7417937357574456</v>
      </c>
      <c r="AC445" s="47">
        <f t="shared" si="129"/>
        <v>3.2321816345723851</v>
      </c>
      <c r="AD445" s="47">
        <f t="shared" si="130"/>
        <v>0.94976130528237646</v>
      </c>
      <c r="AE445" s="47">
        <f t="shared" si="131"/>
        <v>100</v>
      </c>
      <c r="AF445" s="47"/>
      <c r="AG445" s="47">
        <f>AC445*'E. Diagram lines'!$G$42</f>
        <v>2.6830538757645668</v>
      </c>
      <c r="AH445" s="47">
        <f>V445*'E. Diagram lines'!$G$43</f>
        <v>5.804253683478299</v>
      </c>
      <c r="AI445" s="47">
        <f>AB445*'E. Diagram lines'!$G$41</f>
        <v>1.292153532915898</v>
      </c>
      <c r="AJ445" s="47">
        <f>AA445*'E. Diagram lines'!$G$44</f>
        <v>2.9457455477117951</v>
      </c>
      <c r="AK445" s="47">
        <f>AD445*'E. Diagram lines'!$G$50</f>
        <v>0.41450309870604857</v>
      </c>
      <c r="AL445" s="47">
        <f>U445*'E. Diagram lines'!$G$47</f>
        <v>0.16896322876991898</v>
      </c>
      <c r="AM445" s="47">
        <f t="shared" si="132"/>
        <v>4.9739753703298302</v>
      </c>
      <c r="AN445" s="47">
        <f t="shared" si="133"/>
        <v>0.83864949235313513</v>
      </c>
      <c r="AO445" s="47">
        <f t="shared" si="134"/>
        <v>1.4601134196932306</v>
      </c>
      <c r="AP445" s="47">
        <f t="shared" si="135"/>
        <v>0.68487830226921664</v>
      </c>
    </row>
    <row r="446" spans="1:42">
      <c r="A446" s="18" t="s">
        <v>126</v>
      </c>
      <c r="B446" s="18">
        <v>0.13</v>
      </c>
      <c r="C446" s="18" t="s">
        <v>162</v>
      </c>
      <c r="D446" s="18">
        <v>660</v>
      </c>
      <c r="E446" s="18">
        <v>100</v>
      </c>
      <c r="F446" s="47">
        <v>72.235637129983914</v>
      </c>
      <c r="G446" s="47">
        <v>0.29384803507002943</v>
      </c>
      <c r="H446" s="47">
        <v>10.519991267634266</v>
      </c>
      <c r="I446" s="47">
        <v>0.20598658707159057</v>
      </c>
      <c r="J446" s="47">
        <v>1.1518176576786749</v>
      </c>
      <c r="K446" s="47">
        <v>0.57387268830865223</v>
      </c>
      <c r="L446" s="47">
        <v>0.35011929993518559</v>
      </c>
      <c r="M446" s="47">
        <v>3.9425267379312836</v>
      </c>
      <c r="N446" s="47">
        <v>1.6248286832019039</v>
      </c>
      <c r="O446" s="47">
        <v>2.9447342457004071</v>
      </c>
      <c r="P446" s="47">
        <v>0.85396887329280191</v>
      </c>
      <c r="Q446" s="47">
        <v>5.3026687941912769</v>
      </c>
      <c r="R446" s="47">
        <f t="shared" si="119"/>
        <v>99.999999999999986</v>
      </c>
      <c r="S446" s="47"/>
      <c r="T446" s="47">
        <f t="shared" si="120"/>
        <v>76.280541605752248</v>
      </c>
      <c r="U446" s="47">
        <f t="shared" si="121"/>
        <v>0.31030234044442095</v>
      </c>
      <c r="V446" s="47">
        <f t="shared" si="122"/>
        <v>11.109068369382909</v>
      </c>
      <c r="W446" s="47">
        <f t="shared" si="123"/>
        <v>0.2175210055539088</v>
      </c>
      <c r="X446" s="47">
        <f t="shared" si="124"/>
        <v>1.2163148031863675</v>
      </c>
      <c r="Y446" s="47">
        <f t="shared" si="125"/>
        <v>0.6060072454010732</v>
      </c>
      <c r="Z446" s="47">
        <f t="shared" si="126"/>
        <v>0.36972456929568609</v>
      </c>
      <c r="AA446" s="47">
        <f t="shared" si="127"/>
        <v>4.1632923417481162</v>
      </c>
      <c r="AB446" s="47">
        <f t="shared" si="128"/>
        <v>1.7158125392896366</v>
      </c>
      <c r="AC446" s="47">
        <f t="shared" si="129"/>
        <v>3.109627492353003</v>
      </c>
      <c r="AD446" s="47">
        <f t="shared" si="130"/>
        <v>0.90178768759263583</v>
      </c>
      <c r="AE446" s="47">
        <f t="shared" si="131"/>
        <v>100</v>
      </c>
      <c r="AF446" s="47"/>
      <c r="AG446" s="47">
        <f>AC446*'E. Diagram lines'!$G$42</f>
        <v>2.5813209277286133</v>
      </c>
      <c r="AH446" s="47">
        <f>V446*'E. Diagram lines'!$G$43</f>
        <v>5.8796563896172938</v>
      </c>
      <c r="AI446" s="47">
        <f>AB446*'E. Diagram lines'!$G$41</f>
        <v>1.2728793248876653</v>
      </c>
      <c r="AJ446" s="47">
        <f>AA446*'E. Diagram lines'!$G$44</f>
        <v>2.9753286460873936</v>
      </c>
      <c r="AK446" s="47">
        <f>AD446*'E. Diagram lines'!$G$50</f>
        <v>0.39356603475330659</v>
      </c>
      <c r="AL446" s="47">
        <f>U446*'E. Diagram lines'!$G$47</f>
        <v>0.18596772417745208</v>
      </c>
      <c r="AM446" s="47">
        <f t="shared" si="132"/>
        <v>4.8254400316426391</v>
      </c>
      <c r="AN446" s="47">
        <f t="shared" si="133"/>
        <v>0.8609168328921375</v>
      </c>
      <c r="AO446" s="47">
        <f t="shared" si="134"/>
        <v>1.5255191749899633</v>
      </c>
      <c r="AP446" s="47">
        <f t="shared" si="135"/>
        <v>0.65551453983302388</v>
      </c>
    </row>
    <row r="447" spans="1:42" ht="14.4" customHeight="1">
      <c r="A447" s="18" t="s">
        <v>126</v>
      </c>
      <c r="B447" s="18">
        <v>0.13</v>
      </c>
      <c r="C447" s="18" t="s">
        <v>162</v>
      </c>
      <c r="D447" s="18">
        <v>660</v>
      </c>
      <c r="E447" s="18">
        <v>100</v>
      </c>
      <c r="F447" s="47">
        <v>72.235637129983928</v>
      </c>
      <c r="G447" s="47">
        <v>0.29384803507002932</v>
      </c>
      <c r="H447" s="47">
        <v>10.519991267634262</v>
      </c>
      <c r="I447" s="47">
        <v>0.20598658707159018</v>
      </c>
      <c r="J447" s="47">
        <v>1.1518176576786836</v>
      </c>
      <c r="K447" s="47">
        <v>0.5738726883086519</v>
      </c>
      <c r="L447" s="47">
        <v>0.35011929993518537</v>
      </c>
      <c r="M447" s="47">
        <v>3.9425267379312787</v>
      </c>
      <c r="N447" s="47">
        <v>1.6248286832019028</v>
      </c>
      <c r="O447" s="47">
        <v>2.9447342457004062</v>
      </c>
      <c r="P447" s="47">
        <v>0.85396887329280169</v>
      </c>
      <c r="Q447" s="47">
        <v>5.3026687941912733</v>
      </c>
      <c r="R447" s="47">
        <f t="shared" si="119"/>
        <v>99.999999999999986</v>
      </c>
      <c r="S447" s="47"/>
      <c r="T447" s="47">
        <f t="shared" si="120"/>
        <v>76.280541605752248</v>
      </c>
      <c r="U447" s="47">
        <f t="shared" si="121"/>
        <v>0.31030234044442084</v>
      </c>
      <c r="V447" s="47">
        <f t="shared" si="122"/>
        <v>11.109068369382904</v>
      </c>
      <c r="W447" s="47">
        <f t="shared" si="123"/>
        <v>0.21752100555390838</v>
      </c>
      <c r="X447" s="47">
        <f t="shared" si="124"/>
        <v>1.2163148031863769</v>
      </c>
      <c r="Y447" s="47">
        <f t="shared" si="125"/>
        <v>0.60600724540107287</v>
      </c>
      <c r="Z447" s="47">
        <f t="shared" si="126"/>
        <v>0.36972456929568587</v>
      </c>
      <c r="AA447" s="47">
        <f t="shared" si="127"/>
        <v>4.1632923417481118</v>
      </c>
      <c r="AB447" s="47">
        <f t="shared" si="128"/>
        <v>1.7158125392896355</v>
      </c>
      <c r="AC447" s="47">
        <f t="shared" si="129"/>
        <v>3.1096274923530021</v>
      </c>
      <c r="AD447" s="47">
        <f t="shared" si="130"/>
        <v>0.9017876875926355</v>
      </c>
      <c r="AE447" s="47">
        <f t="shared" si="131"/>
        <v>100</v>
      </c>
      <c r="AF447" s="47"/>
      <c r="AG447" s="47">
        <f>AC447*'E. Diagram lines'!$G$42</f>
        <v>2.5813209277286129</v>
      </c>
      <c r="AH447" s="47">
        <f>V447*'E. Diagram lines'!$G$43</f>
        <v>5.8796563896172911</v>
      </c>
      <c r="AI447" s="47">
        <f>AB447*'E. Diagram lines'!$G$41</f>
        <v>1.2728793248876644</v>
      </c>
      <c r="AJ447" s="47">
        <f>AA447*'E. Diagram lines'!$G$44</f>
        <v>2.9753286460873904</v>
      </c>
      <c r="AK447" s="47">
        <f>AD447*'E. Diagram lines'!$G$50</f>
        <v>0.39356603475330648</v>
      </c>
      <c r="AL447" s="47">
        <f>U447*'E. Diagram lines'!$G$47</f>
        <v>0.185967724177452</v>
      </c>
      <c r="AM447" s="47">
        <f t="shared" si="132"/>
        <v>4.8254400316426374</v>
      </c>
      <c r="AN447" s="47">
        <f t="shared" si="133"/>
        <v>0.86091683289213772</v>
      </c>
      <c r="AO447" s="47">
        <f t="shared" si="134"/>
        <v>1.5255191749899633</v>
      </c>
      <c r="AP447" s="47">
        <f t="shared" si="135"/>
        <v>0.65551453983302388</v>
      </c>
    </row>
    <row r="448" spans="1:42">
      <c r="A448" s="18" t="s">
        <v>126</v>
      </c>
      <c r="B448" s="18">
        <v>0.13</v>
      </c>
      <c r="C448" s="18" t="s">
        <v>162</v>
      </c>
      <c r="D448" s="18">
        <v>660</v>
      </c>
      <c r="E448" s="18">
        <v>100</v>
      </c>
      <c r="F448" s="47">
        <v>72.401087400242574</v>
      </c>
      <c r="G448" s="47">
        <v>0.32439129403208949</v>
      </c>
      <c r="H448" s="47">
        <v>10.686068843480822</v>
      </c>
      <c r="I448" s="47">
        <v>0.21754741956664395</v>
      </c>
      <c r="J448" s="47">
        <v>1.2238057364256765</v>
      </c>
      <c r="K448" s="47">
        <v>0.45926154285595477</v>
      </c>
      <c r="L448" s="47">
        <v>0.36578287291290823</v>
      </c>
      <c r="M448" s="47">
        <v>4.0068253903732947</v>
      </c>
      <c r="N448" s="47">
        <v>1.596908358061911</v>
      </c>
      <c r="O448" s="47">
        <v>2.8343851724167339</v>
      </c>
      <c r="P448" s="47">
        <v>0.81839835543620987</v>
      </c>
      <c r="Q448" s="47">
        <v>5.065537614195172</v>
      </c>
      <c r="R448" s="47">
        <f t="shared" si="119"/>
        <v>99.999999999999972</v>
      </c>
      <c r="S448" s="47"/>
      <c r="T448" s="47">
        <f t="shared" si="120"/>
        <v>76.264283360041901</v>
      </c>
      <c r="U448" s="47">
        <f t="shared" si="121"/>
        <v>0.34170024865553411</v>
      </c>
      <c r="V448" s="47">
        <f t="shared" si="122"/>
        <v>11.256258870518097</v>
      </c>
      <c r="W448" s="47">
        <f t="shared" si="123"/>
        <v>0.22915537108384465</v>
      </c>
      <c r="X448" s="47">
        <f t="shared" si="124"/>
        <v>1.2891058796459436</v>
      </c>
      <c r="Y448" s="47">
        <f t="shared" si="125"/>
        <v>0.48376693912223223</v>
      </c>
      <c r="Z448" s="47">
        <f t="shared" si="126"/>
        <v>0.38530041011492822</v>
      </c>
      <c r="AA448" s="47">
        <f t="shared" si="127"/>
        <v>4.2206226165688179</v>
      </c>
      <c r="AB448" s="47">
        <f t="shared" si="128"/>
        <v>1.682116607531019</v>
      </c>
      <c r="AC448" s="47">
        <f t="shared" si="129"/>
        <v>2.9856230300204962</v>
      </c>
      <c r="AD448" s="47">
        <f t="shared" si="130"/>
        <v>0.86206666669719501</v>
      </c>
      <c r="AE448" s="47">
        <f t="shared" si="131"/>
        <v>99.999999999999986</v>
      </c>
      <c r="AF448" s="47"/>
      <c r="AG448" s="47">
        <f>AC448*'E. Diagram lines'!$G$42</f>
        <v>2.4783840600369711</v>
      </c>
      <c r="AH448" s="47">
        <f>V448*'E. Diagram lines'!$G$43</f>
        <v>5.9575593731722103</v>
      </c>
      <c r="AI448" s="47">
        <f>AB448*'E. Diagram lines'!$G$41</f>
        <v>1.2478819234313692</v>
      </c>
      <c r="AJ448" s="47">
        <f>AA448*'E. Diagram lines'!$G$44</f>
        <v>3.0163001645300485</v>
      </c>
      <c r="AK448" s="47">
        <f>AD448*'E. Diagram lines'!$G$50</f>
        <v>0.37623064095135256</v>
      </c>
      <c r="AL448" s="47">
        <f>U448*'E. Diagram lines'!$G$47</f>
        <v>0.20478484790778079</v>
      </c>
      <c r="AM448" s="47">
        <f t="shared" si="132"/>
        <v>4.6677396375515148</v>
      </c>
      <c r="AN448" s="47">
        <f t="shared" si="133"/>
        <v>0.88357447927163202</v>
      </c>
      <c r="AO448" s="47">
        <f t="shared" si="134"/>
        <v>1.5988014273814728</v>
      </c>
      <c r="AP448" s="47">
        <f t="shared" si="135"/>
        <v>0.6254685434186823</v>
      </c>
    </row>
    <row r="449" spans="1:42">
      <c r="A449" s="18" t="s">
        <v>126</v>
      </c>
      <c r="B449" s="18">
        <v>0.13</v>
      </c>
      <c r="C449" s="18" t="s">
        <v>162</v>
      </c>
      <c r="D449" s="18">
        <v>660</v>
      </c>
      <c r="E449" s="18">
        <v>100</v>
      </c>
      <c r="F449" s="47">
        <v>72.401087400242588</v>
      </c>
      <c r="G449" s="47">
        <v>0.32439129403208949</v>
      </c>
      <c r="H449" s="47">
        <v>10.686068843480815</v>
      </c>
      <c r="I449" s="47">
        <v>0.2175474195666435</v>
      </c>
      <c r="J449" s="47">
        <v>1.2238057364256862</v>
      </c>
      <c r="K449" s="47">
        <v>0.45926154285595466</v>
      </c>
      <c r="L449" s="47">
        <v>0.36578287291290795</v>
      </c>
      <c r="M449" s="47">
        <v>4.0068253903732902</v>
      </c>
      <c r="N449" s="47">
        <v>1.5969083580619108</v>
      </c>
      <c r="O449" s="47">
        <v>2.8343851724167322</v>
      </c>
      <c r="P449" s="47">
        <v>0.81839835543620987</v>
      </c>
      <c r="Q449" s="47">
        <v>5.0655376141951702</v>
      </c>
      <c r="R449" s="47">
        <f t="shared" ref="R449:R512" si="136">SUM(F449:Q449)</f>
        <v>99.999999999999986</v>
      </c>
      <c r="S449" s="47"/>
      <c r="T449" s="47">
        <f t="shared" ref="T449:T512" si="137">(F449*100)/(R449-Q449)</f>
        <v>76.264283360041901</v>
      </c>
      <c r="U449" s="47">
        <f t="shared" ref="U449:U512" si="138">(G449*100)/(R449-Q449)</f>
        <v>0.34170024865553406</v>
      </c>
      <c r="V449" s="47">
        <f t="shared" ref="V449:V512" si="139">(H449*100)/(R449-Q449)</f>
        <v>11.256258870518089</v>
      </c>
      <c r="W449" s="47">
        <f t="shared" ref="W449:W512" si="140">(I449*100)/(R449-Q449)</f>
        <v>0.22915537108384418</v>
      </c>
      <c r="X449" s="47">
        <f t="shared" ref="X449:X512" si="141">(J449*100)/(R449-Q449)</f>
        <v>1.2891058796459536</v>
      </c>
      <c r="Y449" s="47">
        <f t="shared" ref="Y449:Y512" si="142">(K449*100)/(R449-Q449)</f>
        <v>0.48376693912223201</v>
      </c>
      <c r="Z449" s="47">
        <f t="shared" ref="Z449:Z512" si="143">(L449*100)/(R449-Q449)</f>
        <v>0.38530041011492788</v>
      </c>
      <c r="AA449" s="47">
        <f t="shared" ref="AA449:AA512" si="144">(M449*100)/(R449-Q449)</f>
        <v>4.2206226165688125</v>
      </c>
      <c r="AB449" s="47">
        <f t="shared" ref="AB449:AB512" si="145">(N449*100)/(R449-Q449)</f>
        <v>1.6821166075310183</v>
      </c>
      <c r="AC449" s="47">
        <f t="shared" ref="AC449:AC512" si="146">(O449*100)/(R449-Q449)</f>
        <v>2.985623030020494</v>
      </c>
      <c r="AD449" s="47">
        <f t="shared" ref="AD449:AD512" si="147">(P449*100)/(R449-Q449)</f>
        <v>0.86206666669719489</v>
      </c>
      <c r="AE449" s="47">
        <f t="shared" ref="AE449:AE512" si="148">SUM(T449:AD449)</f>
        <v>100</v>
      </c>
      <c r="AF449" s="47"/>
      <c r="AG449" s="47">
        <f>AC449*'E. Diagram lines'!$G$42</f>
        <v>2.4783840600369693</v>
      </c>
      <c r="AH449" s="47">
        <f>V449*'E. Diagram lines'!$G$43</f>
        <v>5.9575593731722059</v>
      </c>
      <c r="AI449" s="47">
        <f>AB449*'E. Diagram lines'!$G$41</f>
        <v>1.2478819234313687</v>
      </c>
      <c r="AJ449" s="47">
        <f>AA449*'E. Diagram lines'!$G$44</f>
        <v>3.0163001645300445</v>
      </c>
      <c r="AK449" s="47">
        <f>AD449*'E. Diagram lines'!$G$50</f>
        <v>0.3762306409513525</v>
      </c>
      <c r="AL449" s="47">
        <f>U449*'E. Diagram lines'!$G$47</f>
        <v>0.20478484790778073</v>
      </c>
      <c r="AM449" s="47">
        <f t="shared" ref="AM449:AM512" si="149">AB449+AC449</f>
        <v>4.6677396375515121</v>
      </c>
      <c r="AN449" s="47">
        <f t="shared" ref="AN449:AN512" si="150">AH449/(AJ449+AI449+AG449)</f>
        <v>0.88357447927163224</v>
      </c>
      <c r="AO449" s="47">
        <f t="shared" ref="AO449:AO512" si="151">AH449/(AI449+AG449)</f>
        <v>1.5988014273814726</v>
      </c>
      <c r="AP449" s="47">
        <f t="shared" ref="AP449:AP512" si="152">(AI449+AG449)/AH449</f>
        <v>0.62546854341868241</v>
      </c>
    </row>
    <row r="450" spans="1:42">
      <c r="A450" s="18" t="s">
        <v>126</v>
      </c>
      <c r="B450" s="18">
        <v>0.13</v>
      </c>
      <c r="C450" s="18" t="s">
        <v>162</v>
      </c>
      <c r="D450" s="18">
        <v>660</v>
      </c>
      <c r="E450" s="18">
        <v>100</v>
      </c>
      <c r="F450" s="47">
        <v>72.531907861721905</v>
      </c>
      <c r="G450" s="47">
        <v>0.35802795133739579</v>
      </c>
      <c r="H450" s="47">
        <v>10.720719501404313</v>
      </c>
      <c r="I450" s="47">
        <v>0.23396753856801722</v>
      </c>
      <c r="J450" s="47">
        <v>1.331821876286825</v>
      </c>
      <c r="K450" s="47">
        <v>0.44498488520784013</v>
      </c>
      <c r="L450" s="47">
        <v>0.38115703067615586</v>
      </c>
      <c r="M450" s="47">
        <v>4.0765901934732733</v>
      </c>
      <c r="N450" s="47">
        <v>1.6512749049888185</v>
      </c>
      <c r="O450" s="47">
        <v>2.6964954724737571</v>
      </c>
      <c r="P450" s="47">
        <v>0.78707165438140991</v>
      </c>
      <c r="Q450" s="47">
        <v>4.785981129480275</v>
      </c>
      <c r="R450" s="47">
        <f t="shared" si="136"/>
        <v>100</v>
      </c>
      <c r="S450" s="47"/>
      <c r="T450" s="47">
        <f t="shared" si="137"/>
        <v>76.177761134478615</v>
      </c>
      <c r="U450" s="47">
        <f t="shared" si="138"/>
        <v>0.37602440857398661</v>
      </c>
      <c r="V450" s="47">
        <f t="shared" si="139"/>
        <v>11.259601924778824</v>
      </c>
      <c r="W450" s="47">
        <f t="shared" si="140"/>
        <v>0.24572803600086093</v>
      </c>
      <c r="X450" s="47">
        <f t="shared" si="141"/>
        <v>1.3987665808938827</v>
      </c>
      <c r="Y450" s="47">
        <f t="shared" si="142"/>
        <v>0.46735227699291759</v>
      </c>
      <c r="Z450" s="47">
        <f t="shared" si="143"/>
        <v>0.40031608286011561</v>
      </c>
      <c r="AA450" s="47">
        <f t="shared" si="144"/>
        <v>4.2815020748330914</v>
      </c>
      <c r="AB450" s="47">
        <f t="shared" si="145"/>
        <v>1.7342770787087196</v>
      </c>
      <c r="AC450" s="47">
        <f t="shared" si="146"/>
        <v>2.8320361901125986</v>
      </c>
      <c r="AD450" s="47">
        <f t="shared" si="147"/>
        <v>0.82663421176637675</v>
      </c>
      <c r="AE450" s="47">
        <f t="shared" si="148"/>
        <v>99.999999999999957</v>
      </c>
      <c r="AF450" s="47"/>
      <c r="AG450" s="47">
        <f>AC450*'E. Diagram lines'!$G$42</f>
        <v>2.3508906785779695</v>
      </c>
      <c r="AH450" s="47">
        <f>V450*'E. Diagram lines'!$G$43</f>
        <v>5.9593287393954926</v>
      </c>
      <c r="AI450" s="47">
        <f>AB450*'E. Diagram lines'!$G$41</f>
        <v>1.2865772842695535</v>
      </c>
      <c r="AJ450" s="47">
        <f>AA450*'E. Diagram lines'!$G$44</f>
        <v>3.059808134007858</v>
      </c>
      <c r="AK450" s="47">
        <f>AD450*'E. Diagram lines'!$G$50</f>
        <v>0.36076690044950088</v>
      </c>
      <c r="AL450" s="47">
        <f>U450*'E. Diagram lines'!$G$47</f>
        <v>0.22535570758997139</v>
      </c>
      <c r="AM450" s="47">
        <f t="shared" si="149"/>
        <v>4.5663132688213182</v>
      </c>
      <c r="AN450" s="47">
        <f t="shared" si="150"/>
        <v>0.88981380686897737</v>
      </c>
      <c r="AO450" s="47">
        <f t="shared" si="151"/>
        <v>1.6383178629373671</v>
      </c>
      <c r="AP450" s="47">
        <f t="shared" si="152"/>
        <v>0.61038216247430976</v>
      </c>
    </row>
    <row r="451" spans="1:42">
      <c r="A451" s="18" t="s">
        <v>126</v>
      </c>
      <c r="B451" s="18">
        <v>0.13</v>
      </c>
      <c r="C451" s="18" t="s">
        <v>162</v>
      </c>
      <c r="D451" s="18">
        <v>660</v>
      </c>
      <c r="E451" s="18">
        <v>100</v>
      </c>
      <c r="F451" s="47">
        <v>72.531907861721933</v>
      </c>
      <c r="G451" s="47">
        <v>0.35802795133739573</v>
      </c>
      <c r="H451" s="47">
        <v>10.720719501404306</v>
      </c>
      <c r="I451" s="47">
        <v>0.23396753856801655</v>
      </c>
      <c r="J451" s="47">
        <v>1.3318218762868381</v>
      </c>
      <c r="K451" s="47">
        <v>0.44498488520783985</v>
      </c>
      <c r="L451" s="47">
        <v>0.38115703067615558</v>
      </c>
      <c r="M451" s="47">
        <v>4.0765901934732689</v>
      </c>
      <c r="N451" s="47">
        <v>1.6512749049888173</v>
      </c>
      <c r="O451" s="47">
        <v>2.6964954724737549</v>
      </c>
      <c r="P451" s="47">
        <v>0.78707165438140991</v>
      </c>
      <c r="Q451" s="47">
        <v>4.7859811294802723</v>
      </c>
      <c r="R451" s="47">
        <f t="shared" si="136"/>
        <v>100</v>
      </c>
      <c r="S451" s="47"/>
      <c r="T451" s="47">
        <f t="shared" si="137"/>
        <v>76.177761134478644</v>
      </c>
      <c r="U451" s="47">
        <f t="shared" si="138"/>
        <v>0.37602440857398656</v>
      </c>
      <c r="V451" s="47">
        <f t="shared" si="139"/>
        <v>11.259601924778817</v>
      </c>
      <c r="W451" s="47">
        <f t="shared" si="140"/>
        <v>0.24572803600086024</v>
      </c>
      <c r="X451" s="47">
        <f t="shared" si="141"/>
        <v>1.3987665808938965</v>
      </c>
      <c r="Y451" s="47">
        <f t="shared" si="142"/>
        <v>0.46735227699291726</v>
      </c>
      <c r="Z451" s="47">
        <f t="shared" si="143"/>
        <v>0.40031608286011533</v>
      </c>
      <c r="AA451" s="47">
        <f t="shared" si="144"/>
        <v>4.281502074833087</v>
      </c>
      <c r="AB451" s="47">
        <f t="shared" si="145"/>
        <v>1.7342770787087185</v>
      </c>
      <c r="AC451" s="47">
        <f t="shared" si="146"/>
        <v>2.8320361901125959</v>
      </c>
      <c r="AD451" s="47">
        <f t="shared" si="147"/>
        <v>0.82663421176637675</v>
      </c>
      <c r="AE451" s="47">
        <f t="shared" si="148"/>
        <v>99.999999999999986</v>
      </c>
      <c r="AF451" s="47"/>
      <c r="AG451" s="47">
        <f>AC451*'E. Diagram lines'!$G$42</f>
        <v>2.3508906785779673</v>
      </c>
      <c r="AH451" s="47">
        <f>V451*'E. Diagram lines'!$G$43</f>
        <v>5.959328739395489</v>
      </c>
      <c r="AI451" s="47">
        <f>AB451*'E. Diagram lines'!$G$41</f>
        <v>1.2865772842695529</v>
      </c>
      <c r="AJ451" s="47">
        <f>AA451*'E. Diagram lines'!$G$44</f>
        <v>3.0598081340078549</v>
      </c>
      <c r="AK451" s="47">
        <f>AD451*'E. Diagram lines'!$G$50</f>
        <v>0.36076690044950088</v>
      </c>
      <c r="AL451" s="47">
        <f>U451*'E. Diagram lines'!$G$47</f>
        <v>0.22535570758997137</v>
      </c>
      <c r="AM451" s="47">
        <f t="shared" si="149"/>
        <v>4.5663132688213146</v>
      </c>
      <c r="AN451" s="47">
        <f t="shared" si="150"/>
        <v>0.88981380686897749</v>
      </c>
      <c r="AO451" s="47">
        <f t="shared" si="151"/>
        <v>1.6383178629373676</v>
      </c>
      <c r="AP451" s="47">
        <f t="shared" si="152"/>
        <v>0.61038216247430954</v>
      </c>
    </row>
    <row r="452" spans="1:42">
      <c r="A452" s="18" t="s">
        <v>126</v>
      </c>
      <c r="B452" s="18">
        <v>0.13</v>
      </c>
      <c r="C452" s="18" t="s">
        <v>162</v>
      </c>
      <c r="D452" s="18">
        <v>660</v>
      </c>
      <c r="E452" s="18">
        <v>100</v>
      </c>
      <c r="F452" s="47">
        <v>72.620389780897298</v>
      </c>
      <c r="G452" s="47">
        <v>0.39336098713412371</v>
      </c>
      <c r="H452" s="47">
        <v>10.753672660321719</v>
      </c>
      <c r="I452" s="47">
        <v>0.25093783451150592</v>
      </c>
      <c r="J452" s="47">
        <v>1.4442386093765394</v>
      </c>
      <c r="K452" s="47">
        <v>0.43198828482590107</v>
      </c>
      <c r="L452" s="47">
        <v>0.39689804246033467</v>
      </c>
      <c r="M452" s="47">
        <v>4.1537164330477765</v>
      </c>
      <c r="N452" s="47">
        <v>1.7021657843716682</v>
      </c>
      <c r="O452" s="47">
        <v>2.5664557966825594</v>
      </c>
      <c r="P452" s="47">
        <v>0.76237882723665285</v>
      </c>
      <c r="Q452" s="47">
        <v>4.5237969591339464</v>
      </c>
      <c r="R452" s="47">
        <f t="shared" si="136"/>
        <v>100.00000000000004</v>
      </c>
      <c r="S452" s="47"/>
      <c r="T452" s="47">
        <f t="shared" si="137"/>
        <v>76.061246119950994</v>
      </c>
      <c r="U452" s="47">
        <f t="shared" si="138"/>
        <v>0.41199898467449086</v>
      </c>
      <c r="V452" s="47">
        <f t="shared" si="139"/>
        <v>11.263196815356064</v>
      </c>
      <c r="W452" s="47">
        <f t="shared" si="140"/>
        <v>0.26282762250620562</v>
      </c>
      <c r="X452" s="47">
        <f t="shared" si="141"/>
        <v>1.5126686686088371</v>
      </c>
      <c r="Y452" s="47">
        <f t="shared" si="142"/>
        <v>0.45245649812969602</v>
      </c>
      <c r="Z452" s="47">
        <f t="shared" si="143"/>
        <v>0.4157036306632898</v>
      </c>
      <c r="AA452" s="47">
        <f t="shared" si="144"/>
        <v>4.3505253673209925</v>
      </c>
      <c r="AB452" s="47">
        <f t="shared" si="145"/>
        <v>1.7828167963938621</v>
      </c>
      <c r="AC452" s="47">
        <f t="shared" si="146"/>
        <v>2.6880580866669521</v>
      </c>
      <c r="AD452" s="47">
        <f t="shared" si="147"/>
        <v>0.7985014097285964</v>
      </c>
      <c r="AE452" s="47">
        <f t="shared" si="148"/>
        <v>100</v>
      </c>
      <c r="AF452" s="47"/>
      <c r="AG452" s="47">
        <f>AC452*'E. Diagram lines'!$G$42</f>
        <v>2.2313735684183542</v>
      </c>
      <c r="AH452" s="47">
        <f>V452*'E. Diagram lines'!$G$43</f>
        <v>5.9612313941141091</v>
      </c>
      <c r="AI452" s="47">
        <f>AB452*'E. Diagram lines'!$G$41</f>
        <v>1.3225865811260049</v>
      </c>
      <c r="AJ452" s="47">
        <f>AA452*'E. Diagram lines'!$G$44</f>
        <v>3.109136156766954</v>
      </c>
      <c r="AK452" s="47">
        <f>AD452*'E. Diagram lines'!$G$50</f>
        <v>0.34848893802348185</v>
      </c>
      <c r="AL452" s="47">
        <f>U452*'E. Diagram lines'!$G$47</f>
        <v>0.24691568047344251</v>
      </c>
      <c r="AM452" s="47">
        <f t="shared" si="149"/>
        <v>4.470874883060814</v>
      </c>
      <c r="AN452" s="47">
        <f t="shared" si="150"/>
        <v>0.8946638499683105</v>
      </c>
      <c r="AO452" s="47">
        <f t="shared" si="151"/>
        <v>1.6773489693964008</v>
      </c>
      <c r="AP452" s="47">
        <f t="shared" si="152"/>
        <v>0.59617886214807947</v>
      </c>
    </row>
    <row r="453" spans="1:42">
      <c r="A453" s="18" t="s">
        <v>126</v>
      </c>
      <c r="B453" s="18">
        <v>0.13</v>
      </c>
      <c r="C453" s="18" t="s">
        <v>162</v>
      </c>
      <c r="D453" s="18">
        <v>660</v>
      </c>
      <c r="E453" s="18">
        <v>100</v>
      </c>
      <c r="F453" s="47">
        <v>72.620389780897284</v>
      </c>
      <c r="G453" s="47">
        <v>0.39336098713412349</v>
      </c>
      <c r="H453" s="47">
        <v>10.753672660321707</v>
      </c>
      <c r="I453" s="47">
        <v>0.25093783451150514</v>
      </c>
      <c r="J453" s="47">
        <v>1.4442386093765531</v>
      </c>
      <c r="K453" s="47">
        <v>0.43198828482590051</v>
      </c>
      <c r="L453" s="47">
        <v>0.39689804246033422</v>
      </c>
      <c r="M453" s="47">
        <v>4.1537164330477685</v>
      </c>
      <c r="N453" s="47">
        <v>1.7021657843716662</v>
      </c>
      <c r="O453" s="47">
        <v>2.5664557966825554</v>
      </c>
      <c r="P453" s="47">
        <v>0.7623788272366524</v>
      </c>
      <c r="Q453" s="47">
        <v>4.5237969591339411</v>
      </c>
      <c r="R453" s="47">
        <f t="shared" si="136"/>
        <v>100.00000000000001</v>
      </c>
      <c r="S453" s="47"/>
      <c r="T453" s="47">
        <f t="shared" si="137"/>
        <v>76.061246119951008</v>
      </c>
      <c r="U453" s="47">
        <f t="shared" si="138"/>
        <v>0.41199898467449075</v>
      </c>
      <c r="V453" s="47">
        <f t="shared" si="139"/>
        <v>11.263196815356054</v>
      </c>
      <c r="W453" s="47">
        <f t="shared" si="140"/>
        <v>0.26282762250620484</v>
      </c>
      <c r="X453" s="47">
        <f t="shared" si="141"/>
        <v>1.5126686686088522</v>
      </c>
      <c r="Y453" s="47">
        <f t="shared" si="142"/>
        <v>0.45245649812969557</v>
      </c>
      <c r="Z453" s="47">
        <f t="shared" si="143"/>
        <v>0.41570363066328947</v>
      </c>
      <c r="AA453" s="47">
        <f t="shared" si="144"/>
        <v>4.3505253673209854</v>
      </c>
      <c r="AB453" s="47">
        <f t="shared" si="145"/>
        <v>1.7828167963938606</v>
      </c>
      <c r="AC453" s="47">
        <f t="shared" si="146"/>
        <v>2.6880580866669486</v>
      </c>
      <c r="AD453" s="47">
        <f t="shared" si="147"/>
        <v>0.79850140972859618</v>
      </c>
      <c r="AE453" s="47">
        <f t="shared" si="148"/>
        <v>99.999999999999986</v>
      </c>
      <c r="AF453" s="47"/>
      <c r="AG453" s="47">
        <f>AC453*'E. Diagram lines'!$G$42</f>
        <v>2.2313735684183511</v>
      </c>
      <c r="AH453" s="47">
        <f>V453*'E. Diagram lines'!$G$43</f>
        <v>5.9612313941141037</v>
      </c>
      <c r="AI453" s="47">
        <f>AB453*'E. Diagram lines'!$G$41</f>
        <v>1.3225865811260038</v>
      </c>
      <c r="AJ453" s="47">
        <f>AA453*'E. Diagram lines'!$G$44</f>
        <v>3.1091361567669487</v>
      </c>
      <c r="AK453" s="47">
        <f>AD453*'E. Diagram lines'!$G$50</f>
        <v>0.3484889380234818</v>
      </c>
      <c r="AL453" s="47">
        <f>U453*'E. Diagram lines'!$G$47</f>
        <v>0.24691568047344245</v>
      </c>
      <c r="AM453" s="47">
        <f t="shared" si="149"/>
        <v>4.4708748830608087</v>
      </c>
      <c r="AN453" s="47">
        <f t="shared" si="150"/>
        <v>0.89466384996831105</v>
      </c>
      <c r="AO453" s="47">
        <f t="shared" si="151"/>
        <v>1.6773489693964014</v>
      </c>
      <c r="AP453" s="47">
        <f t="shared" si="152"/>
        <v>0.59617886214807925</v>
      </c>
    </row>
    <row r="454" spans="1:42">
      <c r="A454" s="18" t="s">
        <v>126</v>
      </c>
      <c r="B454" s="18">
        <v>0.13</v>
      </c>
      <c r="C454" s="18" t="s">
        <v>162</v>
      </c>
      <c r="D454" s="18">
        <v>660</v>
      </c>
      <c r="E454" s="18">
        <v>100</v>
      </c>
      <c r="F454" s="47">
        <v>72.674014824422301</v>
      </c>
      <c r="G454" s="47">
        <v>0.43322106448438508</v>
      </c>
      <c r="H454" s="47">
        <v>10.787325999414902</v>
      </c>
      <c r="I454" s="47">
        <v>0.26980420905730518</v>
      </c>
      <c r="J454" s="47">
        <v>1.5697738887555177</v>
      </c>
      <c r="K454" s="47">
        <v>0.41921688051681072</v>
      </c>
      <c r="L454" s="47">
        <v>0.4142242598612198</v>
      </c>
      <c r="M454" s="47">
        <v>4.243286940968364</v>
      </c>
      <c r="N454" s="47">
        <v>1.7531091702400419</v>
      </c>
      <c r="O454" s="47">
        <v>2.4346135852979383</v>
      </c>
      <c r="P454" s="47">
        <v>0.74199027260252592</v>
      </c>
      <c r="Q454" s="47">
        <v>4.2594189043787027</v>
      </c>
      <c r="R454" s="47">
        <f t="shared" si="136"/>
        <v>100</v>
      </c>
      <c r="S454" s="47"/>
      <c r="T454" s="47">
        <f t="shared" si="137"/>
        <v>75.907221360855161</v>
      </c>
      <c r="U454" s="47">
        <f t="shared" si="138"/>
        <v>0.45249470969024497</v>
      </c>
      <c r="V454" s="47">
        <f t="shared" si="139"/>
        <v>11.267245170196968</v>
      </c>
      <c r="W454" s="47">
        <f t="shared" si="140"/>
        <v>0.28180757414438201</v>
      </c>
      <c r="X454" s="47">
        <f t="shared" si="141"/>
        <v>1.6396118247785647</v>
      </c>
      <c r="Y454" s="47">
        <f t="shared" si="142"/>
        <v>0.43786749121369567</v>
      </c>
      <c r="Z454" s="47">
        <f t="shared" si="143"/>
        <v>0.4326527530133869</v>
      </c>
      <c r="AA454" s="47">
        <f t="shared" si="144"/>
        <v>4.432067251326127</v>
      </c>
      <c r="AB454" s="47">
        <f t="shared" si="145"/>
        <v>1.8311035406074223</v>
      </c>
      <c r="AC454" s="47">
        <f t="shared" si="146"/>
        <v>2.5429275208454793</v>
      </c>
      <c r="AD454" s="47">
        <f t="shared" si="147"/>
        <v>0.77500080332859078</v>
      </c>
      <c r="AE454" s="47">
        <f t="shared" si="148"/>
        <v>100.00000000000003</v>
      </c>
      <c r="AF454" s="47"/>
      <c r="AG454" s="47">
        <f>AC454*'E. Diagram lines'!$G$42</f>
        <v>2.1108997921447248</v>
      </c>
      <c r="AH454" s="47">
        <f>V454*'E. Diagram lines'!$G$43</f>
        <v>5.9633740522215497</v>
      </c>
      <c r="AI454" s="47">
        <f>AB454*'E. Diagram lines'!$G$41</f>
        <v>1.3584082090533927</v>
      </c>
      <c r="AJ454" s="47">
        <f>AA454*'E. Diagram lines'!$G$44</f>
        <v>3.1674106864951597</v>
      </c>
      <c r="AK454" s="47">
        <f>AD454*'E. Diagram lines'!$G$50</f>
        <v>0.33823259875160833</v>
      </c>
      <c r="AL454" s="47">
        <f>U454*'E. Diagram lines'!$G$47</f>
        <v>0.27118522935699202</v>
      </c>
      <c r="AM454" s="47">
        <f t="shared" si="149"/>
        <v>4.3740310614529019</v>
      </c>
      <c r="AN454" s="47">
        <f t="shared" si="150"/>
        <v>0.89854253778748583</v>
      </c>
      <c r="AO454" s="47">
        <f t="shared" si="151"/>
        <v>1.7188943876306493</v>
      </c>
      <c r="AP454" s="47">
        <f t="shared" si="152"/>
        <v>0.58176930892096024</v>
      </c>
    </row>
    <row r="455" spans="1:42">
      <c r="A455" s="18" t="s">
        <v>126</v>
      </c>
      <c r="B455" s="18">
        <v>0.13</v>
      </c>
      <c r="C455" s="18" t="s">
        <v>162</v>
      </c>
      <c r="D455" s="18">
        <v>660</v>
      </c>
      <c r="E455" s="18">
        <v>100</v>
      </c>
      <c r="F455" s="47">
        <v>72.674014824422301</v>
      </c>
      <c r="G455" s="47">
        <v>0.43322106448438491</v>
      </c>
      <c r="H455" s="47">
        <v>10.787325999414891</v>
      </c>
      <c r="I455" s="47">
        <v>0.2698042090573044</v>
      </c>
      <c r="J455" s="47">
        <v>1.5697738887555337</v>
      </c>
      <c r="K455" s="47">
        <v>0.41921688051681044</v>
      </c>
      <c r="L455" s="47">
        <v>0.41422425986121952</v>
      </c>
      <c r="M455" s="47">
        <v>4.2432869409683587</v>
      </c>
      <c r="N455" s="47">
        <v>1.7531091702400396</v>
      </c>
      <c r="O455" s="47">
        <v>2.4346135852979365</v>
      </c>
      <c r="P455" s="47">
        <v>0.74199027260252559</v>
      </c>
      <c r="Q455" s="47">
        <v>4.2594189043786992</v>
      </c>
      <c r="R455" s="47">
        <f t="shared" si="136"/>
        <v>100</v>
      </c>
      <c r="S455" s="47"/>
      <c r="T455" s="47">
        <f t="shared" si="137"/>
        <v>75.907221360855161</v>
      </c>
      <c r="U455" s="47">
        <f t="shared" si="138"/>
        <v>0.45249470969024475</v>
      </c>
      <c r="V455" s="47">
        <f t="shared" si="139"/>
        <v>11.267245170196956</v>
      </c>
      <c r="W455" s="47">
        <f t="shared" si="140"/>
        <v>0.28180757414438123</v>
      </c>
      <c r="X455" s="47">
        <f t="shared" si="141"/>
        <v>1.6396118247785814</v>
      </c>
      <c r="Y455" s="47">
        <f t="shared" si="142"/>
        <v>0.43786749121369534</v>
      </c>
      <c r="Z455" s="47">
        <f t="shared" si="143"/>
        <v>0.43265275301338663</v>
      </c>
      <c r="AA455" s="47">
        <f t="shared" si="144"/>
        <v>4.4320672513261208</v>
      </c>
      <c r="AB455" s="47">
        <f t="shared" si="145"/>
        <v>1.8311035406074199</v>
      </c>
      <c r="AC455" s="47">
        <f t="shared" si="146"/>
        <v>2.5429275208454776</v>
      </c>
      <c r="AD455" s="47">
        <f t="shared" si="147"/>
        <v>0.77500080332859045</v>
      </c>
      <c r="AE455" s="47">
        <f t="shared" si="148"/>
        <v>100.00000000000001</v>
      </c>
      <c r="AF455" s="47"/>
      <c r="AG455" s="47">
        <f>AC455*'E. Diagram lines'!$G$42</f>
        <v>2.1108997921447235</v>
      </c>
      <c r="AH455" s="47">
        <f>V455*'E. Diagram lines'!$G$43</f>
        <v>5.9633740522215426</v>
      </c>
      <c r="AI455" s="47">
        <f>AB455*'E. Diagram lines'!$G$41</f>
        <v>1.3584082090533909</v>
      </c>
      <c r="AJ455" s="47">
        <f>AA455*'E. Diagram lines'!$G$44</f>
        <v>3.1674106864951552</v>
      </c>
      <c r="AK455" s="47">
        <f>AD455*'E. Diagram lines'!$G$50</f>
        <v>0.33823259875160816</v>
      </c>
      <c r="AL455" s="47">
        <f>U455*'E. Diagram lines'!$G$47</f>
        <v>0.27118522935699191</v>
      </c>
      <c r="AM455" s="47">
        <f t="shared" si="149"/>
        <v>4.3740310614528974</v>
      </c>
      <c r="AN455" s="47">
        <f t="shared" si="150"/>
        <v>0.89854253778748572</v>
      </c>
      <c r="AO455" s="47">
        <f t="shared" si="151"/>
        <v>1.7188943876306486</v>
      </c>
      <c r="AP455" s="47">
        <f t="shared" si="152"/>
        <v>0.58176930892096046</v>
      </c>
    </row>
    <row r="456" spans="1:42">
      <c r="A456" s="18" t="s">
        <v>126</v>
      </c>
      <c r="B456" s="18">
        <v>0.13</v>
      </c>
      <c r="C456" s="18" t="s">
        <v>162</v>
      </c>
      <c r="D456" s="18">
        <v>660</v>
      </c>
      <c r="E456" s="18">
        <v>100</v>
      </c>
      <c r="F456" s="47">
        <v>72.689627682906675</v>
      </c>
      <c r="G456" s="47">
        <v>0.47538219138967341</v>
      </c>
      <c r="H456" s="47">
        <v>10.819493732819383</v>
      </c>
      <c r="I456" s="47">
        <v>0.28949986814246675</v>
      </c>
      <c r="J456" s="47">
        <v>1.701077652552905</v>
      </c>
      <c r="K456" s="47">
        <v>0.40741357435749392</v>
      </c>
      <c r="L456" s="47">
        <v>0.43211852043055116</v>
      </c>
      <c r="M456" s="47">
        <v>4.3393299431802896</v>
      </c>
      <c r="N456" s="47">
        <v>1.8006702142509978</v>
      </c>
      <c r="O456" s="47">
        <v>2.309240389638195</v>
      </c>
      <c r="P456" s="47">
        <v>0.72686656925907811</v>
      </c>
      <c r="Q456" s="47">
        <v>4.0092796610722754</v>
      </c>
      <c r="R456" s="47">
        <f t="shared" si="136"/>
        <v>99.999999999999972</v>
      </c>
      <c r="S456" s="47"/>
      <c r="T456" s="47">
        <f t="shared" si="137"/>
        <v>75.725682051610164</v>
      </c>
      <c r="U456" s="47">
        <f t="shared" si="138"/>
        <v>0.49523765392235397</v>
      </c>
      <c r="V456" s="47">
        <f t="shared" si="139"/>
        <v>11.271395500124909</v>
      </c>
      <c r="W456" s="47">
        <f t="shared" si="140"/>
        <v>0.30159151543012652</v>
      </c>
      <c r="X456" s="47">
        <f t="shared" si="141"/>
        <v>1.7721271874475732</v>
      </c>
      <c r="Y456" s="47">
        <f t="shared" si="142"/>
        <v>0.42443016670672179</v>
      </c>
      <c r="Z456" s="47">
        <f t="shared" si="143"/>
        <v>0.45016697333326661</v>
      </c>
      <c r="AA456" s="47">
        <f t="shared" si="144"/>
        <v>4.5205723301781857</v>
      </c>
      <c r="AB456" s="47">
        <f t="shared" si="145"/>
        <v>1.8758794682372659</v>
      </c>
      <c r="AC456" s="47">
        <f t="shared" si="146"/>
        <v>2.4056912808703181</v>
      </c>
      <c r="AD456" s="47">
        <f t="shared" si="147"/>
        <v>0.75722587213912962</v>
      </c>
      <c r="AE456" s="47">
        <f t="shared" si="148"/>
        <v>100.00000000000003</v>
      </c>
      <c r="AF456" s="47"/>
      <c r="AG456" s="47">
        <f>AC456*'E. Diagram lines'!$G$42</f>
        <v>1.9969791443623712</v>
      </c>
      <c r="AH456" s="47">
        <f>V456*'E. Diagram lines'!$G$43</f>
        <v>5.9655706823140502</v>
      </c>
      <c r="AI456" s="47">
        <f>AB456*'E. Diagram lines'!$G$41</f>
        <v>1.3916253299378749</v>
      </c>
      <c r="AJ456" s="47">
        <f>AA456*'E. Diagram lines'!$G$44</f>
        <v>3.2306615165635049</v>
      </c>
      <c r="AK456" s="47">
        <f>AD456*'E. Diagram lines'!$G$50</f>
        <v>0.33047510851028089</v>
      </c>
      <c r="AL456" s="47">
        <f>U456*'E. Diagram lines'!$G$47</f>
        <v>0.29680156229249177</v>
      </c>
      <c r="AM456" s="47">
        <f t="shared" si="149"/>
        <v>4.2815707491075843</v>
      </c>
      <c r="AN456" s="47">
        <f t="shared" si="150"/>
        <v>0.9012435352421303</v>
      </c>
      <c r="AO456" s="47">
        <f t="shared" si="151"/>
        <v>1.7604800818620039</v>
      </c>
      <c r="AP456" s="47">
        <f t="shared" si="152"/>
        <v>0.56802687534091933</v>
      </c>
    </row>
    <row r="457" spans="1:42">
      <c r="A457" s="18" t="s">
        <v>126</v>
      </c>
      <c r="B457" s="18">
        <v>0.13</v>
      </c>
      <c r="C457" s="18" t="s">
        <v>162</v>
      </c>
      <c r="D457" s="18">
        <v>660</v>
      </c>
      <c r="E457" s="18">
        <v>100</v>
      </c>
      <c r="F457" s="47">
        <v>72.689627682906732</v>
      </c>
      <c r="G457" s="47">
        <v>0.47538219138967353</v>
      </c>
      <c r="H457" s="47">
        <v>10.819493732819382</v>
      </c>
      <c r="I457" s="47">
        <v>0.28949986814246614</v>
      </c>
      <c r="J457" s="47">
        <v>1.7010776525529243</v>
      </c>
      <c r="K457" s="47">
        <v>0.40741357435749381</v>
      </c>
      <c r="L457" s="47">
        <v>0.4321185204305511</v>
      </c>
      <c r="M457" s="47">
        <v>4.3393299431802861</v>
      </c>
      <c r="N457" s="47">
        <v>1.8006702142509969</v>
      </c>
      <c r="O457" s="47">
        <v>2.3092403896381937</v>
      </c>
      <c r="P457" s="47">
        <v>0.72686656925907833</v>
      </c>
      <c r="Q457" s="47">
        <v>4.0092796610722754</v>
      </c>
      <c r="R457" s="47">
        <f t="shared" si="136"/>
        <v>100.00000000000004</v>
      </c>
      <c r="S457" s="47"/>
      <c r="T457" s="47">
        <f t="shared" si="137"/>
        <v>75.725682051610164</v>
      </c>
      <c r="U457" s="47">
        <f t="shared" si="138"/>
        <v>0.49523765392235369</v>
      </c>
      <c r="V457" s="47">
        <f t="shared" si="139"/>
        <v>11.271395500124902</v>
      </c>
      <c r="W457" s="47">
        <f t="shared" si="140"/>
        <v>0.30159151543012569</v>
      </c>
      <c r="X457" s="47">
        <f t="shared" si="141"/>
        <v>1.7721271874475919</v>
      </c>
      <c r="Y457" s="47">
        <f t="shared" si="142"/>
        <v>0.42443016670672129</v>
      </c>
      <c r="Z457" s="47">
        <f t="shared" si="143"/>
        <v>0.45016697333326616</v>
      </c>
      <c r="AA457" s="47">
        <f t="shared" si="144"/>
        <v>4.5205723301781786</v>
      </c>
      <c r="AB457" s="47">
        <f t="shared" si="145"/>
        <v>1.8758794682372633</v>
      </c>
      <c r="AC457" s="47">
        <f t="shared" si="146"/>
        <v>2.405691280870315</v>
      </c>
      <c r="AD457" s="47">
        <f t="shared" si="147"/>
        <v>0.75722587213912929</v>
      </c>
      <c r="AE457" s="47">
        <f t="shared" si="148"/>
        <v>100.00000000000003</v>
      </c>
      <c r="AF457" s="47"/>
      <c r="AG457" s="47">
        <f>AC457*'E. Diagram lines'!$G$42</f>
        <v>1.9969791443623688</v>
      </c>
      <c r="AH457" s="47">
        <f>V457*'E. Diagram lines'!$G$43</f>
        <v>5.9655706823140457</v>
      </c>
      <c r="AI457" s="47">
        <f>AB457*'E. Diagram lines'!$G$41</f>
        <v>1.3916253299378729</v>
      </c>
      <c r="AJ457" s="47">
        <f>AA457*'E. Diagram lines'!$G$44</f>
        <v>3.2306615165635</v>
      </c>
      <c r="AK457" s="47">
        <f>AD457*'E. Diagram lines'!$G$50</f>
        <v>0.33047510851028072</v>
      </c>
      <c r="AL457" s="47">
        <f>U457*'E. Diagram lines'!$G$47</f>
        <v>0.29680156229249161</v>
      </c>
      <c r="AM457" s="47">
        <f t="shared" si="149"/>
        <v>4.2815707491075781</v>
      </c>
      <c r="AN457" s="47">
        <f t="shared" si="150"/>
        <v>0.90124353524213097</v>
      </c>
      <c r="AO457" s="47">
        <f t="shared" si="151"/>
        <v>1.760480081862005</v>
      </c>
      <c r="AP457" s="47">
        <f t="shared" si="152"/>
        <v>0.568026875340919</v>
      </c>
    </row>
    <row r="458" spans="1:42">
      <c r="A458" s="18" t="s">
        <v>126</v>
      </c>
      <c r="B458" s="18">
        <v>0.13</v>
      </c>
      <c r="C458" s="18" t="s">
        <v>162</v>
      </c>
      <c r="D458" s="18">
        <v>660</v>
      </c>
      <c r="E458" s="18">
        <v>100</v>
      </c>
      <c r="F458" s="47">
        <v>72.259854601398658</v>
      </c>
      <c r="G458" s="47">
        <v>0.51292440373664161</v>
      </c>
      <c r="H458" s="47">
        <v>10.945048233434793</v>
      </c>
      <c r="I458" s="47">
        <v>0.30414335287998601</v>
      </c>
      <c r="J458" s="47">
        <v>1.8937097001381347</v>
      </c>
      <c r="K458" s="47">
        <v>0.41017199001061888</v>
      </c>
      <c r="L458" s="47">
        <v>0.46008652595891825</v>
      </c>
      <c r="M458" s="47">
        <v>4.4610171001761323</v>
      </c>
      <c r="N458" s="47">
        <v>1.9062493468851738</v>
      </c>
      <c r="O458" s="47">
        <v>2.244470192712821</v>
      </c>
      <c r="P458" s="47">
        <v>0.72045855927024649</v>
      </c>
      <c r="Q458" s="47">
        <v>3.8818659933979136</v>
      </c>
      <c r="R458" s="47">
        <f t="shared" si="136"/>
        <v>100.00000000000004</v>
      </c>
      <c r="S458" s="47"/>
      <c r="T458" s="47">
        <f t="shared" si="137"/>
        <v>75.178170433932152</v>
      </c>
      <c r="U458" s="47">
        <f t="shared" si="138"/>
        <v>0.53363957700365894</v>
      </c>
      <c r="V458" s="47">
        <f t="shared" si="139"/>
        <v>11.387079396155363</v>
      </c>
      <c r="W458" s="47">
        <f t="shared" si="140"/>
        <v>0.31642660984148435</v>
      </c>
      <c r="X458" s="47">
        <f t="shared" si="141"/>
        <v>1.9701898291201325</v>
      </c>
      <c r="Y458" s="47">
        <f t="shared" si="142"/>
        <v>0.42673736256932032</v>
      </c>
      <c r="Z458" s="47">
        <f t="shared" si="143"/>
        <v>0.47866776723663401</v>
      </c>
      <c r="AA458" s="47">
        <f t="shared" si="144"/>
        <v>4.6411815483951395</v>
      </c>
      <c r="AB458" s="47">
        <f t="shared" si="145"/>
        <v>1.9832359071330266</v>
      </c>
      <c r="AC458" s="47">
        <f t="shared" si="146"/>
        <v>2.3351162773911671</v>
      </c>
      <c r="AD458" s="47">
        <f t="shared" si="147"/>
        <v>0.7495552912219039</v>
      </c>
      <c r="AE458" s="47">
        <f t="shared" si="148"/>
        <v>99.999999999999972</v>
      </c>
      <c r="AF458" s="47"/>
      <c r="AG458" s="47">
        <f>AC458*'E. Diagram lines'!$G$42</f>
        <v>1.9383943994360902</v>
      </c>
      <c r="AH458" s="47">
        <f>V458*'E. Diagram lines'!$G$43</f>
        <v>6.0267982790714782</v>
      </c>
      <c r="AI458" s="47">
        <f>AB458*'E. Diagram lines'!$G$41</f>
        <v>1.4712679414323422</v>
      </c>
      <c r="AJ458" s="47">
        <f>AA458*'E. Diagram lines'!$G$44</f>
        <v>3.3168558148462988</v>
      </c>
      <c r="AK458" s="47">
        <f>AD458*'E. Diagram lines'!$G$50</f>
        <v>0.32712744679635136</v>
      </c>
      <c r="AL458" s="47">
        <f>U458*'E. Diagram lines'!$G$47</f>
        <v>0.31981627184717842</v>
      </c>
      <c r="AM458" s="47">
        <f t="shared" si="149"/>
        <v>4.3183521845241941</v>
      </c>
      <c r="AN458" s="47">
        <f t="shared" si="150"/>
        <v>0.89597591793478126</v>
      </c>
      <c r="AO458" s="47">
        <f t="shared" si="151"/>
        <v>1.7675645493789478</v>
      </c>
      <c r="AP458" s="47">
        <f t="shared" si="152"/>
        <v>0.56575020151391953</v>
      </c>
    </row>
    <row r="459" spans="1:42">
      <c r="A459" s="18" t="s">
        <v>126</v>
      </c>
      <c r="B459" s="18">
        <v>0.13</v>
      </c>
      <c r="C459" s="18" t="s">
        <v>162</v>
      </c>
      <c r="D459" s="18">
        <v>660</v>
      </c>
      <c r="E459" s="18">
        <v>100</v>
      </c>
      <c r="F459" s="47">
        <v>72.259854601398644</v>
      </c>
      <c r="G459" s="47">
        <v>0.51292440373664128</v>
      </c>
      <c r="H459" s="47">
        <v>10.945048233434786</v>
      </c>
      <c r="I459" s="47">
        <v>0.3041433528799854</v>
      </c>
      <c r="J459" s="47">
        <v>1.8937097001381444</v>
      </c>
      <c r="K459" s="47">
        <v>0.4101719900106186</v>
      </c>
      <c r="L459" s="47">
        <v>0.4600865259589178</v>
      </c>
      <c r="M459" s="47">
        <v>4.4610171001761287</v>
      </c>
      <c r="N459" s="47">
        <v>1.9062493468851724</v>
      </c>
      <c r="O459" s="47">
        <v>2.2444701927128197</v>
      </c>
      <c r="P459" s="47">
        <v>0.72045855927024616</v>
      </c>
      <c r="Q459" s="47">
        <v>3.8818659933979101</v>
      </c>
      <c r="R459" s="47">
        <f t="shared" si="136"/>
        <v>100.00000000000003</v>
      </c>
      <c r="S459" s="47"/>
      <c r="T459" s="47">
        <f t="shared" si="137"/>
        <v>75.178170433932166</v>
      </c>
      <c r="U459" s="47">
        <f t="shared" si="138"/>
        <v>0.53363957700365861</v>
      </c>
      <c r="V459" s="47">
        <f t="shared" si="139"/>
        <v>11.387079396155357</v>
      </c>
      <c r="W459" s="47">
        <f t="shared" si="140"/>
        <v>0.31642660984148374</v>
      </c>
      <c r="X459" s="47">
        <f t="shared" si="141"/>
        <v>1.9701898291201432</v>
      </c>
      <c r="Y459" s="47">
        <f t="shared" si="142"/>
        <v>0.42673736256932004</v>
      </c>
      <c r="Z459" s="47">
        <f t="shared" si="143"/>
        <v>0.47866776723663362</v>
      </c>
      <c r="AA459" s="47">
        <f t="shared" si="144"/>
        <v>4.6411815483951369</v>
      </c>
      <c r="AB459" s="47">
        <f t="shared" si="145"/>
        <v>1.9832359071330252</v>
      </c>
      <c r="AC459" s="47">
        <f t="shared" si="146"/>
        <v>2.3351162773911658</v>
      </c>
      <c r="AD459" s="47">
        <f t="shared" si="147"/>
        <v>0.74955529122190367</v>
      </c>
      <c r="AE459" s="47">
        <f t="shared" si="148"/>
        <v>100</v>
      </c>
      <c r="AF459" s="47"/>
      <c r="AG459" s="47">
        <f>AC459*'E. Diagram lines'!$G$42</f>
        <v>1.938394399436089</v>
      </c>
      <c r="AH459" s="47">
        <f>V459*'E. Diagram lines'!$G$43</f>
        <v>6.0267982790714756</v>
      </c>
      <c r="AI459" s="47">
        <f>AB459*'E. Diagram lines'!$G$41</f>
        <v>1.4712679414323411</v>
      </c>
      <c r="AJ459" s="47">
        <f>AA459*'E. Diagram lines'!$G$44</f>
        <v>3.316855814846297</v>
      </c>
      <c r="AK459" s="47">
        <f>AD459*'E. Diagram lines'!$G$50</f>
        <v>0.32712744679635125</v>
      </c>
      <c r="AL459" s="47">
        <f>U459*'E. Diagram lines'!$G$47</f>
        <v>0.3198162718471782</v>
      </c>
      <c r="AM459" s="47">
        <f t="shared" si="149"/>
        <v>4.3183521845241906</v>
      </c>
      <c r="AN459" s="47">
        <f t="shared" si="150"/>
        <v>0.89597591793478137</v>
      </c>
      <c r="AO459" s="47">
        <f t="shared" si="151"/>
        <v>1.7675645493789478</v>
      </c>
      <c r="AP459" s="47">
        <f t="shared" si="152"/>
        <v>0.56575020151391942</v>
      </c>
    </row>
    <row r="460" spans="1:42">
      <c r="A460" s="18" t="s">
        <v>126</v>
      </c>
      <c r="B460" s="18">
        <v>0.13</v>
      </c>
      <c r="C460" s="18" t="s">
        <v>162</v>
      </c>
      <c r="D460" s="18">
        <v>660</v>
      </c>
      <c r="E460" s="18">
        <v>100</v>
      </c>
      <c r="F460" s="47">
        <v>71.804227867071987</v>
      </c>
      <c r="G460" s="47">
        <v>0.55347450147567967</v>
      </c>
      <c r="H460" s="47">
        <v>11.071447872854497</v>
      </c>
      <c r="I460" s="47">
        <v>0.31992488930380397</v>
      </c>
      <c r="J460" s="47">
        <v>2.1043051300616407</v>
      </c>
      <c r="K460" s="47">
        <v>0.41283399364071005</v>
      </c>
      <c r="L460" s="47">
        <v>0.49020057697211983</v>
      </c>
      <c r="M460" s="47">
        <v>4.5875698841034511</v>
      </c>
      <c r="N460" s="47">
        <v>2.0120593735406844</v>
      </c>
      <c r="O460" s="47">
        <v>2.1774845889132357</v>
      </c>
      <c r="P460" s="47">
        <v>0.71617190403543096</v>
      </c>
      <c r="Q460" s="47">
        <v>3.7502994180267306</v>
      </c>
      <c r="R460" s="47">
        <f t="shared" si="136"/>
        <v>99.999999999999943</v>
      </c>
      <c r="S460" s="47"/>
      <c r="T460" s="47">
        <f t="shared" si="137"/>
        <v>74.602027261288256</v>
      </c>
      <c r="U460" s="47">
        <f t="shared" si="138"/>
        <v>0.57504023194783938</v>
      </c>
      <c r="V460" s="47">
        <f t="shared" si="139"/>
        <v>11.502838768236218</v>
      </c>
      <c r="W460" s="47">
        <f t="shared" si="140"/>
        <v>0.33239052939321378</v>
      </c>
      <c r="X460" s="47">
        <f t="shared" si="141"/>
        <v>2.1862978454353339</v>
      </c>
      <c r="Y460" s="47">
        <f t="shared" si="142"/>
        <v>0.42891976925072167</v>
      </c>
      <c r="Z460" s="47">
        <f t="shared" si="143"/>
        <v>0.50930088510210947</v>
      </c>
      <c r="AA460" s="47">
        <f t="shared" si="144"/>
        <v>4.7663212003411317</v>
      </c>
      <c r="AB460" s="47">
        <f t="shared" si="145"/>
        <v>2.09045780025785</v>
      </c>
      <c r="AC460" s="47">
        <f t="shared" si="146"/>
        <v>2.2623286885539264</v>
      </c>
      <c r="AD460" s="47">
        <f t="shared" si="147"/>
        <v>0.74407702019341559</v>
      </c>
      <c r="AE460" s="47">
        <f t="shared" si="148"/>
        <v>100.00000000000001</v>
      </c>
      <c r="AF460" s="47"/>
      <c r="AG460" s="47">
        <f>AC460*'E. Diagram lines'!$G$42</f>
        <v>1.8779729737809217</v>
      </c>
      <c r="AH460" s="47">
        <f>V460*'E. Diagram lines'!$G$43</f>
        <v>6.0880658227648023</v>
      </c>
      <c r="AI460" s="47">
        <f>AB460*'E. Diagram lines'!$G$41</f>
        <v>1.5508107398492408</v>
      </c>
      <c r="AJ460" s="47">
        <f>AA460*'E. Diagram lines'!$G$44</f>
        <v>3.4062878221696131</v>
      </c>
      <c r="AK460" s="47">
        <f>AD460*'E. Diagram lines'!$G$50</f>
        <v>0.32473657205316009</v>
      </c>
      <c r="AL460" s="47">
        <f>U460*'E. Diagram lines'!$G$47</f>
        <v>0.34462815553583603</v>
      </c>
      <c r="AM460" s="47">
        <f t="shared" si="149"/>
        <v>4.3527864888117769</v>
      </c>
      <c r="AN460" s="47">
        <f t="shared" si="150"/>
        <v>0.89070989101980691</v>
      </c>
      <c r="AO460" s="47">
        <f t="shared" si="151"/>
        <v>1.7755759275697136</v>
      </c>
      <c r="AP460" s="47">
        <f t="shared" si="152"/>
        <v>0.56319754310294767</v>
      </c>
    </row>
    <row r="461" spans="1:42">
      <c r="A461" s="18" t="s">
        <v>126</v>
      </c>
      <c r="B461" s="18">
        <v>0.13</v>
      </c>
      <c r="C461" s="18" t="s">
        <v>162</v>
      </c>
      <c r="D461" s="18">
        <v>660</v>
      </c>
      <c r="E461" s="18">
        <v>100</v>
      </c>
      <c r="F461" s="47">
        <v>71.804227867072015</v>
      </c>
      <c r="G461" s="47">
        <v>0.55347450147567945</v>
      </c>
      <c r="H461" s="47">
        <v>11.071447872854494</v>
      </c>
      <c r="I461" s="47">
        <v>0.31992488930380347</v>
      </c>
      <c r="J461" s="47">
        <v>2.1043051300616535</v>
      </c>
      <c r="K461" s="47">
        <v>0.41283399364070994</v>
      </c>
      <c r="L461" s="47">
        <v>0.49020057697211955</v>
      </c>
      <c r="M461" s="47">
        <v>4.5875698841034476</v>
      </c>
      <c r="N461" s="47">
        <v>2.012059373540684</v>
      </c>
      <c r="O461" s="47">
        <v>2.1774845889132344</v>
      </c>
      <c r="P461" s="47">
        <v>0.71617190403543096</v>
      </c>
      <c r="Q461" s="47">
        <v>3.7502994180267284</v>
      </c>
      <c r="R461" s="47">
        <f t="shared" si="136"/>
        <v>99.999999999999972</v>
      </c>
      <c r="S461" s="47"/>
      <c r="T461" s="47">
        <f t="shared" si="137"/>
        <v>74.602027261288271</v>
      </c>
      <c r="U461" s="47">
        <f t="shared" si="138"/>
        <v>0.57504023194783904</v>
      </c>
      <c r="V461" s="47">
        <f t="shared" si="139"/>
        <v>11.502838768236213</v>
      </c>
      <c r="W461" s="47">
        <f t="shared" si="140"/>
        <v>0.33239052939321317</v>
      </c>
      <c r="X461" s="47">
        <f t="shared" si="141"/>
        <v>2.1862978454353468</v>
      </c>
      <c r="Y461" s="47">
        <f t="shared" si="142"/>
        <v>0.42891976925072145</v>
      </c>
      <c r="Z461" s="47">
        <f t="shared" si="143"/>
        <v>0.50930088510210902</v>
      </c>
      <c r="AA461" s="47">
        <f t="shared" si="144"/>
        <v>4.7663212003411273</v>
      </c>
      <c r="AB461" s="47">
        <f t="shared" si="145"/>
        <v>2.0904578002578491</v>
      </c>
      <c r="AC461" s="47">
        <f t="shared" si="146"/>
        <v>2.2623286885539242</v>
      </c>
      <c r="AD461" s="47">
        <f t="shared" si="147"/>
        <v>0.74407702019341537</v>
      </c>
      <c r="AE461" s="47">
        <f t="shared" si="148"/>
        <v>100.00000000000003</v>
      </c>
      <c r="AF461" s="47"/>
      <c r="AG461" s="47">
        <f>AC461*'E. Diagram lines'!$G$42</f>
        <v>1.8779729737809197</v>
      </c>
      <c r="AH461" s="47">
        <f>V461*'E. Diagram lines'!$G$43</f>
        <v>6.0880658227647997</v>
      </c>
      <c r="AI461" s="47">
        <f>AB461*'E. Diagram lines'!$G$41</f>
        <v>1.5508107398492401</v>
      </c>
      <c r="AJ461" s="47">
        <f>AA461*'E. Diagram lines'!$G$44</f>
        <v>3.40628782216961</v>
      </c>
      <c r="AK461" s="47">
        <f>AD461*'E. Diagram lines'!$G$50</f>
        <v>0.32473657205316003</v>
      </c>
      <c r="AL461" s="47">
        <f>U461*'E. Diagram lines'!$G$47</f>
        <v>0.34462815553583587</v>
      </c>
      <c r="AM461" s="47">
        <f t="shared" si="149"/>
        <v>4.3527864888117733</v>
      </c>
      <c r="AN461" s="47">
        <f t="shared" si="150"/>
        <v>0.89070989101980724</v>
      </c>
      <c r="AO461" s="47">
        <f t="shared" si="151"/>
        <v>1.7755759275697141</v>
      </c>
      <c r="AP461" s="47">
        <f t="shared" si="152"/>
        <v>0.56319754310294745</v>
      </c>
    </row>
    <row r="462" spans="1:42">
      <c r="A462" s="18" t="s">
        <v>126</v>
      </c>
      <c r="B462" s="18">
        <v>0.13</v>
      </c>
      <c r="C462" s="18" t="s">
        <v>162</v>
      </c>
      <c r="D462" s="18">
        <v>660</v>
      </c>
      <c r="E462" s="18">
        <v>100</v>
      </c>
      <c r="F462" s="47">
        <v>71.329420188276657</v>
      </c>
      <c r="G462" s="47">
        <v>0.59681997897194849</v>
      </c>
      <c r="H462" s="47">
        <v>11.196502687666483</v>
      </c>
      <c r="I462" s="47">
        <v>0.33679124056552628</v>
      </c>
      <c r="J462" s="47">
        <v>2.3308132048687744</v>
      </c>
      <c r="K462" s="47">
        <v>0.41532922648452608</v>
      </c>
      <c r="L462" s="47">
        <v>0.5222474388433398</v>
      </c>
      <c r="M462" s="47">
        <v>4.7173259181555753</v>
      </c>
      <c r="N462" s="47">
        <v>2.1159374041985939</v>
      </c>
      <c r="O462" s="47">
        <v>2.1089372523428294</v>
      </c>
      <c r="P462" s="47">
        <v>0.71398436381946528</v>
      </c>
      <c r="Q462" s="47">
        <v>3.6158910958062793</v>
      </c>
      <c r="R462" s="47">
        <f t="shared" si="136"/>
        <v>100</v>
      </c>
      <c r="S462" s="47"/>
      <c r="T462" s="47">
        <f t="shared" si="137"/>
        <v>74.005373914053038</v>
      </c>
      <c r="U462" s="47">
        <f t="shared" si="138"/>
        <v>0.61920993590882334</v>
      </c>
      <c r="V462" s="47">
        <f t="shared" si="139"/>
        <v>11.616544277849641</v>
      </c>
      <c r="W462" s="47">
        <f t="shared" si="140"/>
        <v>0.34942610809453917</v>
      </c>
      <c r="X462" s="47">
        <f t="shared" si="141"/>
        <v>2.4182546597858927</v>
      </c>
      <c r="Y462" s="47">
        <f t="shared" si="142"/>
        <v>0.43091048016781003</v>
      </c>
      <c r="Z462" s="47">
        <f t="shared" si="143"/>
        <v>0.54183977502189318</v>
      </c>
      <c r="AA462" s="47">
        <f t="shared" si="144"/>
        <v>4.8942984188862715</v>
      </c>
      <c r="AB462" s="47">
        <f t="shared" si="145"/>
        <v>2.1953177014914833</v>
      </c>
      <c r="AC462" s="47">
        <f t="shared" si="146"/>
        <v>2.1880549359429398</v>
      </c>
      <c r="AD462" s="47">
        <f t="shared" si="147"/>
        <v>0.74076979279765842</v>
      </c>
      <c r="AE462" s="47">
        <f t="shared" si="148"/>
        <v>100</v>
      </c>
      <c r="AF462" s="47"/>
      <c r="AG462" s="47">
        <f>AC462*'E. Diagram lines'!$G$42</f>
        <v>1.816317874426689</v>
      </c>
      <c r="AH462" s="47">
        <f>V462*'E. Diagram lines'!$G$43</f>
        <v>6.1482463261070812</v>
      </c>
      <c r="AI462" s="47">
        <f>AB462*'E. Diagram lines'!$G$41</f>
        <v>1.6286012893607358</v>
      </c>
      <c r="AJ462" s="47">
        <f>AA462*'E. Diagram lines'!$G$44</f>
        <v>3.4977477181191872</v>
      </c>
      <c r="AK462" s="47">
        <f>AD462*'E. Diagram lines'!$G$50</f>
        <v>0.32329320307608927</v>
      </c>
      <c r="AL462" s="47">
        <f>U462*'E. Diagram lines'!$G$47</f>
        <v>0.37109956181479459</v>
      </c>
      <c r="AM462" s="47">
        <f t="shared" si="149"/>
        <v>4.3833726374344231</v>
      </c>
      <c r="AN462" s="47">
        <f t="shared" si="150"/>
        <v>0.88557415049397203</v>
      </c>
      <c r="AO462" s="47">
        <f t="shared" si="151"/>
        <v>1.7847287654052104</v>
      </c>
      <c r="AP462" s="47">
        <f t="shared" si="152"/>
        <v>0.56030922983020159</v>
      </c>
    </row>
    <row r="463" spans="1:42">
      <c r="A463" s="18" t="s">
        <v>126</v>
      </c>
      <c r="B463" s="18">
        <v>0.13</v>
      </c>
      <c r="C463" s="18" t="s">
        <v>162</v>
      </c>
      <c r="D463" s="18">
        <v>660</v>
      </c>
      <c r="E463" s="18">
        <v>100</v>
      </c>
      <c r="F463" s="47">
        <v>71.329420188276643</v>
      </c>
      <c r="G463" s="47">
        <v>0.59681997897194816</v>
      </c>
      <c r="H463" s="47">
        <v>11.196502687666475</v>
      </c>
      <c r="I463" s="47">
        <v>0.33679124056552567</v>
      </c>
      <c r="J463" s="47">
        <v>2.3308132048687891</v>
      </c>
      <c r="K463" s="47">
        <v>0.41532922648452569</v>
      </c>
      <c r="L463" s="47">
        <v>0.52224743884333935</v>
      </c>
      <c r="M463" s="47">
        <v>4.71732591815557</v>
      </c>
      <c r="N463" s="47">
        <v>2.1159374041985926</v>
      </c>
      <c r="O463" s="47">
        <v>2.108937252342828</v>
      </c>
      <c r="P463" s="47">
        <v>0.71398436381946495</v>
      </c>
      <c r="Q463" s="47">
        <v>3.6158910958062758</v>
      </c>
      <c r="R463" s="47">
        <f t="shared" si="136"/>
        <v>99.999999999999986</v>
      </c>
      <c r="S463" s="47"/>
      <c r="T463" s="47">
        <f t="shared" si="137"/>
        <v>74.005373914053038</v>
      </c>
      <c r="U463" s="47">
        <f t="shared" si="138"/>
        <v>0.61920993590882312</v>
      </c>
      <c r="V463" s="47">
        <f t="shared" si="139"/>
        <v>11.616544277849636</v>
      </c>
      <c r="W463" s="47">
        <f t="shared" si="140"/>
        <v>0.34942610809453856</v>
      </c>
      <c r="X463" s="47">
        <f t="shared" si="141"/>
        <v>2.4182546597859083</v>
      </c>
      <c r="Y463" s="47">
        <f t="shared" si="142"/>
        <v>0.43091048016780964</v>
      </c>
      <c r="Z463" s="47">
        <f t="shared" si="143"/>
        <v>0.54183977502189273</v>
      </c>
      <c r="AA463" s="47">
        <f t="shared" si="144"/>
        <v>4.8942984188862662</v>
      </c>
      <c r="AB463" s="47">
        <f t="shared" si="145"/>
        <v>2.1953177014914824</v>
      </c>
      <c r="AC463" s="47">
        <f t="shared" si="146"/>
        <v>2.1880549359429389</v>
      </c>
      <c r="AD463" s="47">
        <f t="shared" si="147"/>
        <v>0.7407697927976582</v>
      </c>
      <c r="AE463" s="47">
        <f t="shared" si="148"/>
        <v>100</v>
      </c>
      <c r="AF463" s="47"/>
      <c r="AG463" s="47">
        <f>AC463*'E. Diagram lines'!$G$42</f>
        <v>1.8163178744266881</v>
      </c>
      <c r="AH463" s="47">
        <f>V463*'E. Diagram lines'!$G$43</f>
        <v>6.1482463261070786</v>
      </c>
      <c r="AI463" s="47">
        <f>AB463*'E. Diagram lines'!$G$41</f>
        <v>1.6286012893607351</v>
      </c>
      <c r="AJ463" s="47">
        <f>AA463*'E. Diagram lines'!$G$44</f>
        <v>3.4977477181191836</v>
      </c>
      <c r="AK463" s="47">
        <f>AD463*'E. Diagram lines'!$G$50</f>
        <v>0.32329320307608916</v>
      </c>
      <c r="AL463" s="47">
        <f>U463*'E. Diagram lines'!$G$47</f>
        <v>0.37109956181479448</v>
      </c>
      <c r="AM463" s="47">
        <f t="shared" si="149"/>
        <v>4.3833726374344213</v>
      </c>
      <c r="AN463" s="47">
        <f t="shared" si="150"/>
        <v>0.88557415049397226</v>
      </c>
      <c r="AO463" s="47">
        <f t="shared" si="151"/>
        <v>1.7847287654052106</v>
      </c>
      <c r="AP463" s="47">
        <f t="shared" si="152"/>
        <v>0.56030922983020148</v>
      </c>
    </row>
    <row r="464" spans="1:42">
      <c r="A464" s="18" t="s">
        <v>126</v>
      </c>
      <c r="B464" s="18">
        <v>0.13</v>
      </c>
      <c r="C464" s="18" t="s">
        <v>162</v>
      </c>
      <c r="D464" s="18">
        <v>660</v>
      </c>
      <c r="E464" s="18">
        <v>100</v>
      </c>
      <c r="F464" s="47">
        <v>70.772340811177003</v>
      </c>
      <c r="G464" s="47">
        <v>0.64917360318839701</v>
      </c>
      <c r="H464" s="47">
        <v>11.335200308566304</v>
      </c>
      <c r="I464" s="47">
        <v>0.35718760587892223</v>
      </c>
      <c r="J464" s="47">
        <v>2.6048682523753728</v>
      </c>
      <c r="K464" s="47">
        <v>0.41793540532835988</v>
      </c>
      <c r="L464" s="47">
        <v>0.56081040990182829</v>
      </c>
      <c r="M464" s="47">
        <v>4.8669908466557876</v>
      </c>
      <c r="N464" s="47">
        <v>2.2296261528236645</v>
      </c>
      <c r="O464" s="47">
        <v>2.0301514375813556</v>
      </c>
      <c r="P464" s="47">
        <v>0.71396488376891298</v>
      </c>
      <c r="Q464" s="47">
        <v>3.4617502827540858</v>
      </c>
      <c r="R464" s="47">
        <f t="shared" si="136"/>
        <v>99.999999999999986</v>
      </c>
      <c r="S464" s="47"/>
      <c r="T464" s="47">
        <f t="shared" si="137"/>
        <v>73.310155320263689</v>
      </c>
      <c r="U464" s="47">
        <f t="shared" si="138"/>
        <v>0.67245221980902203</v>
      </c>
      <c r="V464" s="47">
        <f t="shared" si="139"/>
        <v>11.741667517037392</v>
      </c>
      <c r="W464" s="47">
        <f t="shared" si="140"/>
        <v>0.36999594142746617</v>
      </c>
      <c r="X464" s="47">
        <f t="shared" si="141"/>
        <v>2.6982758233185895</v>
      </c>
      <c r="Y464" s="47">
        <f t="shared" si="142"/>
        <v>0.43292208689557232</v>
      </c>
      <c r="Z464" s="47">
        <f t="shared" si="143"/>
        <v>0.58092042433377922</v>
      </c>
      <c r="AA464" s="47">
        <f t="shared" si="144"/>
        <v>5.0415155245831365</v>
      </c>
      <c r="AB464" s="47">
        <f t="shared" si="145"/>
        <v>2.3095779749001983</v>
      </c>
      <c r="AC464" s="47">
        <f t="shared" si="146"/>
        <v>2.1029503264535392</v>
      </c>
      <c r="AD464" s="47">
        <f t="shared" si="147"/>
        <v>0.73956684097761094</v>
      </c>
      <c r="AE464" s="47">
        <f t="shared" si="148"/>
        <v>100</v>
      </c>
      <c r="AF464" s="47"/>
      <c r="AG464" s="47">
        <f>AC464*'E. Diagram lines'!$G$42</f>
        <v>1.7456720140908804</v>
      </c>
      <c r="AH464" s="47">
        <f>V464*'E. Diagram lines'!$G$43</f>
        <v>6.2144698498372479</v>
      </c>
      <c r="AI464" s="47">
        <f>AB464*'E. Diagram lines'!$G$41</f>
        <v>1.7133655257488081</v>
      </c>
      <c r="AJ464" s="47">
        <f>AA464*'E. Diagram lines'!$G$44</f>
        <v>3.6029575462596823</v>
      </c>
      <c r="AK464" s="47">
        <f>AD464*'E. Diagram lines'!$G$50</f>
        <v>0.32276820036832421</v>
      </c>
      <c r="AL464" s="47">
        <f>U464*'E. Diagram lines'!$G$47</f>
        <v>0.40300826850630345</v>
      </c>
      <c r="AM464" s="47">
        <f t="shared" si="149"/>
        <v>4.4125283013537375</v>
      </c>
      <c r="AN464" s="47">
        <f t="shared" si="150"/>
        <v>0.87998784678704078</v>
      </c>
      <c r="AO464" s="47">
        <f t="shared" si="151"/>
        <v>1.7965893050484969</v>
      </c>
      <c r="AP464" s="47">
        <f t="shared" si="152"/>
        <v>0.55661023762634843</v>
      </c>
    </row>
    <row r="465" spans="1:42">
      <c r="A465" s="18" t="s">
        <v>126</v>
      </c>
      <c r="B465" s="18">
        <v>0.13</v>
      </c>
      <c r="C465" s="18" t="s">
        <v>162</v>
      </c>
      <c r="D465" s="18">
        <v>660</v>
      </c>
      <c r="E465" s="18">
        <v>100</v>
      </c>
      <c r="F465" s="47">
        <v>70.772340811177031</v>
      </c>
      <c r="G465" s="47">
        <v>0.64917360318839701</v>
      </c>
      <c r="H465" s="47">
        <v>11.3352003085663</v>
      </c>
      <c r="I465" s="47">
        <v>0.35718760587892157</v>
      </c>
      <c r="J465" s="47">
        <v>2.6048682523753928</v>
      </c>
      <c r="K465" s="47">
        <v>0.4179354053283596</v>
      </c>
      <c r="L465" s="47">
        <v>0.56081040990182818</v>
      </c>
      <c r="M465" s="47">
        <v>4.8669908466557841</v>
      </c>
      <c r="N465" s="47">
        <v>2.2296261528236641</v>
      </c>
      <c r="O465" s="47">
        <v>2.0301514375813547</v>
      </c>
      <c r="P465" s="47">
        <v>0.71396488376891309</v>
      </c>
      <c r="Q465" s="47">
        <v>3.4617502827540836</v>
      </c>
      <c r="R465" s="47">
        <f t="shared" si="136"/>
        <v>100.00000000000004</v>
      </c>
      <c r="S465" s="47"/>
      <c r="T465" s="47">
        <f t="shared" si="137"/>
        <v>73.310155320263675</v>
      </c>
      <c r="U465" s="47">
        <f t="shared" si="138"/>
        <v>0.67245221980902159</v>
      </c>
      <c r="V465" s="47">
        <f t="shared" si="139"/>
        <v>11.741667517037381</v>
      </c>
      <c r="W465" s="47">
        <f t="shared" si="140"/>
        <v>0.36999594142746534</v>
      </c>
      <c r="X465" s="47">
        <f t="shared" si="141"/>
        <v>2.6982758233186086</v>
      </c>
      <c r="Y465" s="47">
        <f t="shared" si="142"/>
        <v>0.43292208689557177</v>
      </c>
      <c r="Z465" s="47">
        <f t="shared" si="143"/>
        <v>0.58092042433377877</v>
      </c>
      <c r="AA465" s="47">
        <f t="shared" si="144"/>
        <v>5.0415155245831293</v>
      </c>
      <c r="AB465" s="47">
        <f t="shared" si="145"/>
        <v>2.3095779749001966</v>
      </c>
      <c r="AC465" s="47">
        <f t="shared" si="146"/>
        <v>2.102950326453537</v>
      </c>
      <c r="AD465" s="47">
        <f t="shared" si="147"/>
        <v>0.73956684097761072</v>
      </c>
      <c r="AE465" s="47">
        <f t="shared" si="148"/>
        <v>99.999999999999986</v>
      </c>
      <c r="AF465" s="47"/>
      <c r="AG465" s="47">
        <f>AC465*'E. Diagram lines'!$G$42</f>
        <v>1.7456720140908786</v>
      </c>
      <c r="AH465" s="47">
        <f>V465*'E. Diagram lines'!$G$43</f>
        <v>6.2144698498372417</v>
      </c>
      <c r="AI465" s="47">
        <f>AB465*'E. Diagram lines'!$G$41</f>
        <v>1.7133655257488067</v>
      </c>
      <c r="AJ465" s="47">
        <f>AA465*'E. Diagram lines'!$G$44</f>
        <v>3.602957546259677</v>
      </c>
      <c r="AK465" s="47">
        <f>AD465*'E. Diagram lines'!$G$50</f>
        <v>0.3227682003683241</v>
      </c>
      <c r="AL465" s="47">
        <f>U465*'E. Diagram lines'!$G$47</f>
        <v>0.40300826850630317</v>
      </c>
      <c r="AM465" s="47">
        <f t="shared" si="149"/>
        <v>4.4125283013537331</v>
      </c>
      <c r="AN465" s="47">
        <f t="shared" si="150"/>
        <v>0.87998784678704101</v>
      </c>
      <c r="AO465" s="47">
        <f t="shared" si="151"/>
        <v>1.7965893050484967</v>
      </c>
      <c r="AP465" s="47">
        <f t="shared" si="152"/>
        <v>0.55661023762634854</v>
      </c>
    </row>
    <row r="466" spans="1:42">
      <c r="A466" s="18" t="s">
        <v>126</v>
      </c>
      <c r="B466" s="18">
        <v>0.13</v>
      </c>
      <c r="C466" s="18" t="s">
        <v>162</v>
      </c>
      <c r="D466" s="18">
        <v>660</v>
      </c>
      <c r="E466" s="18">
        <v>100</v>
      </c>
      <c r="F466" s="47">
        <v>70.169812591147434</v>
      </c>
      <c r="G466" s="47">
        <v>0.70775522958573367</v>
      </c>
      <c r="H466" s="47">
        <v>11.476061021347798</v>
      </c>
      <c r="I466" s="47">
        <v>0.38008585079043034</v>
      </c>
      <c r="J466" s="47">
        <v>2.9103216551162303</v>
      </c>
      <c r="K466" s="47">
        <v>0.42044403873646363</v>
      </c>
      <c r="L466" s="47">
        <v>0.60381445394123756</v>
      </c>
      <c r="M466" s="47">
        <v>5.0260802863595435</v>
      </c>
      <c r="N466" s="47">
        <v>2.3428782289252195</v>
      </c>
      <c r="O466" s="47">
        <v>1.9468683268198288</v>
      </c>
      <c r="P466" s="47">
        <v>0.71664004306399853</v>
      </c>
      <c r="Q466" s="47">
        <v>3.2992382741660617</v>
      </c>
      <c r="R466" s="47">
        <f t="shared" si="136"/>
        <v>99.999999999999986</v>
      </c>
      <c r="S466" s="47"/>
      <c r="T466" s="47">
        <f t="shared" si="137"/>
        <v>72.563867480271711</v>
      </c>
      <c r="U466" s="47">
        <f t="shared" si="138"/>
        <v>0.73190243484571693</v>
      </c>
      <c r="V466" s="47">
        <f t="shared" si="139"/>
        <v>11.867601471314916</v>
      </c>
      <c r="W466" s="47">
        <f t="shared" si="140"/>
        <v>0.39305362647302611</v>
      </c>
      <c r="X466" s="47">
        <f t="shared" si="141"/>
        <v>3.0096160600756967</v>
      </c>
      <c r="Y466" s="47">
        <f t="shared" si="142"/>
        <v>0.4347887557788912</v>
      </c>
      <c r="Z466" s="47">
        <f t="shared" si="143"/>
        <v>0.62441540600597623</v>
      </c>
      <c r="AA466" s="47">
        <f t="shared" si="144"/>
        <v>5.1975601811798438</v>
      </c>
      <c r="AB466" s="47">
        <f t="shared" si="145"/>
        <v>2.4228125891787178</v>
      </c>
      <c r="AC466" s="47">
        <f t="shared" si="146"/>
        <v>2.0132916143303929</v>
      </c>
      <c r="AD466" s="47">
        <f t="shared" si="147"/>
        <v>0.74109038054510556</v>
      </c>
      <c r="AE466" s="47">
        <f t="shared" si="148"/>
        <v>100</v>
      </c>
      <c r="AF466" s="47"/>
      <c r="AG466" s="47">
        <f>AC466*'E. Diagram lines'!$G$42</f>
        <v>1.6712457651186772</v>
      </c>
      <c r="AH466" s="47">
        <f>V466*'E. Diagram lines'!$G$43</f>
        <v>6.2811224578073572</v>
      </c>
      <c r="AI466" s="47">
        <f>AB466*'E. Diagram lines'!$G$41</f>
        <v>1.7973688746440375</v>
      </c>
      <c r="AJ466" s="47">
        <f>AA466*'E. Diagram lines'!$G$44</f>
        <v>3.7144760510222148</v>
      </c>
      <c r="AK466" s="47">
        <f>AD466*'E. Diagram lines'!$G$50</f>
        <v>0.3234331167722832</v>
      </c>
      <c r="AL466" s="47">
        <f>U466*'E. Diagram lines'!$G$47</f>
        <v>0.43863745898034218</v>
      </c>
      <c r="AM466" s="47">
        <f t="shared" si="149"/>
        <v>4.4361042035091103</v>
      </c>
      <c r="AN466" s="47">
        <f t="shared" si="150"/>
        <v>0.87443173533438845</v>
      </c>
      <c r="AO466" s="47">
        <f t="shared" si="151"/>
        <v>1.8108447060688888</v>
      </c>
      <c r="AP466" s="47">
        <f t="shared" si="152"/>
        <v>0.55222846920477875</v>
      </c>
    </row>
    <row r="467" spans="1:42">
      <c r="A467" s="18" t="s">
        <v>126</v>
      </c>
      <c r="B467" s="18">
        <v>0.13</v>
      </c>
      <c r="C467" s="18" t="s">
        <v>162</v>
      </c>
      <c r="D467" s="18">
        <v>660</v>
      </c>
      <c r="E467" s="18">
        <v>100</v>
      </c>
      <c r="F467" s="47">
        <v>70.169812591147434</v>
      </c>
      <c r="G467" s="47">
        <v>0.70775522958573323</v>
      </c>
      <c r="H467" s="47">
        <v>11.476061021347791</v>
      </c>
      <c r="I467" s="47">
        <v>0.38008585079042917</v>
      </c>
      <c r="J467" s="47">
        <v>2.9103216551162543</v>
      </c>
      <c r="K467" s="47">
        <v>0.42044403873646319</v>
      </c>
      <c r="L467" s="47">
        <v>0.60381445394123712</v>
      </c>
      <c r="M467" s="47">
        <v>5.0260802863595382</v>
      </c>
      <c r="N467" s="47">
        <v>2.3428782289252159</v>
      </c>
      <c r="O467" s="47">
        <v>1.9468683268198266</v>
      </c>
      <c r="P467" s="47">
        <v>0.71664004306399809</v>
      </c>
      <c r="Q467" s="47">
        <v>3.2992382741660586</v>
      </c>
      <c r="R467" s="47">
        <f t="shared" si="136"/>
        <v>99.999999999999972</v>
      </c>
      <c r="S467" s="47"/>
      <c r="T467" s="47">
        <f t="shared" si="137"/>
        <v>72.563867480271725</v>
      </c>
      <c r="U467" s="47">
        <f t="shared" si="138"/>
        <v>0.7319024348457166</v>
      </c>
      <c r="V467" s="47">
        <f t="shared" si="139"/>
        <v>11.867601471314911</v>
      </c>
      <c r="W467" s="47">
        <f t="shared" si="140"/>
        <v>0.393053626473025</v>
      </c>
      <c r="X467" s="47">
        <f t="shared" si="141"/>
        <v>3.0096160600757216</v>
      </c>
      <c r="Y467" s="47">
        <f t="shared" si="142"/>
        <v>0.43478875577889087</v>
      </c>
      <c r="Z467" s="47">
        <f t="shared" si="143"/>
        <v>0.62441540600597578</v>
      </c>
      <c r="AA467" s="47">
        <f t="shared" si="144"/>
        <v>5.1975601811798393</v>
      </c>
      <c r="AB467" s="47">
        <f t="shared" si="145"/>
        <v>2.4228125891787147</v>
      </c>
      <c r="AC467" s="47">
        <f t="shared" si="146"/>
        <v>2.0132916143303912</v>
      </c>
      <c r="AD467" s="47">
        <f t="shared" si="147"/>
        <v>0.74109038054510523</v>
      </c>
      <c r="AE467" s="47">
        <f t="shared" si="148"/>
        <v>100.00000000000003</v>
      </c>
      <c r="AF467" s="47"/>
      <c r="AG467" s="47">
        <f>AC467*'E. Diagram lines'!$G$42</f>
        <v>1.6712457651186756</v>
      </c>
      <c r="AH467" s="47">
        <f>V467*'E. Diagram lines'!$G$43</f>
        <v>6.2811224578073537</v>
      </c>
      <c r="AI467" s="47">
        <f>AB467*'E. Diagram lines'!$G$41</f>
        <v>1.7973688746440353</v>
      </c>
      <c r="AJ467" s="47">
        <f>AA467*'E. Diagram lines'!$G$44</f>
        <v>3.7144760510222117</v>
      </c>
      <c r="AK467" s="47">
        <f>AD467*'E. Diagram lines'!$G$50</f>
        <v>0.32343311677228309</v>
      </c>
      <c r="AL467" s="47">
        <f>U467*'E. Diagram lines'!$G$47</f>
        <v>0.43863745898034201</v>
      </c>
      <c r="AM467" s="47">
        <f t="shared" si="149"/>
        <v>4.4361042035091058</v>
      </c>
      <c r="AN467" s="47">
        <f t="shared" si="150"/>
        <v>0.87443173533438878</v>
      </c>
      <c r="AO467" s="47">
        <f t="shared" si="151"/>
        <v>1.8108447060688897</v>
      </c>
      <c r="AP467" s="47">
        <f t="shared" si="152"/>
        <v>0.55222846920477853</v>
      </c>
    </row>
    <row r="468" spans="1:42">
      <c r="A468" s="18" t="s">
        <v>126</v>
      </c>
      <c r="B468" s="18">
        <v>0.13</v>
      </c>
      <c r="C468" s="18" t="s">
        <v>162</v>
      </c>
      <c r="D468" s="18">
        <v>660</v>
      </c>
      <c r="E468" s="18">
        <v>100</v>
      </c>
      <c r="F468" s="47">
        <v>69.640140447308369</v>
      </c>
      <c r="G468" s="47">
        <v>0.7636907260381206</v>
      </c>
      <c r="H468" s="47">
        <v>11.63923699515988</v>
      </c>
      <c r="I468" s="47">
        <v>0.4103571060843702</v>
      </c>
      <c r="J468" s="47">
        <v>3.0779711645446675</v>
      </c>
      <c r="K468" s="47">
        <v>0.41175488169997732</v>
      </c>
      <c r="L468" s="47">
        <v>0.66590762338569298</v>
      </c>
      <c r="M468" s="47">
        <v>5.1456990338225079</v>
      </c>
      <c r="N468" s="47">
        <v>2.4489459314323727</v>
      </c>
      <c r="O468" s="47">
        <v>1.8888336631762042</v>
      </c>
      <c r="P468" s="47">
        <v>0.72342891738440862</v>
      </c>
      <c r="Q468" s="47">
        <v>3.1840335099634327</v>
      </c>
      <c r="R468" s="47">
        <f t="shared" si="136"/>
        <v>100</v>
      </c>
      <c r="S468" s="47"/>
      <c r="T468" s="47">
        <f t="shared" si="137"/>
        <v>71.930429424030081</v>
      </c>
      <c r="U468" s="47">
        <f t="shared" si="138"/>
        <v>0.7888065922646269</v>
      </c>
      <c r="V468" s="47">
        <f t="shared" si="139"/>
        <v>12.022022210931176</v>
      </c>
      <c r="W468" s="47">
        <f t="shared" si="140"/>
        <v>0.42385271868003349</v>
      </c>
      <c r="X468" s="47">
        <f t="shared" si="141"/>
        <v>3.1791978907336782</v>
      </c>
      <c r="Y468" s="47">
        <f t="shared" si="142"/>
        <v>0.42529646361827256</v>
      </c>
      <c r="Z468" s="47">
        <f t="shared" si="143"/>
        <v>0.68780764942755812</v>
      </c>
      <c r="AA468" s="47">
        <f t="shared" si="144"/>
        <v>5.3149281263974748</v>
      </c>
      <c r="AB468" s="47">
        <f t="shared" si="145"/>
        <v>2.5294856005846889</v>
      </c>
      <c r="AC468" s="47">
        <f t="shared" si="146"/>
        <v>1.9509526492932194</v>
      </c>
      <c r="AD468" s="47">
        <f t="shared" si="147"/>
        <v>0.74722067403919112</v>
      </c>
      <c r="AE468" s="47">
        <f t="shared" si="148"/>
        <v>99.999999999999972</v>
      </c>
      <c r="AF468" s="47"/>
      <c r="AG468" s="47">
        <f>AC468*'E. Diagram lines'!$G$42</f>
        <v>1.619497806413297</v>
      </c>
      <c r="AH468" s="47">
        <f>V468*'E. Diagram lines'!$G$43</f>
        <v>6.3628521635022555</v>
      </c>
      <c r="AI468" s="47">
        <f>AB468*'E. Diagram lines'!$G$41</f>
        <v>1.8765044839445628</v>
      </c>
      <c r="AJ468" s="47">
        <f>AA468*'E. Diagram lines'!$G$44</f>
        <v>3.7983539488187952</v>
      </c>
      <c r="AK468" s="47">
        <f>AD468*'E. Diagram lines'!$G$50</f>
        <v>0.32610855283726431</v>
      </c>
      <c r="AL468" s="47">
        <f>U468*'E. Diagram lines'!$G$47</f>
        <v>0.47274076814737565</v>
      </c>
      <c r="AM468" s="47">
        <f t="shared" si="149"/>
        <v>4.4804382498779081</v>
      </c>
      <c r="AN468" s="47">
        <f t="shared" si="150"/>
        <v>0.87229797323697167</v>
      </c>
      <c r="AO468" s="47">
        <f t="shared" si="151"/>
        <v>1.8200366118326934</v>
      </c>
      <c r="AP468" s="47">
        <f t="shared" si="152"/>
        <v>0.54943949671047876</v>
      </c>
    </row>
    <row r="469" spans="1:42">
      <c r="A469" s="18" t="s">
        <v>126</v>
      </c>
      <c r="B469" s="18">
        <v>0.13</v>
      </c>
      <c r="C469" s="18" t="s">
        <v>162</v>
      </c>
      <c r="D469" s="18">
        <v>660</v>
      </c>
      <c r="E469" s="18">
        <v>100</v>
      </c>
      <c r="F469" s="47">
        <v>69.640140447308369</v>
      </c>
      <c r="G469" s="47">
        <v>0.76369072603812049</v>
      </c>
      <c r="H469" s="47">
        <v>11.639236995159878</v>
      </c>
      <c r="I469" s="47">
        <v>0.41035710608436948</v>
      </c>
      <c r="J469" s="47">
        <v>3.077971164544687</v>
      </c>
      <c r="K469" s="47">
        <v>0.41175488169997709</v>
      </c>
      <c r="L469" s="47">
        <v>0.66590762338569254</v>
      </c>
      <c r="M469" s="47">
        <v>5.1456990338225017</v>
      </c>
      <c r="N469" s="47">
        <v>2.4489459314323709</v>
      </c>
      <c r="O469" s="47">
        <v>1.888833663176203</v>
      </c>
      <c r="P469" s="47">
        <v>0.7234289173844084</v>
      </c>
      <c r="Q469" s="47">
        <v>3.1840335099634305</v>
      </c>
      <c r="R469" s="47">
        <f t="shared" si="136"/>
        <v>100.00000000000001</v>
      </c>
      <c r="S469" s="47"/>
      <c r="T469" s="47">
        <f t="shared" si="137"/>
        <v>71.930429424030066</v>
      </c>
      <c r="U469" s="47">
        <f t="shared" si="138"/>
        <v>0.78880659226462657</v>
      </c>
      <c r="V469" s="47">
        <f t="shared" si="139"/>
        <v>12.022022210931171</v>
      </c>
      <c r="W469" s="47">
        <f t="shared" si="140"/>
        <v>0.42385271868003271</v>
      </c>
      <c r="X469" s="47">
        <f t="shared" si="141"/>
        <v>3.1791978907336982</v>
      </c>
      <c r="Y469" s="47">
        <f t="shared" si="142"/>
        <v>0.42529646361827222</v>
      </c>
      <c r="Z469" s="47">
        <f t="shared" si="143"/>
        <v>0.68780764942755757</v>
      </c>
      <c r="AA469" s="47">
        <f t="shared" si="144"/>
        <v>5.3149281263974668</v>
      </c>
      <c r="AB469" s="47">
        <f t="shared" si="145"/>
        <v>2.5294856005846866</v>
      </c>
      <c r="AC469" s="47">
        <f t="shared" si="146"/>
        <v>1.9509526492932181</v>
      </c>
      <c r="AD469" s="47">
        <f t="shared" si="147"/>
        <v>0.74722067403919068</v>
      </c>
      <c r="AE469" s="47">
        <f t="shared" si="148"/>
        <v>99.999999999999972</v>
      </c>
      <c r="AF469" s="47"/>
      <c r="AG469" s="47">
        <f>AC469*'E. Diagram lines'!$G$42</f>
        <v>1.6194978064132959</v>
      </c>
      <c r="AH469" s="47">
        <f>V469*'E. Diagram lines'!$G$43</f>
        <v>6.3628521635022528</v>
      </c>
      <c r="AI469" s="47">
        <f>AB469*'E. Diagram lines'!$G$41</f>
        <v>1.876504483944561</v>
      </c>
      <c r="AJ469" s="47">
        <f>AA469*'E. Diagram lines'!$G$44</f>
        <v>3.7983539488187894</v>
      </c>
      <c r="AK469" s="47">
        <f>AD469*'E. Diagram lines'!$G$50</f>
        <v>0.32610855283726414</v>
      </c>
      <c r="AL469" s="47">
        <f>U469*'E. Diagram lines'!$G$47</f>
        <v>0.47274076814737548</v>
      </c>
      <c r="AM469" s="47">
        <f t="shared" si="149"/>
        <v>4.4804382498779045</v>
      </c>
      <c r="AN469" s="47">
        <f t="shared" si="150"/>
        <v>0.87229797323697233</v>
      </c>
      <c r="AO469" s="47">
        <f t="shared" si="151"/>
        <v>1.8200366118326943</v>
      </c>
      <c r="AP469" s="47">
        <f t="shared" si="152"/>
        <v>0.54943949671047843</v>
      </c>
    </row>
    <row r="470" spans="1:42">
      <c r="A470" s="18" t="s">
        <v>126</v>
      </c>
      <c r="B470" s="18">
        <v>0.13</v>
      </c>
      <c r="C470" s="18" t="s">
        <v>162</v>
      </c>
      <c r="D470" s="18">
        <v>660</v>
      </c>
      <c r="E470" s="18">
        <v>100</v>
      </c>
      <c r="F470" s="47">
        <v>69.144453498598608</v>
      </c>
      <c r="G470" s="47">
        <v>0.81955978026558918</v>
      </c>
      <c r="H470" s="47">
        <v>11.806776793441623</v>
      </c>
      <c r="I470" s="47">
        <v>0.44543669885219539</v>
      </c>
      <c r="J470" s="47">
        <v>3.1845721367074495</v>
      </c>
      <c r="K470" s="47">
        <v>0.39857003484203568</v>
      </c>
      <c r="L470" s="47">
        <v>0.73748347851568019</v>
      </c>
      <c r="M470" s="47">
        <v>5.2492298387815559</v>
      </c>
      <c r="N470" s="47">
        <v>2.553999804510489</v>
      </c>
      <c r="O470" s="47">
        <v>1.8405665786922967</v>
      </c>
      <c r="P470" s="47">
        <v>0.73235793374897629</v>
      </c>
      <c r="Q470" s="47">
        <v>3.086993423043523</v>
      </c>
      <c r="R470" s="47">
        <f t="shared" si="136"/>
        <v>100.00000000000001</v>
      </c>
      <c r="S470" s="47"/>
      <c r="T470" s="47">
        <f t="shared" si="137"/>
        <v>71.346928488584766</v>
      </c>
      <c r="U470" s="47">
        <f t="shared" si="138"/>
        <v>0.84566541603968792</v>
      </c>
      <c r="V470" s="47">
        <f t="shared" si="139"/>
        <v>12.182860908423185</v>
      </c>
      <c r="W470" s="47">
        <f t="shared" si="140"/>
        <v>0.45962530168588245</v>
      </c>
      <c r="X470" s="47">
        <f t="shared" si="141"/>
        <v>3.2860110827112261</v>
      </c>
      <c r="Y470" s="47">
        <f t="shared" si="142"/>
        <v>0.41126578249900847</v>
      </c>
      <c r="Z470" s="47">
        <f t="shared" si="143"/>
        <v>0.760974718011726</v>
      </c>
      <c r="AA470" s="47">
        <f t="shared" si="144"/>
        <v>5.416434825611625</v>
      </c>
      <c r="AB470" s="47">
        <f t="shared" si="145"/>
        <v>2.6353529776030773</v>
      </c>
      <c r="AC470" s="47">
        <f t="shared" si="146"/>
        <v>1.8991945908011254</v>
      </c>
      <c r="AD470" s="47">
        <f t="shared" si="147"/>
        <v>0.75568590802868851</v>
      </c>
      <c r="AE470" s="47">
        <f t="shared" si="148"/>
        <v>100.00000000000003</v>
      </c>
      <c r="AF470" s="47"/>
      <c r="AG470" s="47">
        <f>AC470*'E. Diagram lines'!$G$42</f>
        <v>1.5765331233788193</v>
      </c>
      <c r="AH470" s="47">
        <f>V470*'E. Diagram lines'!$G$43</f>
        <v>6.4479786785224471</v>
      </c>
      <c r="AI470" s="47">
        <f>AB470*'E. Diagram lines'!$G$41</f>
        <v>1.9550424315938932</v>
      </c>
      <c r="AJ470" s="47">
        <f>AA470*'E. Diagram lines'!$G$44</f>
        <v>3.8708964861066826</v>
      </c>
      <c r="AK470" s="47">
        <f>AD470*'E. Diagram lines'!$G$50</f>
        <v>0.32980302396427574</v>
      </c>
      <c r="AL470" s="47">
        <f>U470*'E. Diagram lines'!$G$47</f>
        <v>0.50681690834570847</v>
      </c>
      <c r="AM470" s="47">
        <f t="shared" si="149"/>
        <v>4.5345475684042027</v>
      </c>
      <c r="AN470" s="47">
        <f t="shared" si="150"/>
        <v>0.87105748495096402</v>
      </c>
      <c r="AO470" s="47">
        <f t="shared" si="151"/>
        <v>1.8258079370391012</v>
      </c>
      <c r="AP470" s="47">
        <f t="shared" si="152"/>
        <v>0.54770273461604746</v>
      </c>
    </row>
    <row r="471" spans="1:42">
      <c r="A471" s="18" t="s">
        <v>126</v>
      </c>
      <c r="B471" s="18">
        <v>0.13</v>
      </c>
      <c r="C471" s="18" t="s">
        <v>162</v>
      </c>
      <c r="D471" s="18">
        <v>660</v>
      </c>
      <c r="E471" s="18">
        <v>100</v>
      </c>
      <c r="F471" s="47">
        <v>69.144453498598608</v>
      </c>
      <c r="G471" s="47">
        <v>0.81955978026558907</v>
      </c>
      <c r="H471" s="47">
        <v>11.806776793441616</v>
      </c>
      <c r="I471" s="47">
        <v>0.44543669885219472</v>
      </c>
      <c r="J471" s="47">
        <v>3.1845721367074655</v>
      </c>
      <c r="K471" s="47">
        <v>0.3985700348420354</v>
      </c>
      <c r="L471" s="47">
        <v>0.73748347851567964</v>
      </c>
      <c r="M471" s="47">
        <v>5.2492298387815506</v>
      </c>
      <c r="N471" s="47">
        <v>2.5539998045104877</v>
      </c>
      <c r="O471" s="47">
        <v>1.8405665786922956</v>
      </c>
      <c r="P471" s="47">
        <v>0.73235793374897618</v>
      </c>
      <c r="Q471" s="47">
        <v>3.0869934230435208</v>
      </c>
      <c r="R471" s="47">
        <f t="shared" si="136"/>
        <v>100</v>
      </c>
      <c r="S471" s="47"/>
      <c r="T471" s="47">
        <f t="shared" si="137"/>
        <v>71.34692848858478</v>
      </c>
      <c r="U471" s="47">
        <f t="shared" si="138"/>
        <v>0.84566541603968792</v>
      </c>
      <c r="V471" s="47">
        <f t="shared" si="139"/>
        <v>12.18286090842318</v>
      </c>
      <c r="W471" s="47">
        <f t="shared" si="140"/>
        <v>0.45962530168588184</v>
      </c>
      <c r="X471" s="47">
        <f t="shared" si="141"/>
        <v>3.286011082711243</v>
      </c>
      <c r="Y471" s="47">
        <f t="shared" si="142"/>
        <v>0.41126578249900825</v>
      </c>
      <c r="Z471" s="47">
        <f t="shared" si="143"/>
        <v>0.76097471801172556</v>
      </c>
      <c r="AA471" s="47">
        <f t="shared" si="144"/>
        <v>5.4164348256116197</v>
      </c>
      <c r="AB471" s="47">
        <f t="shared" si="145"/>
        <v>2.6353529776030764</v>
      </c>
      <c r="AC471" s="47">
        <f t="shared" si="146"/>
        <v>1.8991945908011245</v>
      </c>
      <c r="AD471" s="47">
        <f t="shared" si="147"/>
        <v>0.7556859080286884</v>
      </c>
      <c r="AE471" s="47">
        <f t="shared" si="148"/>
        <v>100.00000000000003</v>
      </c>
      <c r="AF471" s="47"/>
      <c r="AG471" s="47">
        <f>AC471*'E. Diagram lines'!$G$42</f>
        <v>1.5765331233788187</v>
      </c>
      <c r="AH471" s="47">
        <f>V471*'E. Diagram lines'!$G$43</f>
        <v>6.4479786785224444</v>
      </c>
      <c r="AI471" s="47">
        <f>AB471*'E. Diagram lines'!$G$41</f>
        <v>1.9550424315938926</v>
      </c>
      <c r="AJ471" s="47">
        <f>AA471*'E. Diagram lines'!$G$44</f>
        <v>3.8708964861066786</v>
      </c>
      <c r="AK471" s="47">
        <f>AD471*'E. Diagram lines'!$G$50</f>
        <v>0.32980302396427569</v>
      </c>
      <c r="AL471" s="47">
        <f>U471*'E. Diagram lines'!$G$47</f>
        <v>0.50681690834570847</v>
      </c>
      <c r="AM471" s="47">
        <f t="shared" si="149"/>
        <v>4.5345475684042009</v>
      </c>
      <c r="AN471" s="47">
        <f t="shared" si="150"/>
        <v>0.87105748495096424</v>
      </c>
      <c r="AO471" s="47">
        <f t="shared" si="151"/>
        <v>1.8258079370391009</v>
      </c>
      <c r="AP471" s="47">
        <f t="shared" si="152"/>
        <v>0.54770273461604757</v>
      </c>
    </row>
    <row r="472" spans="1:42">
      <c r="A472" s="18" t="s">
        <v>126</v>
      </c>
      <c r="B472" s="18">
        <v>0.13</v>
      </c>
      <c r="C472" s="18" t="s">
        <v>162</v>
      </c>
      <c r="D472" s="18">
        <v>660</v>
      </c>
      <c r="E472" s="18">
        <v>100</v>
      </c>
      <c r="F472" s="47">
        <v>68.547856159176931</v>
      </c>
      <c r="G472" s="47">
        <v>0.88712606789457937</v>
      </c>
      <c r="H472" s="47">
        <v>11.921215077372644</v>
      </c>
      <c r="I472" s="47">
        <v>0.4767934487886048</v>
      </c>
      <c r="J472" s="47">
        <v>3.4626438412814311</v>
      </c>
      <c r="K472" s="47">
        <v>0.39705770237544724</v>
      </c>
      <c r="L472" s="47">
        <v>0.7887067401533332</v>
      </c>
      <c r="M472" s="47">
        <v>5.4118237881134839</v>
      </c>
      <c r="N472" s="47">
        <v>2.6576902699919929</v>
      </c>
      <c r="O472" s="47">
        <v>1.7659190262033675</v>
      </c>
      <c r="P472" s="47">
        <v>0.74133612638859026</v>
      </c>
      <c r="Q472" s="47">
        <v>2.9418317522595867</v>
      </c>
      <c r="R472" s="47">
        <f t="shared" si="136"/>
        <v>99.999999999999972</v>
      </c>
      <c r="S472" s="47"/>
      <c r="T472" s="47">
        <f t="shared" si="137"/>
        <v>70.62554074192802</v>
      </c>
      <c r="U472" s="47">
        <f t="shared" si="138"/>
        <v>0.91401484688047629</v>
      </c>
      <c r="V472" s="47">
        <f t="shared" si="139"/>
        <v>12.282546943337953</v>
      </c>
      <c r="W472" s="47">
        <f t="shared" si="140"/>
        <v>0.49124505170094745</v>
      </c>
      <c r="X472" s="47">
        <f t="shared" si="141"/>
        <v>3.5675965287569138</v>
      </c>
      <c r="Y472" s="47">
        <f t="shared" si="142"/>
        <v>0.40909251590444184</v>
      </c>
      <c r="Z472" s="47">
        <f t="shared" si="143"/>
        <v>0.81261243066133704</v>
      </c>
      <c r="AA472" s="47">
        <f t="shared" si="144"/>
        <v>5.5758560931212262</v>
      </c>
      <c r="AB472" s="47">
        <f t="shared" si="145"/>
        <v>2.7382448257299217</v>
      </c>
      <c r="AC472" s="47">
        <f t="shared" si="146"/>
        <v>1.8194440077375764</v>
      </c>
      <c r="AD472" s="47">
        <f t="shared" si="147"/>
        <v>0.76380601424120664</v>
      </c>
      <c r="AE472" s="47">
        <f t="shared" si="148"/>
        <v>100.00000000000001</v>
      </c>
      <c r="AF472" s="47"/>
      <c r="AG472" s="47">
        <f>AC472*'E. Diagram lines'!$G$42</f>
        <v>1.5103316733444534</v>
      </c>
      <c r="AH472" s="47">
        <f>V472*'E. Diagram lines'!$G$43</f>
        <v>6.5007391452558778</v>
      </c>
      <c r="AI472" s="47">
        <f>AB472*'E. Diagram lines'!$G$41</f>
        <v>2.0313729765579511</v>
      </c>
      <c r="AJ472" s="47">
        <f>AA472*'E. Diagram lines'!$G$44</f>
        <v>3.9848281116282549</v>
      </c>
      <c r="AK472" s="47">
        <f>AD472*'E. Diagram lines'!$G$50</f>
        <v>0.33334687142172748</v>
      </c>
      <c r="AL472" s="47">
        <f>U472*'E. Diagram lines'!$G$47</f>
        <v>0.5477795001330632</v>
      </c>
      <c r="AM472" s="47">
        <f t="shared" si="149"/>
        <v>4.5576888334674983</v>
      </c>
      <c r="AN472" s="47">
        <f t="shared" si="150"/>
        <v>0.86370967233175677</v>
      </c>
      <c r="AO472" s="47">
        <f t="shared" si="151"/>
        <v>1.8354831325178436</v>
      </c>
      <c r="AP472" s="47">
        <f t="shared" si="152"/>
        <v>0.54481568491901056</v>
      </c>
    </row>
    <row r="473" spans="1:42"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</row>
    <row r="474" spans="1:42"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</row>
    <row r="475" spans="1:42">
      <c r="A475" s="18" t="s">
        <v>126</v>
      </c>
      <c r="B475" s="18">
        <v>0.13</v>
      </c>
      <c r="C475" s="18" t="s">
        <v>163</v>
      </c>
      <c r="D475" s="18">
        <v>500</v>
      </c>
      <c r="E475" s="18">
        <v>100</v>
      </c>
      <c r="F475" s="47">
        <v>66.283689523103661</v>
      </c>
      <c r="G475" s="47">
        <v>8.0236508572355883E-2</v>
      </c>
      <c r="H475" s="47">
        <v>8.9245284875163993</v>
      </c>
      <c r="I475" s="47">
        <v>0.10308437392757669</v>
      </c>
      <c r="J475" s="47">
        <v>0.4880810243142481</v>
      </c>
      <c r="K475" s="47">
        <v>1.8170966229144565</v>
      </c>
      <c r="L475" s="47">
        <v>0.25392793250505585</v>
      </c>
      <c r="M475" s="47">
        <v>4.6136136378720227</v>
      </c>
      <c r="N475" s="47">
        <v>1.5349140028389237</v>
      </c>
      <c r="O475" s="47">
        <v>4.4227532171774042</v>
      </c>
      <c r="P475" s="47">
        <v>2.2892425447057843</v>
      </c>
      <c r="Q475" s="47">
        <v>9.1888321245521034</v>
      </c>
      <c r="R475" s="47">
        <f t="shared" si="136"/>
        <v>99.999999999999986</v>
      </c>
      <c r="S475" s="47"/>
      <c r="T475" s="47">
        <f t="shared" si="137"/>
        <v>72.990680633041848</v>
      </c>
      <c r="U475" s="47">
        <f t="shared" si="138"/>
        <v>8.8355331672866855E-2</v>
      </c>
      <c r="V475" s="47">
        <f t="shared" si="139"/>
        <v>9.8275671333253225</v>
      </c>
      <c r="W475" s="47">
        <f t="shared" si="140"/>
        <v>0.11351508447613198</v>
      </c>
      <c r="X475" s="47">
        <f t="shared" si="141"/>
        <v>0.53746806228026489</v>
      </c>
      <c r="Y475" s="47">
        <f t="shared" si="142"/>
        <v>2.0009616277666384</v>
      </c>
      <c r="Z475" s="47">
        <f t="shared" si="143"/>
        <v>0.27962192145059833</v>
      </c>
      <c r="AA475" s="47">
        <f t="shared" si="144"/>
        <v>5.0804474227220906</v>
      </c>
      <c r="AB475" s="47">
        <f t="shared" si="145"/>
        <v>1.6902260357934566</v>
      </c>
      <c r="AC475" s="47">
        <f t="shared" si="146"/>
        <v>4.8702745715630869</v>
      </c>
      <c r="AD475" s="47">
        <f t="shared" si="147"/>
        <v>2.5208821759076994</v>
      </c>
      <c r="AE475" s="47">
        <f t="shared" si="148"/>
        <v>100.00000000000001</v>
      </c>
      <c r="AF475" s="47"/>
      <c r="AG475" s="47">
        <f>AC475*'E. Diagram lines'!$G$42</f>
        <v>4.0428449086830902</v>
      </c>
      <c r="AH475" s="47">
        <f>V475*'E. Diagram lines'!$G$43</f>
        <v>5.2014008707607653</v>
      </c>
      <c r="AI475" s="47">
        <f>AB475*'E. Diagram lines'!$G$41</f>
        <v>1.2538979207128613</v>
      </c>
      <c r="AJ475" s="47">
        <f>AA475*'E. Diagram lines'!$G$44</f>
        <v>3.6307805243911551</v>
      </c>
      <c r="AK475" s="47">
        <f>AD475*'E. Diagram lines'!$G$50</f>
        <v>1.1001853492819664</v>
      </c>
      <c r="AL475" s="47">
        <f>U475*'E. Diagram lines'!$G$47</f>
        <v>5.2952355843058942E-2</v>
      </c>
      <c r="AM475" s="47">
        <f t="shared" si="149"/>
        <v>6.5605006073565431</v>
      </c>
      <c r="AN475" s="47">
        <f t="shared" si="150"/>
        <v>0.58262528863106255</v>
      </c>
      <c r="AO475" s="47">
        <f t="shared" si="151"/>
        <v>0.98199988904387514</v>
      </c>
      <c r="AP475" s="47">
        <f t="shared" si="152"/>
        <v>1.0183300539612592</v>
      </c>
    </row>
    <row r="476" spans="1:42">
      <c r="A476" s="18" t="s">
        <v>126</v>
      </c>
      <c r="B476" s="18">
        <v>0.13</v>
      </c>
      <c r="C476" s="18" t="s">
        <v>163</v>
      </c>
      <c r="D476" s="18">
        <v>500</v>
      </c>
      <c r="E476" s="18">
        <v>100</v>
      </c>
      <c r="F476" s="47">
        <v>66.898513066561193</v>
      </c>
      <c r="G476" s="47">
        <v>8.4266285196264751E-2</v>
      </c>
      <c r="H476" s="47">
        <v>9.2339596595694253</v>
      </c>
      <c r="I476" s="47">
        <v>0.10555871404343481</v>
      </c>
      <c r="J476" s="47">
        <v>0.47689839312732246</v>
      </c>
      <c r="K476" s="47">
        <v>1.6629749029168424</v>
      </c>
      <c r="L476" s="47">
        <v>0.25563000270245062</v>
      </c>
      <c r="M476" s="47">
        <v>4.3988048671667421</v>
      </c>
      <c r="N476" s="47">
        <v>1.4481442032168093</v>
      </c>
      <c r="O476" s="47">
        <v>4.5577322621854437</v>
      </c>
      <c r="P476" s="47">
        <v>2.0972816337367335</v>
      </c>
      <c r="Q476" s="47">
        <v>8.7802360095773384</v>
      </c>
      <c r="R476" s="47">
        <f t="shared" si="136"/>
        <v>100</v>
      </c>
      <c r="S476" s="47"/>
      <c r="T476" s="47">
        <f t="shared" si="137"/>
        <v>73.337739695955577</v>
      </c>
      <c r="U476" s="47">
        <f t="shared" si="138"/>
        <v>9.2377223432755229E-2</v>
      </c>
      <c r="V476" s="47">
        <f t="shared" si="139"/>
        <v>10.122762059041193</v>
      </c>
      <c r="W476" s="47">
        <f t="shared" si="140"/>
        <v>0.11571912645434779</v>
      </c>
      <c r="X476" s="47">
        <f t="shared" si="141"/>
        <v>0.52280160818810373</v>
      </c>
      <c r="Y476" s="47">
        <f t="shared" si="142"/>
        <v>1.8230423212796749</v>
      </c>
      <c r="Z476" s="47">
        <f t="shared" si="143"/>
        <v>0.28023532567930093</v>
      </c>
      <c r="AA476" s="47">
        <f t="shared" si="144"/>
        <v>4.8222059285623464</v>
      </c>
      <c r="AB476" s="47">
        <f t="shared" si="145"/>
        <v>1.5875333807801264</v>
      </c>
      <c r="AC476" s="47">
        <f t="shared" si="146"/>
        <v>4.9964306667839757</v>
      </c>
      <c r="AD476" s="47">
        <f t="shared" si="147"/>
        <v>2.2991526638425976</v>
      </c>
      <c r="AE476" s="47">
        <f t="shared" si="148"/>
        <v>99.999999999999986</v>
      </c>
      <c r="AF476" s="47"/>
      <c r="AG476" s="47">
        <f>AC476*'E. Diagram lines'!$G$42</f>
        <v>4.1475678600832246</v>
      </c>
      <c r="AH476" s="47">
        <f>V476*'E. Diagram lines'!$G$43</f>
        <v>5.3576376201853559</v>
      </c>
      <c r="AI476" s="47">
        <f>AB476*'E. Diagram lines'!$G$41</f>
        <v>1.1777151476003584</v>
      </c>
      <c r="AJ476" s="47">
        <f>AA476*'E. Diagram lines'!$G$44</f>
        <v>3.4462262697025992</v>
      </c>
      <c r="AK476" s="47">
        <f>AD476*'E. Diagram lines'!$G$50</f>
        <v>1.0034162249615777</v>
      </c>
      <c r="AL476" s="47">
        <f>U476*'E. Diagram lines'!$G$47</f>
        <v>5.5362721347886494E-2</v>
      </c>
      <c r="AM476" s="47">
        <f t="shared" si="149"/>
        <v>6.5839640475641019</v>
      </c>
      <c r="AN476" s="47">
        <f t="shared" si="150"/>
        <v>0.61079997190425084</v>
      </c>
      <c r="AO476" s="47">
        <f t="shared" si="151"/>
        <v>1.0060756606653749</v>
      </c>
      <c r="AP476" s="47">
        <f t="shared" si="152"/>
        <v>0.99396103006670811</v>
      </c>
    </row>
    <row r="477" spans="1:42">
      <c r="A477" s="18" t="s">
        <v>126</v>
      </c>
      <c r="B477" s="18">
        <v>0.13</v>
      </c>
      <c r="C477" s="18" t="s">
        <v>163</v>
      </c>
      <c r="D477" s="18">
        <v>500</v>
      </c>
      <c r="E477" s="18">
        <v>100</v>
      </c>
      <c r="F477" s="47">
        <v>66.898513066561208</v>
      </c>
      <c r="G477" s="47">
        <v>8.4266285196264709E-2</v>
      </c>
      <c r="H477" s="47">
        <v>9.23395965956942</v>
      </c>
      <c r="I477" s="47">
        <v>0.10555871404343461</v>
      </c>
      <c r="J477" s="47">
        <v>0.47689839312732557</v>
      </c>
      <c r="K477" s="47">
        <v>1.6629749029168412</v>
      </c>
      <c r="L477" s="47">
        <v>0.25563000270245051</v>
      </c>
      <c r="M477" s="47">
        <v>4.3988048671667386</v>
      </c>
      <c r="N477" s="47">
        <v>1.4481442032168084</v>
      </c>
      <c r="O477" s="47">
        <v>4.557732262185441</v>
      </c>
      <c r="P477" s="47">
        <v>2.097281633736733</v>
      </c>
      <c r="Q477" s="47">
        <v>8.7802360095773349</v>
      </c>
      <c r="R477" s="47">
        <f t="shared" si="136"/>
        <v>100</v>
      </c>
      <c r="S477" s="47"/>
      <c r="T477" s="47">
        <f t="shared" si="137"/>
        <v>73.337739695955591</v>
      </c>
      <c r="U477" s="47">
        <f t="shared" si="138"/>
        <v>9.2377223432755187E-2</v>
      </c>
      <c r="V477" s="47">
        <f t="shared" si="139"/>
        <v>10.122762059041186</v>
      </c>
      <c r="W477" s="47">
        <f t="shared" si="140"/>
        <v>0.11571912645434758</v>
      </c>
      <c r="X477" s="47">
        <f t="shared" si="141"/>
        <v>0.52280160818810717</v>
      </c>
      <c r="Y477" s="47">
        <f t="shared" si="142"/>
        <v>1.8230423212796736</v>
      </c>
      <c r="Z477" s="47">
        <f t="shared" si="143"/>
        <v>0.28023532567930082</v>
      </c>
      <c r="AA477" s="47">
        <f t="shared" si="144"/>
        <v>4.8222059285623429</v>
      </c>
      <c r="AB477" s="47">
        <f t="shared" si="145"/>
        <v>1.5875333807801255</v>
      </c>
      <c r="AC477" s="47">
        <f t="shared" si="146"/>
        <v>4.9964306667839722</v>
      </c>
      <c r="AD477" s="47">
        <f t="shared" si="147"/>
        <v>2.2991526638425976</v>
      </c>
      <c r="AE477" s="47">
        <f t="shared" si="148"/>
        <v>100</v>
      </c>
      <c r="AF477" s="47"/>
      <c r="AG477" s="47">
        <f>AC477*'E. Diagram lines'!$G$42</f>
        <v>4.1475678600832211</v>
      </c>
      <c r="AH477" s="47">
        <f>V477*'E. Diagram lines'!$G$43</f>
        <v>5.3576376201853524</v>
      </c>
      <c r="AI477" s="47">
        <f>AB477*'E. Diagram lines'!$G$41</f>
        <v>1.1777151476003578</v>
      </c>
      <c r="AJ477" s="47">
        <f>AA477*'E. Diagram lines'!$G$44</f>
        <v>3.4462262697025965</v>
      </c>
      <c r="AK477" s="47">
        <f>AD477*'E. Diagram lines'!$G$50</f>
        <v>1.0034162249615777</v>
      </c>
      <c r="AL477" s="47">
        <f>U477*'E. Diagram lines'!$G$47</f>
        <v>5.5362721347886466E-2</v>
      </c>
      <c r="AM477" s="47">
        <f t="shared" si="149"/>
        <v>6.5839640475640975</v>
      </c>
      <c r="AN477" s="47">
        <f t="shared" si="150"/>
        <v>0.61079997190425084</v>
      </c>
      <c r="AO477" s="47">
        <f t="shared" si="151"/>
        <v>1.0060756606653751</v>
      </c>
      <c r="AP477" s="47">
        <f t="shared" si="152"/>
        <v>0.993961030066708</v>
      </c>
    </row>
    <row r="478" spans="1:42">
      <c r="A478" s="18" t="s">
        <v>126</v>
      </c>
      <c r="B478" s="18">
        <v>0.13</v>
      </c>
      <c r="C478" s="18" t="s">
        <v>163</v>
      </c>
      <c r="D478" s="18">
        <v>500</v>
      </c>
      <c r="E478" s="18">
        <v>100</v>
      </c>
      <c r="F478" s="47">
        <v>67.35842654087908</v>
      </c>
      <c r="G478" s="47">
        <v>8.5345300704436439E-2</v>
      </c>
      <c r="H478" s="47">
        <v>9.3149330609519119</v>
      </c>
      <c r="I478" s="47">
        <v>0.11100728620759739</v>
      </c>
      <c r="J478" s="47">
        <v>0.48652875955958952</v>
      </c>
      <c r="K478" s="47">
        <v>1.5571650220506241</v>
      </c>
      <c r="L478" s="47">
        <v>0.2637549897462611</v>
      </c>
      <c r="M478" s="47">
        <v>4.326094159938239</v>
      </c>
      <c r="N478" s="47">
        <v>1.4283992567993538</v>
      </c>
      <c r="O478" s="47">
        <v>4.4776051641416323</v>
      </c>
      <c r="P478" s="47">
        <v>1.9723290293143076</v>
      </c>
      <c r="Q478" s="47">
        <v>8.6184114297069776</v>
      </c>
      <c r="R478" s="47">
        <f t="shared" si="136"/>
        <v>100.00000000000001</v>
      </c>
      <c r="S478" s="47"/>
      <c r="T478" s="47">
        <f t="shared" si="137"/>
        <v>73.711157350985715</v>
      </c>
      <c r="U478" s="47">
        <f t="shared" si="138"/>
        <v>9.3394415702006184E-2</v>
      </c>
      <c r="V478" s="47">
        <f t="shared" si="139"/>
        <v>10.193446192705032</v>
      </c>
      <c r="W478" s="47">
        <f t="shared" si="140"/>
        <v>0.12147664310104192</v>
      </c>
      <c r="X478" s="47">
        <f t="shared" si="141"/>
        <v>0.53241442523768268</v>
      </c>
      <c r="Y478" s="47">
        <f t="shared" si="142"/>
        <v>1.7040248986838453</v>
      </c>
      <c r="Z478" s="47">
        <f t="shared" si="143"/>
        <v>0.28863033995450199</v>
      </c>
      <c r="AA478" s="47">
        <f t="shared" si="144"/>
        <v>4.7340982222151871</v>
      </c>
      <c r="AB478" s="47">
        <f t="shared" si="145"/>
        <v>1.5631149328298148</v>
      </c>
      <c r="AC478" s="47">
        <f t="shared" si="146"/>
        <v>4.8998985837254789</v>
      </c>
      <c r="AD478" s="47">
        <f t="shared" si="147"/>
        <v>2.1583439948596892</v>
      </c>
      <c r="AE478" s="47">
        <f t="shared" si="148"/>
        <v>100.00000000000001</v>
      </c>
      <c r="AF478" s="47"/>
      <c r="AG478" s="47">
        <f>AC478*'E. Diagram lines'!$G$42</f>
        <v>4.0674359835774681</v>
      </c>
      <c r="AH478" s="47">
        <f>V478*'E. Diagram lines'!$G$43</f>
        <v>5.395048355660399</v>
      </c>
      <c r="AI478" s="47">
        <f>AB478*'E. Diagram lines'!$G$41</f>
        <v>1.1596002680141158</v>
      </c>
      <c r="AJ478" s="47">
        <f>AA478*'E. Diagram lines'!$G$44</f>
        <v>3.3832594249276089</v>
      </c>
      <c r="AK478" s="47">
        <f>AD478*'E. Diagram lines'!$G$50</f>
        <v>0.941963279581015</v>
      </c>
      <c r="AL478" s="47">
        <f>U478*'E. Diagram lines'!$G$47</f>
        <v>5.5972336251507819E-2</v>
      </c>
      <c r="AM478" s="47">
        <f t="shared" si="149"/>
        <v>6.4630135165552938</v>
      </c>
      <c r="AN478" s="47">
        <f t="shared" si="150"/>
        <v>0.62658107901834637</v>
      </c>
      <c r="AO478" s="47">
        <f t="shared" si="151"/>
        <v>1.0321429001028368</v>
      </c>
      <c r="AP478" s="47">
        <f t="shared" si="152"/>
        <v>0.96885809116195609</v>
      </c>
    </row>
    <row r="479" spans="1:42">
      <c r="A479" s="18" t="s">
        <v>126</v>
      </c>
      <c r="B479" s="18">
        <v>0.13</v>
      </c>
      <c r="C479" s="18" t="s">
        <v>163</v>
      </c>
      <c r="D479" s="18">
        <v>500</v>
      </c>
      <c r="E479" s="18">
        <v>100</v>
      </c>
      <c r="F479" s="47">
        <v>67.358426540879094</v>
      </c>
      <c r="G479" s="47">
        <v>8.5345300704436397E-2</v>
      </c>
      <c r="H479" s="47">
        <v>9.314933060951903</v>
      </c>
      <c r="I479" s="47">
        <v>0.11100728620759698</v>
      </c>
      <c r="J479" s="47">
        <v>0.48652875955959507</v>
      </c>
      <c r="K479" s="47">
        <v>1.5571650220506221</v>
      </c>
      <c r="L479" s="47">
        <v>0.26375498974626083</v>
      </c>
      <c r="M479" s="47">
        <v>4.3260941599382301</v>
      </c>
      <c r="N479" s="47">
        <v>1.4283992567993515</v>
      </c>
      <c r="O479" s="47">
        <v>4.477605164141627</v>
      </c>
      <c r="P479" s="47">
        <v>1.9723290293143059</v>
      </c>
      <c r="Q479" s="47">
        <v>8.6184114297069687</v>
      </c>
      <c r="R479" s="47">
        <f t="shared" si="136"/>
        <v>99.999999999999986</v>
      </c>
      <c r="S479" s="47"/>
      <c r="T479" s="47">
        <f t="shared" si="137"/>
        <v>73.711157350985744</v>
      </c>
      <c r="U479" s="47">
        <f t="shared" si="138"/>
        <v>9.3394415702006156E-2</v>
      </c>
      <c r="V479" s="47">
        <f t="shared" si="139"/>
        <v>10.193446192705023</v>
      </c>
      <c r="W479" s="47">
        <f t="shared" si="140"/>
        <v>0.1214766431010415</v>
      </c>
      <c r="X479" s="47">
        <f t="shared" si="141"/>
        <v>0.53241442523768878</v>
      </c>
      <c r="Y479" s="47">
        <f t="shared" si="142"/>
        <v>1.7040248986838435</v>
      </c>
      <c r="Z479" s="47">
        <f t="shared" si="143"/>
        <v>0.28863033995450171</v>
      </c>
      <c r="AA479" s="47">
        <f t="shared" si="144"/>
        <v>4.7340982222151782</v>
      </c>
      <c r="AB479" s="47">
        <f t="shared" si="145"/>
        <v>1.5631149328298128</v>
      </c>
      <c r="AC479" s="47">
        <f t="shared" si="146"/>
        <v>4.8998985837254736</v>
      </c>
      <c r="AD479" s="47">
        <f t="shared" si="147"/>
        <v>2.1583439948596874</v>
      </c>
      <c r="AE479" s="47">
        <f t="shared" si="148"/>
        <v>100.00000000000003</v>
      </c>
      <c r="AF479" s="47"/>
      <c r="AG479" s="47">
        <f>AC479*'E. Diagram lines'!$G$42</f>
        <v>4.0674359835774636</v>
      </c>
      <c r="AH479" s="47">
        <f>V479*'E. Diagram lines'!$G$43</f>
        <v>5.3950483556603945</v>
      </c>
      <c r="AI479" s="47">
        <f>AB479*'E. Diagram lines'!$G$41</f>
        <v>1.1596002680141142</v>
      </c>
      <c r="AJ479" s="47">
        <f>AA479*'E. Diagram lines'!$G$44</f>
        <v>3.3832594249276022</v>
      </c>
      <c r="AK479" s="47">
        <f>AD479*'E. Diagram lines'!$G$50</f>
        <v>0.94196327958101422</v>
      </c>
      <c r="AL479" s="47">
        <f>U479*'E. Diagram lines'!$G$47</f>
        <v>5.5972336251507805E-2</v>
      </c>
      <c r="AM479" s="47">
        <f t="shared" si="149"/>
        <v>6.4630135165552867</v>
      </c>
      <c r="AN479" s="47">
        <f t="shared" si="150"/>
        <v>0.62658107901834692</v>
      </c>
      <c r="AO479" s="47">
        <f t="shared" si="151"/>
        <v>1.0321429001028373</v>
      </c>
      <c r="AP479" s="47">
        <f t="shared" si="152"/>
        <v>0.96885809116195576</v>
      </c>
    </row>
    <row r="480" spans="1:42">
      <c r="A480" s="18" t="s">
        <v>126</v>
      </c>
      <c r="B480" s="18">
        <v>0.13</v>
      </c>
      <c r="C480" s="18" t="s">
        <v>163</v>
      </c>
      <c r="D480" s="18">
        <v>500</v>
      </c>
      <c r="E480" s="18">
        <v>100</v>
      </c>
      <c r="F480" s="47">
        <v>67.736810734619596</v>
      </c>
      <c r="G480" s="47">
        <v>8.882658604064568E-2</v>
      </c>
      <c r="H480" s="47">
        <v>9.3581828733257346</v>
      </c>
      <c r="I480" s="47">
        <v>0.11664463668936292</v>
      </c>
      <c r="J480" s="47">
        <v>0.50468249088231998</v>
      </c>
      <c r="K480" s="47">
        <v>1.482822302706768</v>
      </c>
      <c r="L480" s="47">
        <v>0.27288448991797143</v>
      </c>
      <c r="M480" s="47">
        <v>4.275923330015714</v>
      </c>
      <c r="N480" s="47">
        <v>1.4349028998505684</v>
      </c>
      <c r="O480" s="47">
        <v>4.3257480828398274</v>
      </c>
      <c r="P480" s="47">
        <v>1.8812173034543629</v>
      </c>
      <c r="Q480" s="47">
        <v>8.521354269657138</v>
      </c>
      <c r="R480" s="47">
        <f t="shared" si="136"/>
        <v>99.999999999999986</v>
      </c>
      <c r="S480" s="47"/>
      <c r="T480" s="47">
        <f t="shared" si="137"/>
        <v>74.046582340420187</v>
      </c>
      <c r="U480" s="47">
        <f t="shared" si="138"/>
        <v>9.7100897517093984E-2</v>
      </c>
      <c r="V480" s="47">
        <f t="shared" si="139"/>
        <v>10.229909722222406</v>
      </c>
      <c r="W480" s="47">
        <f t="shared" si="140"/>
        <v>0.12751023559443961</v>
      </c>
      <c r="X480" s="47">
        <f t="shared" si="141"/>
        <v>0.55169431822373405</v>
      </c>
      <c r="Y480" s="47">
        <f t="shared" si="142"/>
        <v>1.6209491197298362</v>
      </c>
      <c r="Z480" s="47">
        <f t="shared" si="143"/>
        <v>0.29830403340509609</v>
      </c>
      <c r="AA480" s="47">
        <f t="shared" si="144"/>
        <v>4.6742311234253648</v>
      </c>
      <c r="AB480" s="47">
        <f t="shared" si="145"/>
        <v>1.5685659624655122</v>
      </c>
      <c r="AC480" s="47">
        <f t="shared" si="146"/>
        <v>4.7286971164736054</v>
      </c>
      <c r="AD480" s="47">
        <f t="shared" si="147"/>
        <v>2.0564551305227465</v>
      </c>
      <c r="AE480" s="47">
        <f t="shared" si="148"/>
        <v>100.00000000000006</v>
      </c>
      <c r="AF480" s="47"/>
      <c r="AG480" s="47">
        <f>AC480*'E. Diagram lines'!$G$42</f>
        <v>3.9253205915049896</v>
      </c>
      <c r="AH480" s="47">
        <f>V480*'E. Diagram lines'!$G$43</f>
        <v>5.4143472758926032</v>
      </c>
      <c r="AI480" s="47">
        <f>AB480*'E. Diagram lines'!$G$41</f>
        <v>1.1636441263982615</v>
      </c>
      <c r="AJ480" s="47">
        <f>AA480*'E. Diagram lines'!$G$44</f>
        <v>3.3404749458744973</v>
      </c>
      <c r="AK480" s="47">
        <f>AD480*'E. Diagram lines'!$G$50</f>
        <v>0.89749605423038192</v>
      </c>
      <c r="AL480" s="47">
        <f>U480*'E. Diagram lines'!$G$47</f>
        <v>5.8193672986737666E-2</v>
      </c>
      <c r="AM480" s="47">
        <f t="shared" si="149"/>
        <v>6.2972630789391175</v>
      </c>
      <c r="AN480" s="47">
        <f t="shared" si="150"/>
        <v>0.64231401989371417</v>
      </c>
      <c r="AO480" s="47">
        <f t="shared" si="151"/>
        <v>1.0639388512254051</v>
      </c>
      <c r="AP480" s="47">
        <f t="shared" si="152"/>
        <v>0.93990364093597789</v>
      </c>
    </row>
    <row r="481" spans="1:42">
      <c r="A481" s="18" t="s">
        <v>126</v>
      </c>
      <c r="B481" s="18">
        <v>0.13</v>
      </c>
      <c r="C481" s="18" t="s">
        <v>163</v>
      </c>
      <c r="D481" s="18">
        <v>500</v>
      </c>
      <c r="E481" s="18">
        <v>100</v>
      </c>
      <c r="F481" s="47">
        <v>67.736810734619596</v>
      </c>
      <c r="G481" s="47">
        <v>8.8826586040645666E-2</v>
      </c>
      <c r="H481" s="47">
        <v>9.3581828733257293</v>
      </c>
      <c r="I481" s="47">
        <v>0.11664463668936266</v>
      </c>
      <c r="J481" s="47">
        <v>0.50468249088232431</v>
      </c>
      <c r="K481" s="47">
        <v>1.4828223027067666</v>
      </c>
      <c r="L481" s="47">
        <v>0.27288448991797132</v>
      </c>
      <c r="M481" s="47">
        <v>4.2759233300157087</v>
      </c>
      <c r="N481" s="47">
        <v>1.4349028998505677</v>
      </c>
      <c r="O481" s="47">
        <v>4.3257480828398238</v>
      </c>
      <c r="P481" s="47">
        <v>1.8812173034543627</v>
      </c>
      <c r="Q481" s="47">
        <v>8.5213542696571292</v>
      </c>
      <c r="R481" s="47">
        <f t="shared" si="136"/>
        <v>99.999999999999986</v>
      </c>
      <c r="S481" s="47"/>
      <c r="T481" s="47">
        <f t="shared" si="137"/>
        <v>74.046582340420173</v>
      </c>
      <c r="U481" s="47">
        <f t="shared" si="138"/>
        <v>9.7100897517093956E-2</v>
      </c>
      <c r="V481" s="47">
        <f t="shared" si="139"/>
        <v>10.229909722222398</v>
      </c>
      <c r="W481" s="47">
        <f t="shared" si="140"/>
        <v>0.12751023559443928</v>
      </c>
      <c r="X481" s="47">
        <f t="shared" si="141"/>
        <v>0.55169431822373871</v>
      </c>
      <c r="Y481" s="47">
        <f t="shared" si="142"/>
        <v>1.6209491197298345</v>
      </c>
      <c r="Z481" s="47">
        <f t="shared" si="143"/>
        <v>0.29830403340509593</v>
      </c>
      <c r="AA481" s="47">
        <f t="shared" si="144"/>
        <v>4.6742311234253586</v>
      </c>
      <c r="AB481" s="47">
        <f t="shared" si="145"/>
        <v>1.5685659624655111</v>
      </c>
      <c r="AC481" s="47">
        <f t="shared" si="146"/>
        <v>4.7286971164736009</v>
      </c>
      <c r="AD481" s="47">
        <f t="shared" si="147"/>
        <v>2.0564551305227461</v>
      </c>
      <c r="AE481" s="47">
        <f t="shared" si="148"/>
        <v>100</v>
      </c>
      <c r="AF481" s="47"/>
      <c r="AG481" s="47">
        <f>AC481*'E. Diagram lines'!$G$42</f>
        <v>3.9253205915049856</v>
      </c>
      <c r="AH481" s="47">
        <f>V481*'E. Diagram lines'!$G$43</f>
        <v>5.4143472758925997</v>
      </c>
      <c r="AI481" s="47">
        <f>AB481*'E. Diagram lines'!$G$41</f>
        <v>1.1636441263982609</v>
      </c>
      <c r="AJ481" s="47">
        <f>AA481*'E. Diagram lines'!$G$44</f>
        <v>3.3404749458744929</v>
      </c>
      <c r="AK481" s="47">
        <f>AD481*'E. Diagram lines'!$G$50</f>
        <v>0.8974960542303817</v>
      </c>
      <c r="AL481" s="47">
        <f>U481*'E. Diagram lines'!$G$47</f>
        <v>5.8193672986737652E-2</v>
      </c>
      <c r="AM481" s="47">
        <f t="shared" si="149"/>
        <v>6.2972630789391122</v>
      </c>
      <c r="AN481" s="47">
        <f t="shared" si="150"/>
        <v>0.64231401989371439</v>
      </c>
      <c r="AO481" s="47">
        <f t="shared" si="151"/>
        <v>1.0639388512254053</v>
      </c>
      <c r="AP481" s="47">
        <f t="shared" si="152"/>
        <v>0.93990364093597767</v>
      </c>
    </row>
    <row r="482" spans="1:42">
      <c r="A482" s="18" t="s">
        <v>126</v>
      </c>
      <c r="B482" s="18">
        <v>0.13</v>
      </c>
      <c r="C482" s="18" t="s">
        <v>163</v>
      </c>
      <c r="D482" s="18">
        <v>500</v>
      </c>
      <c r="E482" s="18">
        <v>100</v>
      </c>
      <c r="F482" s="47">
        <v>68.32129928634977</v>
      </c>
      <c r="G482" s="47">
        <v>9.7736763031153126E-2</v>
      </c>
      <c r="H482" s="47">
        <v>9.4739966871253785</v>
      </c>
      <c r="I482" s="47">
        <v>0.12186298605721942</v>
      </c>
      <c r="J482" s="47">
        <v>0.54523516920254622</v>
      </c>
      <c r="K482" s="47">
        <v>1.4290660892477818</v>
      </c>
      <c r="L482" s="47">
        <v>0.27391130575690587</v>
      </c>
      <c r="M482" s="47">
        <v>4.1553479534531323</v>
      </c>
      <c r="N482" s="47">
        <v>1.4422537102823281</v>
      </c>
      <c r="O482" s="47">
        <v>4.2065368881606542</v>
      </c>
      <c r="P482" s="47">
        <v>1.7240828986443895</v>
      </c>
      <c r="Q482" s="47">
        <v>8.2086702626887469</v>
      </c>
      <c r="R482" s="47">
        <f t="shared" si="136"/>
        <v>100</v>
      </c>
      <c r="S482" s="47"/>
      <c r="T482" s="47">
        <f t="shared" si="137"/>
        <v>74.431103113847342</v>
      </c>
      <c r="U482" s="47">
        <f t="shared" si="138"/>
        <v>0.10647711860243939</v>
      </c>
      <c r="V482" s="47">
        <f t="shared" si="139"/>
        <v>10.321232641729992</v>
      </c>
      <c r="W482" s="47">
        <f t="shared" si="140"/>
        <v>0.13276088973323225</v>
      </c>
      <c r="X482" s="47">
        <f t="shared" si="141"/>
        <v>0.5939941939646175</v>
      </c>
      <c r="Y482" s="47">
        <f t="shared" si="142"/>
        <v>1.5568639144214251</v>
      </c>
      <c r="Z482" s="47">
        <f t="shared" si="143"/>
        <v>0.29840651240240901</v>
      </c>
      <c r="AA482" s="47">
        <f t="shared" si="144"/>
        <v>4.5269503833803491</v>
      </c>
      <c r="AB482" s="47">
        <f t="shared" si="145"/>
        <v>1.5712308715973227</v>
      </c>
      <c r="AC482" s="47">
        <f t="shared" si="146"/>
        <v>4.5827170171724667</v>
      </c>
      <c r="AD482" s="47">
        <f t="shared" si="147"/>
        <v>1.8782633431483953</v>
      </c>
      <c r="AE482" s="47">
        <f t="shared" si="148"/>
        <v>100</v>
      </c>
      <c r="AF482" s="47"/>
      <c r="AG482" s="47">
        <f>AC482*'E. Diagram lines'!$G$42</f>
        <v>3.8041416122592162</v>
      </c>
      <c r="AH482" s="47">
        <f>V482*'E. Diagram lines'!$G$43</f>
        <v>5.4626814268175483</v>
      </c>
      <c r="AI482" s="47">
        <f>AB482*'E. Diagram lines'!$G$41</f>
        <v>1.1656210951281849</v>
      </c>
      <c r="AJ482" s="47">
        <f>AA482*'E. Diagram lines'!$G$44</f>
        <v>3.235219640961442</v>
      </c>
      <c r="AK482" s="47">
        <f>AD482*'E. Diagram lines'!$G$50</f>
        <v>0.81972804281547373</v>
      </c>
      <c r="AL482" s="47">
        <f>U482*'E. Diagram lines'!$G$47</f>
        <v>6.3812948993902163E-2</v>
      </c>
      <c r="AM482" s="47">
        <f t="shared" si="149"/>
        <v>6.1539478887697889</v>
      </c>
      <c r="AN482" s="47">
        <f t="shared" si="150"/>
        <v>0.66577613392633928</v>
      </c>
      <c r="AO482" s="47">
        <f t="shared" si="151"/>
        <v>1.0991835523047082</v>
      </c>
      <c r="AP482" s="47">
        <f t="shared" si="152"/>
        <v>0.90976616044086034</v>
      </c>
    </row>
    <row r="483" spans="1:42">
      <c r="A483" s="18" t="s">
        <v>126</v>
      </c>
      <c r="B483" s="18">
        <v>0.13</v>
      </c>
      <c r="C483" s="18" t="s">
        <v>163</v>
      </c>
      <c r="D483" s="18">
        <v>500</v>
      </c>
      <c r="E483" s="18">
        <v>100</v>
      </c>
      <c r="F483" s="47">
        <v>68.321299286349785</v>
      </c>
      <c r="G483" s="47">
        <v>9.7736763031153112E-2</v>
      </c>
      <c r="H483" s="47">
        <v>9.4739966871253749</v>
      </c>
      <c r="I483" s="47">
        <v>0.12186298605721919</v>
      </c>
      <c r="J483" s="47">
        <v>0.54523516920254966</v>
      </c>
      <c r="K483" s="47">
        <v>1.4290660892477813</v>
      </c>
      <c r="L483" s="47">
        <v>0.2739113057569057</v>
      </c>
      <c r="M483" s="47">
        <v>4.1553479534531279</v>
      </c>
      <c r="N483" s="47">
        <v>1.4422537102823272</v>
      </c>
      <c r="O483" s="47">
        <v>4.2065368881606533</v>
      </c>
      <c r="P483" s="47">
        <v>1.7240828986443892</v>
      </c>
      <c r="Q483" s="47">
        <v>8.2086702626887433</v>
      </c>
      <c r="R483" s="47">
        <f t="shared" si="136"/>
        <v>100.00000000000003</v>
      </c>
      <c r="S483" s="47"/>
      <c r="T483" s="47">
        <f t="shared" si="137"/>
        <v>74.431103113847342</v>
      </c>
      <c r="U483" s="47">
        <f t="shared" si="138"/>
        <v>0.10647711860243933</v>
      </c>
      <c r="V483" s="47">
        <f t="shared" si="139"/>
        <v>10.321232641729985</v>
      </c>
      <c r="W483" s="47">
        <f t="shared" si="140"/>
        <v>0.13276088973323197</v>
      </c>
      <c r="X483" s="47">
        <f t="shared" si="141"/>
        <v>0.59399419396462094</v>
      </c>
      <c r="Y483" s="47">
        <f t="shared" si="142"/>
        <v>1.5568639144214242</v>
      </c>
      <c r="Z483" s="47">
        <f t="shared" si="143"/>
        <v>0.29840651240240873</v>
      </c>
      <c r="AA483" s="47">
        <f t="shared" si="144"/>
        <v>4.5269503833803428</v>
      </c>
      <c r="AB483" s="47">
        <f t="shared" si="145"/>
        <v>1.5712308715973213</v>
      </c>
      <c r="AC483" s="47">
        <f t="shared" si="146"/>
        <v>4.582717017172464</v>
      </c>
      <c r="AD483" s="47">
        <f t="shared" si="147"/>
        <v>1.8782633431483944</v>
      </c>
      <c r="AE483" s="47">
        <f t="shared" si="148"/>
        <v>99.999999999999972</v>
      </c>
      <c r="AF483" s="47"/>
      <c r="AG483" s="47">
        <f>AC483*'E. Diagram lines'!$G$42</f>
        <v>3.804141612259214</v>
      </c>
      <c r="AH483" s="47">
        <f>V483*'E. Diagram lines'!$G$43</f>
        <v>5.4626814268175448</v>
      </c>
      <c r="AI483" s="47">
        <f>AB483*'E. Diagram lines'!$G$41</f>
        <v>1.165621095128184</v>
      </c>
      <c r="AJ483" s="47">
        <f>AA483*'E. Diagram lines'!$G$44</f>
        <v>3.2352196409614375</v>
      </c>
      <c r="AK483" s="47">
        <f>AD483*'E. Diagram lines'!$G$50</f>
        <v>0.81972804281547329</v>
      </c>
      <c r="AL483" s="47">
        <f>U483*'E. Diagram lines'!$G$47</f>
        <v>6.3812948993902135E-2</v>
      </c>
      <c r="AM483" s="47">
        <f t="shared" si="149"/>
        <v>6.1539478887697854</v>
      </c>
      <c r="AN483" s="47">
        <f t="shared" si="150"/>
        <v>0.66577613392633939</v>
      </c>
      <c r="AO483" s="47">
        <f t="shared" si="151"/>
        <v>1.0991835523047084</v>
      </c>
      <c r="AP483" s="47">
        <f t="shared" si="152"/>
        <v>0.90976616044086023</v>
      </c>
    </row>
    <row r="484" spans="1:42">
      <c r="A484" s="18" t="s">
        <v>126</v>
      </c>
      <c r="B484" s="18">
        <v>0.13</v>
      </c>
      <c r="C484" s="18" t="s">
        <v>163</v>
      </c>
      <c r="D484" s="18">
        <v>500</v>
      </c>
      <c r="E484" s="18">
        <v>100</v>
      </c>
      <c r="F484" s="47">
        <v>68.877346317355361</v>
      </c>
      <c r="G484" s="47">
        <v>0.10816440405121931</v>
      </c>
      <c r="H484" s="47">
        <v>9.5994236135423314</v>
      </c>
      <c r="I484" s="47">
        <v>0.12750664972188319</v>
      </c>
      <c r="J484" s="47">
        <v>0.5930654460669651</v>
      </c>
      <c r="K484" s="47">
        <v>1.3733351760726067</v>
      </c>
      <c r="L484" s="47">
        <v>0.27511757501992795</v>
      </c>
      <c r="M484" s="47">
        <v>4.0574891706118379</v>
      </c>
      <c r="N484" s="47">
        <v>1.4452903792057774</v>
      </c>
      <c r="O484" s="47">
        <v>4.0793056567407628</v>
      </c>
      <c r="P484" s="47">
        <v>1.578713667828618</v>
      </c>
      <c r="Q484" s="47">
        <v>7.8852419437827015</v>
      </c>
      <c r="R484" s="47">
        <f t="shared" si="136"/>
        <v>99.999999999999986</v>
      </c>
      <c r="S484" s="47"/>
      <c r="T484" s="47">
        <f t="shared" si="137"/>
        <v>74.773410657301824</v>
      </c>
      <c r="U484" s="47">
        <f t="shared" si="138"/>
        <v>0.11742353378945748</v>
      </c>
      <c r="V484" s="47">
        <f t="shared" si="139"/>
        <v>10.421157061156086</v>
      </c>
      <c r="W484" s="47">
        <f t="shared" si="140"/>
        <v>0.13842152160250629</v>
      </c>
      <c r="X484" s="47">
        <f t="shared" si="141"/>
        <v>0.64383325601856278</v>
      </c>
      <c r="Y484" s="47">
        <f t="shared" si="142"/>
        <v>1.4908959270505442</v>
      </c>
      <c r="Z484" s="47">
        <f t="shared" si="143"/>
        <v>0.29866829249231136</v>
      </c>
      <c r="AA484" s="47">
        <f t="shared" si="144"/>
        <v>4.4048198749385712</v>
      </c>
      <c r="AB484" s="47">
        <f t="shared" si="145"/>
        <v>1.5690106663730499</v>
      </c>
      <c r="AC484" s="47">
        <f t="shared" si="146"/>
        <v>4.4285039040662495</v>
      </c>
      <c r="AD484" s="47">
        <f t="shared" si="147"/>
        <v>1.7138553052108492</v>
      </c>
      <c r="AE484" s="47">
        <f t="shared" si="148"/>
        <v>100</v>
      </c>
      <c r="AF484" s="47"/>
      <c r="AG484" s="47">
        <f>AC484*'E. Diagram lines'!$G$42</f>
        <v>3.6761283575622548</v>
      </c>
      <c r="AH484" s="47">
        <f>V484*'E. Diagram lines'!$G$43</f>
        <v>5.5155680624580912</v>
      </c>
      <c r="AI484" s="47">
        <f>AB484*'E. Diagram lines'!$G$41</f>
        <v>1.1639740309750377</v>
      </c>
      <c r="AJ484" s="47">
        <f>AA484*'E. Diagram lines'!$G$44</f>
        <v>3.1479381410090599</v>
      </c>
      <c r="AK484" s="47">
        <f>AD484*'E. Diagram lines'!$G$50</f>
        <v>0.74797565534898991</v>
      </c>
      <c r="AL484" s="47">
        <f>U484*'E. Diagram lines'!$G$47</f>
        <v>7.0373260196568935E-2</v>
      </c>
      <c r="AM484" s="47">
        <f t="shared" si="149"/>
        <v>5.9975145704392991</v>
      </c>
      <c r="AN484" s="47">
        <f t="shared" si="150"/>
        <v>0.69047822705167539</v>
      </c>
      <c r="AO484" s="47">
        <f t="shared" si="151"/>
        <v>1.1395560712766095</v>
      </c>
      <c r="AP484" s="47">
        <f t="shared" si="152"/>
        <v>0.87753470426403057</v>
      </c>
    </row>
    <row r="485" spans="1:42">
      <c r="A485" s="18" t="s">
        <v>126</v>
      </c>
      <c r="B485" s="18">
        <v>0.13</v>
      </c>
      <c r="C485" s="18" t="s">
        <v>163</v>
      </c>
      <c r="D485" s="18">
        <v>500</v>
      </c>
      <c r="E485" s="18">
        <v>100</v>
      </c>
      <c r="F485" s="47">
        <v>68.877346317355403</v>
      </c>
      <c r="G485" s="47">
        <v>0.10816440405121931</v>
      </c>
      <c r="H485" s="47">
        <v>9.5994236135423314</v>
      </c>
      <c r="I485" s="47">
        <v>0.127506649721883</v>
      </c>
      <c r="J485" s="47">
        <v>0.5930654460669692</v>
      </c>
      <c r="K485" s="47">
        <v>1.3733351760726062</v>
      </c>
      <c r="L485" s="47">
        <v>0.2751175750199279</v>
      </c>
      <c r="M485" s="47">
        <v>4.0574891706118352</v>
      </c>
      <c r="N485" s="47">
        <v>1.4452903792057774</v>
      </c>
      <c r="O485" s="47">
        <v>4.0793056567407611</v>
      </c>
      <c r="P485" s="47">
        <v>1.5787136678286184</v>
      </c>
      <c r="Q485" s="47">
        <v>7.8852419437827006</v>
      </c>
      <c r="R485" s="47">
        <f t="shared" si="136"/>
        <v>100.00000000000003</v>
      </c>
      <c r="S485" s="47"/>
      <c r="T485" s="47">
        <f t="shared" si="137"/>
        <v>74.773410657301838</v>
      </c>
      <c r="U485" s="47">
        <f t="shared" si="138"/>
        <v>0.11742353378945743</v>
      </c>
      <c r="V485" s="47">
        <f t="shared" si="139"/>
        <v>10.42115706115608</v>
      </c>
      <c r="W485" s="47">
        <f t="shared" si="140"/>
        <v>0.13842152160250601</v>
      </c>
      <c r="X485" s="47">
        <f t="shared" si="141"/>
        <v>0.64383325601856689</v>
      </c>
      <c r="Y485" s="47">
        <f t="shared" si="142"/>
        <v>1.4908959270505433</v>
      </c>
      <c r="Z485" s="47">
        <f t="shared" si="143"/>
        <v>0.29866829249231114</v>
      </c>
      <c r="AA485" s="47">
        <f t="shared" si="144"/>
        <v>4.4048198749385667</v>
      </c>
      <c r="AB485" s="47">
        <f t="shared" si="145"/>
        <v>1.569010666373049</v>
      </c>
      <c r="AC485" s="47">
        <f t="shared" si="146"/>
        <v>4.4285039040662459</v>
      </c>
      <c r="AD485" s="47">
        <f t="shared" si="147"/>
        <v>1.7138553052108489</v>
      </c>
      <c r="AE485" s="47">
        <f t="shared" si="148"/>
        <v>100.00000000000001</v>
      </c>
      <c r="AF485" s="47"/>
      <c r="AG485" s="47">
        <f>AC485*'E. Diagram lines'!$G$42</f>
        <v>3.6761283575622521</v>
      </c>
      <c r="AH485" s="47">
        <f>V485*'E. Diagram lines'!$G$43</f>
        <v>5.5155680624580885</v>
      </c>
      <c r="AI485" s="47">
        <f>AB485*'E. Diagram lines'!$G$41</f>
        <v>1.163974030975037</v>
      </c>
      <c r="AJ485" s="47">
        <f>AA485*'E. Diagram lines'!$G$44</f>
        <v>3.1479381410090568</v>
      </c>
      <c r="AK485" s="47">
        <f>AD485*'E. Diagram lines'!$G$50</f>
        <v>0.7479756553489898</v>
      </c>
      <c r="AL485" s="47">
        <f>U485*'E. Diagram lines'!$G$47</f>
        <v>7.0373260196568907E-2</v>
      </c>
      <c r="AM485" s="47">
        <f t="shared" si="149"/>
        <v>5.9975145704392947</v>
      </c>
      <c r="AN485" s="47">
        <f t="shared" si="150"/>
        <v>0.6904782270516755</v>
      </c>
      <c r="AO485" s="47">
        <f t="shared" si="151"/>
        <v>1.1395560712766097</v>
      </c>
      <c r="AP485" s="47">
        <f t="shared" si="152"/>
        <v>0.87753470426403035</v>
      </c>
    </row>
    <row r="486" spans="1:42">
      <c r="A486" s="18" t="s">
        <v>126</v>
      </c>
      <c r="B486" s="18">
        <v>0.13</v>
      </c>
      <c r="C486" s="18" t="s">
        <v>163</v>
      </c>
      <c r="D486" s="18">
        <v>500</v>
      </c>
      <c r="E486" s="18">
        <v>100</v>
      </c>
      <c r="F486" s="47">
        <v>69.384069473118444</v>
      </c>
      <c r="G486" s="47">
        <v>0.11999929106633847</v>
      </c>
      <c r="H486" s="47">
        <v>9.731124889138119</v>
      </c>
      <c r="I486" s="47">
        <v>0.13338411242537504</v>
      </c>
      <c r="J486" s="47">
        <v>0.64781249772358196</v>
      </c>
      <c r="K486" s="47">
        <v>1.3176139809197314</v>
      </c>
      <c r="L486" s="47">
        <v>0.27642803510165598</v>
      </c>
      <c r="M486" s="47">
        <v>3.9857697120890738</v>
      </c>
      <c r="N486" s="47">
        <v>1.4432892728958122</v>
      </c>
      <c r="O486" s="47">
        <v>3.9486000495429741</v>
      </c>
      <c r="P486" s="47">
        <v>1.4493620971830481</v>
      </c>
      <c r="Q486" s="47">
        <v>7.5625465887958434</v>
      </c>
      <c r="R486" s="47">
        <f t="shared" si="136"/>
        <v>100</v>
      </c>
      <c r="S486" s="47"/>
      <c r="T486" s="47">
        <f t="shared" si="137"/>
        <v>75.060559235082238</v>
      </c>
      <c r="U486" s="47">
        <f t="shared" si="138"/>
        <v>0.12981674271415355</v>
      </c>
      <c r="V486" s="47">
        <f t="shared" si="139"/>
        <v>10.527253326473216</v>
      </c>
      <c r="W486" s="47">
        <f t="shared" si="140"/>
        <v>0.144296610846711</v>
      </c>
      <c r="X486" s="47">
        <f t="shared" si="141"/>
        <v>0.70081170977505736</v>
      </c>
      <c r="Y486" s="47">
        <f t="shared" si="142"/>
        <v>1.4254113806644808</v>
      </c>
      <c r="Z486" s="47">
        <f t="shared" si="143"/>
        <v>0.29904332594708921</v>
      </c>
      <c r="AA486" s="47">
        <f t="shared" si="144"/>
        <v>4.3118558170988797</v>
      </c>
      <c r="AB486" s="47">
        <f t="shared" si="145"/>
        <v>1.5613684925691322</v>
      </c>
      <c r="AC486" s="47">
        <f t="shared" si="146"/>
        <v>4.2716452085474392</v>
      </c>
      <c r="AD486" s="47">
        <f t="shared" si="147"/>
        <v>1.5679381502815977</v>
      </c>
      <c r="AE486" s="47">
        <f t="shared" si="148"/>
        <v>99.999999999999986</v>
      </c>
      <c r="AF486" s="47"/>
      <c r="AG486" s="47">
        <f>AC486*'E. Diagram lines'!$G$42</f>
        <v>3.5459189886154512</v>
      </c>
      <c r="AH486" s="47">
        <f>V486*'E. Diagram lines'!$G$43</f>
        <v>5.5717212486249572</v>
      </c>
      <c r="AI486" s="47">
        <f>AB486*'E. Diagram lines'!$G$41</f>
        <v>1.1583046674464135</v>
      </c>
      <c r="AJ486" s="47">
        <f>AA486*'E. Diagram lines'!$G$44</f>
        <v>3.0815006675764787</v>
      </c>
      <c r="AK486" s="47">
        <f>AD486*'E. Diagram lines'!$G$50</f>
        <v>0.68429322005061477</v>
      </c>
      <c r="AL486" s="47">
        <f>U486*'E. Diagram lines'!$G$47</f>
        <v>7.7800651352177133E-2</v>
      </c>
      <c r="AM486" s="47">
        <f t="shared" si="149"/>
        <v>5.8330137011165712</v>
      </c>
      <c r="AN486" s="47">
        <f t="shared" si="150"/>
        <v>0.71563299919425338</v>
      </c>
      <c r="AO486" s="47">
        <f t="shared" si="151"/>
        <v>1.1844082373603206</v>
      </c>
      <c r="AP486" s="47">
        <f t="shared" si="152"/>
        <v>0.84430348291792567</v>
      </c>
    </row>
    <row r="487" spans="1:42">
      <c r="A487" s="18" t="s">
        <v>126</v>
      </c>
      <c r="B487" s="18">
        <v>0.13</v>
      </c>
      <c r="C487" s="18" t="s">
        <v>163</v>
      </c>
      <c r="D487" s="18">
        <v>500</v>
      </c>
      <c r="E487" s="18">
        <v>100</v>
      </c>
      <c r="F487" s="47">
        <v>69.384069473118458</v>
      </c>
      <c r="G487" s="47">
        <v>0.1199992910663385</v>
      </c>
      <c r="H487" s="47">
        <v>9.7311248891381155</v>
      </c>
      <c r="I487" s="47">
        <v>0.13338411242537479</v>
      </c>
      <c r="J487" s="47">
        <v>0.64781249772358673</v>
      </c>
      <c r="K487" s="47">
        <v>1.3176139809197311</v>
      </c>
      <c r="L487" s="47">
        <v>0.27642803510165592</v>
      </c>
      <c r="M487" s="47">
        <v>3.9857697120890703</v>
      </c>
      <c r="N487" s="47">
        <v>1.4432892728958118</v>
      </c>
      <c r="O487" s="47">
        <v>3.9486000495429727</v>
      </c>
      <c r="P487" s="47">
        <v>1.4493620971830483</v>
      </c>
      <c r="Q487" s="47">
        <v>7.5625465887958407</v>
      </c>
      <c r="R487" s="47">
        <f t="shared" si="136"/>
        <v>100.00000000000001</v>
      </c>
      <c r="S487" s="47"/>
      <c r="T487" s="47">
        <f t="shared" si="137"/>
        <v>75.060559235082238</v>
      </c>
      <c r="U487" s="47">
        <f t="shared" si="138"/>
        <v>0.12981674271415358</v>
      </c>
      <c r="V487" s="47">
        <f t="shared" si="139"/>
        <v>10.527253326473211</v>
      </c>
      <c r="W487" s="47">
        <f t="shared" si="140"/>
        <v>0.14429661084671069</v>
      </c>
      <c r="X487" s="47">
        <f t="shared" si="141"/>
        <v>0.70081170977506246</v>
      </c>
      <c r="Y487" s="47">
        <f t="shared" si="142"/>
        <v>1.4254113806644804</v>
      </c>
      <c r="Z487" s="47">
        <f t="shared" si="143"/>
        <v>0.2990433259470891</v>
      </c>
      <c r="AA487" s="47">
        <f t="shared" si="144"/>
        <v>4.3118558170988752</v>
      </c>
      <c r="AB487" s="47">
        <f t="shared" si="145"/>
        <v>1.5613684925691313</v>
      </c>
      <c r="AC487" s="47">
        <f t="shared" si="146"/>
        <v>4.2716452085474375</v>
      </c>
      <c r="AD487" s="47">
        <f t="shared" si="147"/>
        <v>1.5679381502815977</v>
      </c>
      <c r="AE487" s="47">
        <f t="shared" si="148"/>
        <v>100</v>
      </c>
      <c r="AF487" s="47"/>
      <c r="AG487" s="47">
        <f>AC487*'E. Diagram lines'!$G$42</f>
        <v>3.5459189886154499</v>
      </c>
      <c r="AH487" s="47">
        <f>V487*'E. Diagram lines'!$G$43</f>
        <v>5.5717212486249545</v>
      </c>
      <c r="AI487" s="47">
        <f>AB487*'E. Diagram lines'!$G$41</f>
        <v>1.1583046674464128</v>
      </c>
      <c r="AJ487" s="47">
        <f>AA487*'E. Diagram lines'!$G$44</f>
        <v>3.0815006675764756</v>
      </c>
      <c r="AK487" s="47">
        <f>AD487*'E. Diagram lines'!$G$50</f>
        <v>0.68429322005061477</v>
      </c>
      <c r="AL487" s="47">
        <f>U487*'E. Diagram lines'!$G$47</f>
        <v>7.7800651352177147E-2</v>
      </c>
      <c r="AM487" s="47">
        <f t="shared" si="149"/>
        <v>5.8330137011165686</v>
      </c>
      <c r="AN487" s="47">
        <f t="shared" si="150"/>
        <v>0.71563299919425349</v>
      </c>
      <c r="AO487" s="47">
        <f t="shared" si="151"/>
        <v>1.1844082373603209</v>
      </c>
      <c r="AP487" s="47">
        <f t="shared" si="152"/>
        <v>0.84430348291792556</v>
      </c>
    </row>
    <row r="488" spans="1:42">
      <c r="A488" s="18" t="s">
        <v>126</v>
      </c>
      <c r="B488" s="18">
        <v>0.13</v>
      </c>
      <c r="C488" s="18" t="s">
        <v>163</v>
      </c>
      <c r="D488" s="18">
        <v>500</v>
      </c>
      <c r="E488" s="18">
        <v>100</v>
      </c>
      <c r="F488" s="47">
        <v>69.815179254320498</v>
      </c>
      <c r="G488" s="47">
        <v>0.13258453764789316</v>
      </c>
      <c r="H488" s="47">
        <v>9.8609806261669934</v>
      </c>
      <c r="I488" s="47">
        <v>0.13909902081273975</v>
      </c>
      <c r="J488" s="47">
        <v>0.70654541500345835</v>
      </c>
      <c r="K488" s="47">
        <v>1.2653777745198329</v>
      </c>
      <c r="L488" s="47">
        <v>0.27770691938682879</v>
      </c>
      <c r="M488" s="47">
        <v>3.9412412504242376</v>
      </c>
      <c r="N488" s="47">
        <v>1.4364594009472766</v>
      </c>
      <c r="O488" s="47">
        <v>3.82306057677684</v>
      </c>
      <c r="P488" s="47">
        <v>1.3411782890597825</v>
      </c>
      <c r="Q488" s="47">
        <v>7.2605869349336247</v>
      </c>
      <c r="R488" s="47">
        <f t="shared" si="136"/>
        <v>100</v>
      </c>
      <c r="S488" s="47"/>
      <c r="T488" s="47">
        <f t="shared" si="137"/>
        <v>75.28102340408158</v>
      </c>
      <c r="U488" s="47">
        <f t="shared" si="138"/>
        <v>0.14296460724295426</v>
      </c>
      <c r="V488" s="47">
        <f t="shared" si="139"/>
        <v>10.632998743747157</v>
      </c>
      <c r="W488" s="47">
        <f t="shared" si="140"/>
        <v>0.14998911057928227</v>
      </c>
      <c r="X488" s="47">
        <f t="shared" si="141"/>
        <v>0.76186099485851067</v>
      </c>
      <c r="Y488" s="47">
        <f t="shared" si="142"/>
        <v>1.3644444499902522</v>
      </c>
      <c r="Z488" s="47">
        <f t="shared" si="143"/>
        <v>0.29944864886301192</v>
      </c>
      <c r="AA488" s="47">
        <f t="shared" si="144"/>
        <v>4.2498018050416668</v>
      </c>
      <c r="AB488" s="47">
        <f t="shared" si="145"/>
        <v>1.5489200906840446</v>
      </c>
      <c r="AC488" s="47">
        <f t="shared" si="146"/>
        <v>4.1223687431519158</v>
      </c>
      <c r="AD488" s="47">
        <f t="shared" si="147"/>
        <v>1.4461794017596445</v>
      </c>
      <c r="AE488" s="47">
        <f t="shared" si="148"/>
        <v>100.00000000000003</v>
      </c>
      <c r="AF488" s="47"/>
      <c r="AG488" s="47">
        <f>AC488*'E. Diagram lines'!$G$42</f>
        <v>3.4220036755786323</v>
      </c>
      <c r="AH488" s="47">
        <f>V488*'E. Diagram lines'!$G$43</f>
        <v>5.6276887427184343</v>
      </c>
      <c r="AI488" s="47">
        <f>AB488*'E. Diagram lines'!$G$41</f>
        <v>1.1490697929921325</v>
      </c>
      <c r="AJ488" s="47">
        <f>AA488*'E. Diagram lines'!$G$44</f>
        <v>3.0371532942664041</v>
      </c>
      <c r="AK488" s="47">
        <f>AD488*'E. Diagram lines'!$G$50</f>
        <v>0.63115420683095647</v>
      </c>
      <c r="AL488" s="47">
        <f>U488*'E. Diagram lines'!$G$47</f>
        <v>8.5680316200056228E-2</v>
      </c>
      <c r="AM488" s="47">
        <f t="shared" si="149"/>
        <v>5.6712888338359608</v>
      </c>
      <c r="AN488" s="47">
        <f t="shared" si="150"/>
        <v>0.73968467530531701</v>
      </c>
      <c r="AO488" s="47">
        <f t="shared" si="151"/>
        <v>1.2311525468607358</v>
      </c>
      <c r="AP488" s="47">
        <f t="shared" si="152"/>
        <v>0.81224703027245326</v>
      </c>
    </row>
    <row r="489" spans="1:42">
      <c r="A489" s="18" t="s">
        <v>126</v>
      </c>
      <c r="B489" s="18">
        <v>0.13</v>
      </c>
      <c r="C489" s="18" t="s">
        <v>163</v>
      </c>
      <c r="D489" s="18">
        <v>500</v>
      </c>
      <c r="E489" s="18">
        <v>100</v>
      </c>
      <c r="F489" s="47">
        <v>69.815179254320512</v>
      </c>
      <c r="G489" s="47">
        <v>0.13258453764789313</v>
      </c>
      <c r="H489" s="47">
        <v>9.8609806261669846</v>
      </c>
      <c r="I489" s="47">
        <v>0.13909902081273948</v>
      </c>
      <c r="J489" s="47">
        <v>0.70654541500346302</v>
      </c>
      <c r="K489" s="47">
        <v>1.265377774519832</v>
      </c>
      <c r="L489" s="47">
        <v>0.27770691938682868</v>
      </c>
      <c r="M489" s="47">
        <v>3.9412412504242349</v>
      </c>
      <c r="N489" s="47">
        <v>1.4364594009472758</v>
      </c>
      <c r="O489" s="47">
        <v>3.8230605767768369</v>
      </c>
      <c r="P489" s="47">
        <v>1.3411782890597823</v>
      </c>
      <c r="Q489" s="47">
        <v>7.2605869349336185</v>
      </c>
      <c r="R489" s="47">
        <f t="shared" si="136"/>
        <v>99.999999999999986</v>
      </c>
      <c r="S489" s="47"/>
      <c r="T489" s="47">
        <f t="shared" si="137"/>
        <v>75.28102340408158</v>
      </c>
      <c r="U489" s="47">
        <f t="shared" si="138"/>
        <v>0.14296460724295423</v>
      </c>
      <c r="V489" s="47">
        <f t="shared" si="139"/>
        <v>10.632998743747146</v>
      </c>
      <c r="W489" s="47">
        <f t="shared" si="140"/>
        <v>0.14998911057928199</v>
      </c>
      <c r="X489" s="47">
        <f t="shared" si="141"/>
        <v>0.76186099485851577</v>
      </c>
      <c r="Y489" s="47">
        <f t="shared" si="142"/>
        <v>1.3644444499902513</v>
      </c>
      <c r="Z489" s="47">
        <f t="shared" si="143"/>
        <v>0.29944864886301176</v>
      </c>
      <c r="AA489" s="47">
        <f t="shared" si="144"/>
        <v>4.2498018050416633</v>
      </c>
      <c r="AB489" s="47">
        <f t="shared" si="145"/>
        <v>1.5489200906840435</v>
      </c>
      <c r="AC489" s="47">
        <f t="shared" si="146"/>
        <v>4.1223687431519123</v>
      </c>
      <c r="AD489" s="47">
        <f t="shared" si="147"/>
        <v>1.4461794017596443</v>
      </c>
      <c r="AE489" s="47">
        <f t="shared" si="148"/>
        <v>100.00000000000001</v>
      </c>
      <c r="AF489" s="47"/>
      <c r="AG489" s="47">
        <f>AC489*'E. Diagram lines'!$G$42</f>
        <v>3.4220036755786296</v>
      </c>
      <c r="AH489" s="47">
        <f>V489*'E. Diagram lines'!$G$43</f>
        <v>5.6276887427184281</v>
      </c>
      <c r="AI489" s="47">
        <f>AB489*'E. Diagram lines'!$G$41</f>
        <v>1.1490697929921316</v>
      </c>
      <c r="AJ489" s="47">
        <f>AA489*'E. Diagram lines'!$G$44</f>
        <v>3.0371532942664019</v>
      </c>
      <c r="AK489" s="47">
        <f>AD489*'E. Diagram lines'!$G$50</f>
        <v>0.63115420683095635</v>
      </c>
      <c r="AL489" s="47">
        <f>U489*'E. Diagram lines'!$G$47</f>
        <v>8.5680316200056214E-2</v>
      </c>
      <c r="AM489" s="47">
        <f t="shared" si="149"/>
        <v>5.6712888338359555</v>
      </c>
      <c r="AN489" s="47">
        <f t="shared" si="150"/>
        <v>0.73968467530531667</v>
      </c>
      <c r="AO489" s="47">
        <f t="shared" si="151"/>
        <v>1.2311525468607354</v>
      </c>
      <c r="AP489" s="47">
        <f t="shared" si="152"/>
        <v>0.81224703027245349</v>
      </c>
    </row>
    <row r="490" spans="1:42">
      <c r="A490" s="18" t="s">
        <v>126</v>
      </c>
      <c r="B490" s="18">
        <v>0.13</v>
      </c>
      <c r="C490" s="18" t="s">
        <v>163</v>
      </c>
      <c r="D490" s="18">
        <v>500</v>
      </c>
      <c r="E490" s="18">
        <v>100</v>
      </c>
      <c r="F490" s="47">
        <v>70.23075162796745</v>
      </c>
      <c r="G490" s="47">
        <v>0.1492176129212294</v>
      </c>
      <c r="H490" s="47">
        <v>9.9505427164243905</v>
      </c>
      <c r="I490" s="47">
        <v>0.14629622357178418</v>
      </c>
      <c r="J490" s="47">
        <v>0.76083754211813459</v>
      </c>
      <c r="K490" s="47">
        <v>1.2139139419904472</v>
      </c>
      <c r="L490" s="47">
        <v>0.28354263688365627</v>
      </c>
      <c r="M490" s="47">
        <v>3.8926466970402638</v>
      </c>
      <c r="N490" s="47">
        <v>1.4678387135464745</v>
      </c>
      <c r="O490" s="47">
        <v>3.6939307053827442</v>
      </c>
      <c r="P490" s="47">
        <v>1.2468701257614458</v>
      </c>
      <c r="Q490" s="47">
        <v>6.9636114563919671</v>
      </c>
      <c r="R490" s="47">
        <f t="shared" si="136"/>
        <v>99.999999999999986</v>
      </c>
      <c r="S490" s="47"/>
      <c r="T490" s="47">
        <f t="shared" si="137"/>
        <v>75.487400927056513</v>
      </c>
      <c r="U490" s="47">
        <f t="shared" si="138"/>
        <v>0.16038629105996319</v>
      </c>
      <c r="V490" s="47">
        <f t="shared" si="139"/>
        <v>10.695323488142892</v>
      </c>
      <c r="W490" s="47">
        <f t="shared" si="140"/>
        <v>0.15724624081169297</v>
      </c>
      <c r="X490" s="47">
        <f t="shared" si="141"/>
        <v>0.81778490548514238</v>
      </c>
      <c r="Y490" s="47">
        <f t="shared" si="142"/>
        <v>1.3047732838656583</v>
      </c>
      <c r="Z490" s="47">
        <f t="shared" si="143"/>
        <v>0.30476530884553216</v>
      </c>
      <c r="AA490" s="47">
        <f t="shared" si="144"/>
        <v>4.1840045147665021</v>
      </c>
      <c r="AB490" s="47">
        <f t="shared" si="145"/>
        <v>1.5777038818079974</v>
      </c>
      <c r="AC490" s="47">
        <f t="shared" si="146"/>
        <v>3.9704149776313864</v>
      </c>
      <c r="AD490" s="47">
        <f t="shared" si="147"/>
        <v>1.3401961805267333</v>
      </c>
      <c r="AE490" s="47">
        <f t="shared" si="148"/>
        <v>100</v>
      </c>
      <c r="AF490" s="47"/>
      <c r="AG490" s="47">
        <f>AC490*'E. Diagram lines'!$G$42</f>
        <v>3.2958659192236079</v>
      </c>
      <c r="AH490" s="47">
        <f>V490*'E. Diagram lines'!$G$43</f>
        <v>5.6606751345051292</v>
      </c>
      <c r="AI490" s="47">
        <f>AB490*'E. Diagram lines'!$G$41</f>
        <v>1.1704231120608539</v>
      </c>
      <c r="AJ490" s="47">
        <f>AA490*'E. Diagram lines'!$G$44</f>
        <v>2.9901307586093422</v>
      </c>
      <c r="AK490" s="47">
        <f>AD490*'E. Diagram lines'!$G$50</f>
        <v>0.58490008659299908</v>
      </c>
      <c r="AL490" s="47">
        <f>U490*'E. Diagram lines'!$G$47</f>
        <v>9.6121329587670681E-2</v>
      </c>
      <c r="AM490" s="47">
        <f t="shared" si="149"/>
        <v>5.5481188594393842</v>
      </c>
      <c r="AN490" s="47">
        <f t="shared" si="150"/>
        <v>0.75916797793190638</v>
      </c>
      <c r="AO490" s="47">
        <f t="shared" si="151"/>
        <v>1.267422483152008</v>
      </c>
      <c r="AP490" s="47">
        <f t="shared" si="152"/>
        <v>0.7890028883763025</v>
      </c>
    </row>
    <row r="491" spans="1:42">
      <c r="A491" s="18" t="s">
        <v>126</v>
      </c>
      <c r="B491" s="18">
        <v>0.13</v>
      </c>
      <c r="C491" s="18" t="s">
        <v>163</v>
      </c>
      <c r="D491" s="18">
        <v>500</v>
      </c>
      <c r="E491" s="18">
        <v>100</v>
      </c>
      <c r="F491" s="47">
        <v>70.230751627967493</v>
      </c>
      <c r="G491" s="47">
        <v>0.14921761292122943</v>
      </c>
      <c r="H491" s="47">
        <v>9.9505427164243851</v>
      </c>
      <c r="I491" s="47">
        <v>0.1462962235717839</v>
      </c>
      <c r="J491" s="47">
        <v>0.76083754211814025</v>
      </c>
      <c r="K491" s="47">
        <v>1.2139139419904468</v>
      </c>
      <c r="L491" s="47">
        <v>0.28354263688365616</v>
      </c>
      <c r="M491" s="47">
        <v>3.8926466970402611</v>
      </c>
      <c r="N491" s="47">
        <v>1.4678387135464739</v>
      </c>
      <c r="O491" s="47">
        <v>3.6939307053827428</v>
      </c>
      <c r="P491" s="47">
        <v>1.2468701257614458</v>
      </c>
      <c r="Q491" s="47">
        <v>6.9636114563919644</v>
      </c>
      <c r="R491" s="47">
        <f t="shared" si="136"/>
        <v>100</v>
      </c>
      <c r="S491" s="47"/>
      <c r="T491" s="47">
        <f t="shared" si="137"/>
        <v>75.487400927056527</v>
      </c>
      <c r="U491" s="47">
        <f t="shared" si="138"/>
        <v>0.16038629105996319</v>
      </c>
      <c r="V491" s="47">
        <f t="shared" si="139"/>
        <v>10.695323488142883</v>
      </c>
      <c r="W491" s="47">
        <f t="shared" si="140"/>
        <v>0.15724624081169261</v>
      </c>
      <c r="X491" s="47">
        <f t="shared" si="141"/>
        <v>0.81778490548514815</v>
      </c>
      <c r="Y491" s="47">
        <f t="shared" si="142"/>
        <v>1.3047732838656574</v>
      </c>
      <c r="Z491" s="47">
        <f t="shared" si="143"/>
        <v>0.30476530884553199</v>
      </c>
      <c r="AA491" s="47">
        <f t="shared" si="144"/>
        <v>4.1840045147664977</v>
      </c>
      <c r="AB491" s="47">
        <f t="shared" si="145"/>
        <v>1.577703881807996</v>
      </c>
      <c r="AC491" s="47">
        <f t="shared" si="146"/>
        <v>3.9704149776313842</v>
      </c>
      <c r="AD491" s="47">
        <f t="shared" si="147"/>
        <v>1.3401961805267328</v>
      </c>
      <c r="AE491" s="47">
        <f t="shared" si="148"/>
        <v>100.00000000000001</v>
      </c>
      <c r="AF491" s="47"/>
      <c r="AG491" s="47">
        <f>AC491*'E. Diagram lines'!$G$42</f>
        <v>3.2958659192236062</v>
      </c>
      <c r="AH491" s="47">
        <f>V491*'E. Diagram lines'!$G$43</f>
        <v>5.6606751345051247</v>
      </c>
      <c r="AI491" s="47">
        <f>AB491*'E. Diagram lines'!$G$41</f>
        <v>1.1704231120608528</v>
      </c>
      <c r="AJ491" s="47">
        <f>AA491*'E. Diagram lines'!$G$44</f>
        <v>2.9901307586093391</v>
      </c>
      <c r="AK491" s="47">
        <f>AD491*'E. Diagram lines'!$G$50</f>
        <v>0.58490008659299886</v>
      </c>
      <c r="AL491" s="47">
        <f>U491*'E. Diagram lines'!$G$47</f>
        <v>9.6121329587670681E-2</v>
      </c>
      <c r="AM491" s="47">
        <f t="shared" si="149"/>
        <v>5.5481188594393807</v>
      </c>
      <c r="AN491" s="47">
        <f t="shared" si="150"/>
        <v>0.75916797793190627</v>
      </c>
      <c r="AO491" s="47">
        <f t="shared" si="151"/>
        <v>1.2674224831520078</v>
      </c>
      <c r="AP491" s="47">
        <f t="shared" si="152"/>
        <v>0.78900288837630272</v>
      </c>
    </row>
    <row r="492" spans="1:42">
      <c r="A492" s="18" t="s">
        <v>126</v>
      </c>
      <c r="B492" s="18">
        <v>0.13</v>
      </c>
      <c r="C492" s="18" t="s">
        <v>163</v>
      </c>
      <c r="D492" s="18">
        <v>500</v>
      </c>
      <c r="E492" s="18">
        <v>100</v>
      </c>
      <c r="F492" s="47">
        <v>70.639357345525184</v>
      </c>
      <c r="G492" s="47">
        <v>0.16925240776864178</v>
      </c>
      <c r="H492" s="47">
        <v>10.008416891418118</v>
      </c>
      <c r="I492" s="47">
        <v>0.15502794429785721</v>
      </c>
      <c r="J492" s="47">
        <v>0.81740596141517585</v>
      </c>
      <c r="K492" s="47">
        <v>1.161425609571592</v>
      </c>
      <c r="L492" s="47">
        <v>0.29233956965228669</v>
      </c>
      <c r="M492" s="47">
        <v>3.8545627381800154</v>
      </c>
      <c r="N492" s="47">
        <v>1.5219658878189712</v>
      </c>
      <c r="O492" s="47">
        <v>3.5588022457655231</v>
      </c>
      <c r="P492" s="47">
        <v>1.1603120666720881</v>
      </c>
      <c r="Q492" s="47">
        <v>6.6611313319145564</v>
      </c>
      <c r="R492" s="47">
        <f t="shared" si="136"/>
        <v>100.00000000000001</v>
      </c>
      <c r="S492" s="47"/>
      <c r="T492" s="47">
        <f t="shared" si="137"/>
        <v>75.680537329759048</v>
      </c>
      <c r="U492" s="47">
        <f t="shared" si="138"/>
        <v>0.18133111123352708</v>
      </c>
      <c r="V492" s="47">
        <f t="shared" si="139"/>
        <v>10.722667881274855</v>
      </c>
      <c r="W492" s="47">
        <f t="shared" si="140"/>
        <v>0.16609151847462297</v>
      </c>
      <c r="X492" s="47">
        <f t="shared" si="141"/>
        <v>0.87574016385594389</v>
      </c>
      <c r="Y492" s="47">
        <f t="shared" si="142"/>
        <v>1.24431078514744</v>
      </c>
      <c r="Z492" s="47">
        <f t="shared" si="143"/>
        <v>0.31320239234080605</v>
      </c>
      <c r="AA492" s="47">
        <f t="shared" si="144"/>
        <v>4.1296437306165599</v>
      </c>
      <c r="AB492" s="47">
        <f t="shared" si="145"/>
        <v>1.6305810318219165</v>
      </c>
      <c r="AC492" s="47">
        <f t="shared" si="146"/>
        <v>3.812776281251792</v>
      </c>
      <c r="AD492" s="47">
        <f t="shared" si="147"/>
        <v>1.2431177742234876</v>
      </c>
      <c r="AE492" s="47">
        <f t="shared" si="148"/>
        <v>100</v>
      </c>
      <c r="AF492" s="47"/>
      <c r="AG492" s="47">
        <f>AC492*'E. Diagram lines'!$G$42</f>
        <v>3.1650090667597142</v>
      </c>
      <c r="AH492" s="47">
        <f>V492*'E. Diagram lines'!$G$43</f>
        <v>5.6751476024432739</v>
      </c>
      <c r="AI492" s="47">
        <f>AB492*'E. Diagram lines'!$G$41</f>
        <v>1.2096501426778272</v>
      </c>
      <c r="AJ492" s="47">
        <f>AA492*'E. Diagram lines'!$G$44</f>
        <v>2.9512814093375628</v>
      </c>
      <c r="AK492" s="47">
        <f>AD492*'E. Diagram lines'!$G$50</f>
        <v>0.54253228322352354</v>
      </c>
      <c r="AL492" s="47">
        <f>U492*'E. Diagram lines'!$G$47</f>
        <v>0.10867379869056266</v>
      </c>
      <c r="AM492" s="47">
        <f t="shared" si="149"/>
        <v>5.4433573130737081</v>
      </c>
      <c r="AN492" s="47">
        <f t="shared" si="150"/>
        <v>0.77466470147176247</v>
      </c>
      <c r="AO492" s="47">
        <f t="shared" si="151"/>
        <v>1.2972776462678881</v>
      </c>
      <c r="AP492" s="47">
        <f t="shared" si="152"/>
        <v>0.77084500983800952</v>
      </c>
    </row>
    <row r="493" spans="1:42">
      <c r="A493" s="18" t="s">
        <v>126</v>
      </c>
      <c r="B493" s="18">
        <v>0.13</v>
      </c>
      <c r="C493" s="18" t="s">
        <v>163</v>
      </c>
      <c r="D493" s="18">
        <v>500</v>
      </c>
      <c r="E493" s="18">
        <v>100</v>
      </c>
      <c r="F493" s="47">
        <v>70.639357345525184</v>
      </c>
      <c r="G493" s="47">
        <v>0.16925240776864159</v>
      </c>
      <c r="H493" s="47">
        <v>10.008416891418108</v>
      </c>
      <c r="I493" s="47">
        <v>0.1550279442978568</v>
      </c>
      <c r="J493" s="47">
        <v>0.81740596141518174</v>
      </c>
      <c r="K493" s="47">
        <v>1.1614256095715914</v>
      </c>
      <c r="L493" s="47">
        <v>0.2923395696522863</v>
      </c>
      <c r="M493" s="47">
        <v>3.8545627381800083</v>
      </c>
      <c r="N493" s="47">
        <v>1.5219658878189692</v>
      </c>
      <c r="O493" s="47">
        <v>3.5588022457655191</v>
      </c>
      <c r="P493" s="47">
        <v>1.1603120666720874</v>
      </c>
      <c r="Q493" s="47">
        <v>6.6611313319145475</v>
      </c>
      <c r="R493" s="47">
        <f t="shared" si="136"/>
        <v>99.999999999999972</v>
      </c>
      <c r="S493" s="47"/>
      <c r="T493" s="47">
        <f t="shared" si="137"/>
        <v>75.680537329759076</v>
      </c>
      <c r="U493" s="47">
        <f t="shared" si="138"/>
        <v>0.18133111123352691</v>
      </c>
      <c r="V493" s="47">
        <f t="shared" si="139"/>
        <v>10.722667881274848</v>
      </c>
      <c r="W493" s="47">
        <f t="shared" si="140"/>
        <v>0.16609151847462256</v>
      </c>
      <c r="X493" s="47">
        <f t="shared" si="141"/>
        <v>0.87574016385595044</v>
      </c>
      <c r="Y493" s="47">
        <f t="shared" si="142"/>
        <v>1.2443107851474398</v>
      </c>
      <c r="Z493" s="47">
        <f t="shared" si="143"/>
        <v>0.31320239234080571</v>
      </c>
      <c r="AA493" s="47">
        <f t="shared" si="144"/>
        <v>4.1296437306165537</v>
      </c>
      <c r="AB493" s="47">
        <f t="shared" si="145"/>
        <v>1.6305810318219149</v>
      </c>
      <c r="AC493" s="47">
        <f t="shared" si="146"/>
        <v>3.8127762812517889</v>
      </c>
      <c r="AD493" s="47">
        <f t="shared" si="147"/>
        <v>1.2431177742234871</v>
      </c>
      <c r="AE493" s="47">
        <f t="shared" si="148"/>
        <v>100.00000000000001</v>
      </c>
      <c r="AF493" s="47"/>
      <c r="AG493" s="47">
        <f>AC493*'E. Diagram lines'!$G$42</f>
        <v>3.1650090667597119</v>
      </c>
      <c r="AH493" s="47">
        <f>V493*'E. Diagram lines'!$G$43</f>
        <v>5.6751476024432703</v>
      </c>
      <c r="AI493" s="47">
        <f>AB493*'E. Diagram lines'!$G$41</f>
        <v>1.2096501426778259</v>
      </c>
      <c r="AJ493" s="47">
        <f>AA493*'E. Diagram lines'!$G$44</f>
        <v>2.9512814093375583</v>
      </c>
      <c r="AK493" s="47">
        <f>AD493*'E. Diagram lines'!$G$50</f>
        <v>0.54253228322352332</v>
      </c>
      <c r="AL493" s="47">
        <f>U493*'E. Diagram lines'!$G$47</f>
        <v>0.10867379869056257</v>
      </c>
      <c r="AM493" s="47">
        <f t="shared" si="149"/>
        <v>5.4433573130737036</v>
      </c>
      <c r="AN493" s="47">
        <f t="shared" si="150"/>
        <v>0.7746647014717627</v>
      </c>
      <c r="AO493" s="47">
        <f t="shared" si="151"/>
        <v>1.2972776462678883</v>
      </c>
      <c r="AP493" s="47">
        <f t="shared" si="152"/>
        <v>0.7708450098380093</v>
      </c>
    </row>
    <row r="494" spans="1:42">
      <c r="A494" s="18" t="s">
        <v>126</v>
      </c>
      <c r="B494" s="18">
        <v>0.13</v>
      </c>
      <c r="C494" s="18" t="s">
        <v>163</v>
      </c>
      <c r="D494" s="18">
        <v>500</v>
      </c>
      <c r="E494" s="18">
        <v>100</v>
      </c>
      <c r="F494" s="47">
        <v>70.991231638089985</v>
      </c>
      <c r="G494" s="47">
        <v>0.19084980468715565</v>
      </c>
      <c r="H494" s="47">
        <v>10.062184935774891</v>
      </c>
      <c r="I494" s="47">
        <v>0.16382812162163551</v>
      </c>
      <c r="J494" s="47">
        <v>0.87642877954579934</v>
      </c>
      <c r="K494" s="47">
        <v>1.1119877264617697</v>
      </c>
      <c r="L494" s="47">
        <v>0.30143910270862462</v>
      </c>
      <c r="M494" s="47">
        <v>3.8344718600033039</v>
      </c>
      <c r="N494" s="47">
        <v>1.573388378169599</v>
      </c>
      <c r="O494" s="47">
        <v>3.4300953078499181</v>
      </c>
      <c r="P494" s="47">
        <v>1.0874954627089812</v>
      </c>
      <c r="Q494" s="47">
        <v>6.3765988823783148</v>
      </c>
      <c r="R494" s="47">
        <f t="shared" si="136"/>
        <v>100</v>
      </c>
      <c r="S494" s="47"/>
      <c r="T494" s="47">
        <f t="shared" si="137"/>
        <v>75.82637544741803</v>
      </c>
      <c r="U494" s="47">
        <f t="shared" si="138"/>
        <v>0.2038483994481099</v>
      </c>
      <c r="V494" s="47">
        <f t="shared" si="139"/>
        <v>10.747510574982732</v>
      </c>
      <c r="W494" s="47">
        <f t="shared" si="140"/>
        <v>0.17498629580420147</v>
      </c>
      <c r="X494" s="47">
        <f t="shared" si="141"/>
        <v>0.93612149215207152</v>
      </c>
      <c r="Y494" s="47">
        <f t="shared" si="142"/>
        <v>1.1877241300652479</v>
      </c>
      <c r="Z494" s="47">
        <f t="shared" si="143"/>
        <v>0.32196982710542454</v>
      </c>
      <c r="AA494" s="47">
        <f t="shared" si="144"/>
        <v>4.0956340126823099</v>
      </c>
      <c r="AB494" s="47">
        <f t="shared" si="145"/>
        <v>1.6805503318480255</v>
      </c>
      <c r="AC494" s="47">
        <f t="shared" si="146"/>
        <v>3.6637157664680369</v>
      </c>
      <c r="AD494" s="47">
        <f t="shared" si="147"/>
        <v>1.1615637220257897</v>
      </c>
      <c r="AE494" s="47">
        <f t="shared" si="148"/>
        <v>99.999999999999957</v>
      </c>
      <c r="AF494" s="47"/>
      <c r="AG494" s="47">
        <f>AC494*'E. Diagram lines'!$G$42</f>
        <v>3.0412730156553565</v>
      </c>
      <c r="AH494" s="47">
        <f>V494*'E. Diagram lines'!$G$43</f>
        <v>5.6882960049859559</v>
      </c>
      <c r="AI494" s="47">
        <f>AB494*'E. Diagram lines'!$G$41</f>
        <v>1.2467199783538596</v>
      </c>
      <c r="AJ494" s="47">
        <f>AA494*'E. Diagram lines'!$G$44</f>
        <v>2.9269761048552363</v>
      </c>
      <c r="AK494" s="47">
        <f>AD494*'E. Diagram lines'!$G$50</f>
        <v>0.50693975364796873</v>
      </c>
      <c r="AL494" s="47">
        <f>U494*'E. Diagram lines'!$G$47</f>
        <v>0.12216866578668681</v>
      </c>
      <c r="AM494" s="47">
        <f t="shared" si="149"/>
        <v>5.3442660983160621</v>
      </c>
      <c r="AN494" s="47">
        <f t="shared" si="150"/>
        <v>0.78840199133787336</v>
      </c>
      <c r="AO494" s="47">
        <f t="shared" si="151"/>
        <v>1.3265637357460967</v>
      </c>
      <c r="AP494" s="47">
        <f t="shared" si="152"/>
        <v>0.7538273307596276</v>
      </c>
    </row>
    <row r="495" spans="1:42">
      <c r="A495" s="18" t="s">
        <v>126</v>
      </c>
      <c r="B495" s="18">
        <v>0.13</v>
      </c>
      <c r="C495" s="18" t="s">
        <v>163</v>
      </c>
      <c r="D495" s="18">
        <v>500</v>
      </c>
      <c r="E495" s="18">
        <v>100</v>
      </c>
      <c r="F495" s="47">
        <v>70.991231638090042</v>
      </c>
      <c r="G495" s="47">
        <v>0.19084980468715571</v>
      </c>
      <c r="H495" s="47">
        <v>10.062184935774889</v>
      </c>
      <c r="I495" s="47">
        <v>0.16382812162163518</v>
      </c>
      <c r="J495" s="47">
        <v>0.87642877954580611</v>
      </c>
      <c r="K495" s="47">
        <v>1.111987726461769</v>
      </c>
      <c r="L495" s="47">
        <v>0.30143910270862451</v>
      </c>
      <c r="M495" s="47">
        <v>3.8344718600032994</v>
      </c>
      <c r="N495" s="47">
        <v>1.5733883781695985</v>
      </c>
      <c r="O495" s="47">
        <v>3.4300953078499159</v>
      </c>
      <c r="P495" s="47">
        <v>1.0874954627089812</v>
      </c>
      <c r="Q495" s="47">
        <v>6.3765988823783122</v>
      </c>
      <c r="R495" s="47">
        <f t="shared" si="136"/>
        <v>100.00000000000004</v>
      </c>
      <c r="S495" s="47"/>
      <c r="T495" s="47">
        <f t="shared" si="137"/>
        <v>75.826375447418059</v>
      </c>
      <c r="U495" s="47">
        <f t="shared" si="138"/>
        <v>0.2038483994481099</v>
      </c>
      <c r="V495" s="47">
        <f t="shared" si="139"/>
        <v>10.747510574982725</v>
      </c>
      <c r="W495" s="47">
        <f t="shared" si="140"/>
        <v>0.174986295804201</v>
      </c>
      <c r="X495" s="47">
        <f t="shared" si="141"/>
        <v>0.9361214921520784</v>
      </c>
      <c r="Y495" s="47">
        <f t="shared" si="142"/>
        <v>1.1877241300652466</v>
      </c>
      <c r="Z495" s="47">
        <f t="shared" si="143"/>
        <v>0.32196982710542421</v>
      </c>
      <c r="AA495" s="47">
        <f t="shared" si="144"/>
        <v>4.0956340126823036</v>
      </c>
      <c r="AB495" s="47">
        <f t="shared" si="145"/>
        <v>1.6805503318480239</v>
      </c>
      <c r="AC495" s="47">
        <f t="shared" si="146"/>
        <v>3.6637157664680329</v>
      </c>
      <c r="AD495" s="47">
        <f t="shared" si="147"/>
        <v>1.1615637220257893</v>
      </c>
      <c r="AE495" s="47">
        <f t="shared" si="148"/>
        <v>99.999999999999986</v>
      </c>
      <c r="AF495" s="47"/>
      <c r="AG495" s="47">
        <f>AC495*'E. Diagram lines'!$G$42</f>
        <v>3.0412730156553534</v>
      </c>
      <c r="AH495" s="47">
        <f>V495*'E. Diagram lines'!$G$43</f>
        <v>5.6882960049859523</v>
      </c>
      <c r="AI495" s="47">
        <f>AB495*'E. Diagram lines'!$G$41</f>
        <v>1.2467199783538585</v>
      </c>
      <c r="AJ495" s="47">
        <f>AA495*'E. Diagram lines'!$G$44</f>
        <v>2.9269761048552319</v>
      </c>
      <c r="AK495" s="47">
        <f>AD495*'E. Diagram lines'!$G$50</f>
        <v>0.50693975364796851</v>
      </c>
      <c r="AL495" s="47">
        <f>U495*'E. Diagram lines'!$G$47</f>
        <v>0.12216866578668681</v>
      </c>
      <c r="AM495" s="47">
        <f t="shared" si="149"/>
        <v>5.3442660983160568</v>
      </c>
      <c r="AN495" s="47">
        <f t="shared" si="150"/>
        <v>0.78840199133787381</v>
      </c>
      <c r="AO495" s="47">
        <f t="shared" si="151"/>
        <v>1.3265637357460973</v>
      </c>
      <c r="AP495" s="47">
        <f t="shared" si="152"/>
        <v>0.75382733075962727</v>
      </c>
    </row>
    <row r="496" spans="1:42">
      <c r="A496" s="18" t="s">
        <v>126</v>
      </c>
      <c r="B496" s="18">
        <v>0.13</v>
      </c>
      <c r="C496" s="18" t="s">
        <v>163</v>
      </c>
      <c r="D496" s="18">
        <v>500</v>
      </c>
      <c r="E496" s="18">
        <v>100</v>
      </c>
      <c r="F496" s="47">
        <v>71.294184566206965</v>
      </c>
      <c r="G496" s="47">
        <v>0.21404540530893043</v>
      </c>
      <c r="H496" s="47">
        <v>10.112276064941719</v>
      </c>
      <c r="I496" s="47">
        <v>0.17270293718533328</v>
      </c>
      <c r="J496" s="47">
        <v>0.93793283565684638</v>
      </c>
      <c r="K496" s="47">
        <v>1.0652699392221154</v>
      </c>
      <c r="L496" s="47">
        <v>0.31084692412441051</v>
      </c>
      <c r="M496" s="47">
        <v>3.8293834221508041</v>
      </c>
      <c r="N496" s="47">
        <v>1.6222314472670858</v>
      </c>
      <c r="O496" s="47">
        <v>3.3072611054452929</v>
      </c>
      <c r="P496" s="47">
        <v>1.0258410768491031</v>
      </c>
      <c r="Q496" s="47">
        <v>6.1080242756413892</v>
      </c>
      <c r="R496" s="47">
        <f t="shared" si="136"/>
        <v>100</v>
      </c>
      <c r="S496" s="47"/>
      <c r="T496" s="47">
        <f t="shared" si="137"/>
        <v>75.932137987496787</v>
      </c>
      <c r="U496" s="47">
        <f t="shared" si="138"/>
        <v>0.22796985967928687</v>
      </c>
      <c r="V496" s="47">
        <f t="shared" si="139"/>
        <v>10.770117453517669</v>
      </c>
      <c r="W496" s="47">
        <f t="shared" si="140"/>
        <v>0.18393790933992302</v>
      </c>
      <c r="X496" s="47">
        <f t="shared" si="141"/>
        <v>0.99894887547191769</v>
      </c>
      <c r="Y496" s="47">
        <f t="shared" si="142"/>
        <v>1.1345697339988448</v>
      </c>
      <c r="Z496" s="47">
        <f t="shared" si="143"/>
        <v>0.33106867943323803</v>
      </c>
      <c r="AA496" s="47">
        <f t="shared" si="144"/>
        <v>4.0784991396845625</v>
      </c>
      <c r="AB496" s="47">
        <f t="shared" si="145"/>
        <v>1.7277636717641531</v>
      </c>
      <c r="AC496" s="47">
        <f t="shared" si="146"/>
        <v>3.5224108129905747</v>
      </c>
      <c r="AD496" s="47">
        <f t="shared" si="147"/>
        <v>1.09257587662304</v>
      </c>
      <c r="AE496" s="47">
        <f t="shared" si="148"/>
        <v>100.00000000000001</v>
      </c>
      <c r="AF496" s="47"/>
      <c r="AG496" s="47">
        <f>AC496*'E. Diagram lines'!$G$42</f>
        <v>2.9239749037432161</v>
      </c>
      <c r="AH496" s="47">
        <f>V496*'E. Diagram lines'!$G$43</f>
        <v>5.7002610657280055</v>
      </c>
      <c r="AI496" s="47">
        <f>AB496*'E. Diagram lines'!$G$41</f>
        <v>1.2817452989305544</v>
      </c>
      <c r="AJ496" s="47">
        <f>AA496*'E. Diagram lines'!$G$44</f>
        <v>2.9147305370948273</v>
      </c>
      <c r="AK496" s="47">
        <f>AD496*'E. Diagram lines'!$G$50</f>
        <v>0.47683147745957233</v>
      </c>
      <c r="AL496" s="47">
        <f>U496*'E. Diagram lines'!$G$47</f>
        <v>0.13662493142942814</v>
      </c>
      <c r="AM496" s="47">
        <f t="shared" si="149"/>
        <v>5.2501744847547283</v>
      </c>
      <c r="AN496" s="47">
        <f t="shared" si="150"/>
        <v>0.80054778469168286</v>
      </c>
      <c r="AO496" s="47">
        <f t="shared" si="151"/>
        <v>1.3553590802602813</v>
      </c>
      <c r="AP496" s="47">
        <f t="shared" si="152"/>
        <v>0.73781185706739894</v>
      </c>
    </row>
    <row r="497" spans="1:42">
      <c r="A497" s="18" t="s">
        <v>126</v>
      </c>
      <c r="B497" s="18">
        <v>0.13</v>
      </c>
      <c r="C497" s="18" t="s">
        <v>163</v>
      </c>
      <c r="D497" s="18">
        <v>500</v>
      </c>
      <c r="E497" s="18">
        <v>100</v>
      </c>
      <c r="F497" s="47">
        <v>71.29418456620698</v>
      </c>
      <c r="G497" s="47">
        <v>0.21404540530893051</v>
      </c>
      <c r="H497" s="47">
        <v>10.112276064941717</v>
      </c>
      <c r="I497" s="47">
        <v>0.17270293718533303</v>
      </c>
      <c r="J497" s="47">
        <v>0.93793283565685359</v>
      </c>
      <c r="K497" s="47">
        <v>1.0652699392221152</v>
      </c>
      <c r="L497" s="47">
        <v>0.31084692412441051</v>
      </c>
      <c r="M497" s="47">
        <v>3.8293834221508014</v>
      </c>
      <c r="N497" s="47">
        <v>1.6222314472670856</v>
      </c>
      <c r="O497" s="47">
        <v>3.3072611054452925</v>
      </c>
      <c r="P497" s="47">
        <v>1.0258410768491031</v>
      </c>
      <c r="Q497" s="47">
        <v>6.1080242756413874</v>
      </c>
      <c r="R497" s="47">
        <f t="shared" si="136"/>
        <v>100.00000000000001</v>
      </c>
      <c r="S497" s="47"/>
      <c r="T497" s="47">
        <f t="shared" si="137"/>
        <v>75.932137987496787</v>
      </c>
      <c r="U497" s="47">
        <f t="shared" si="138"/>
        <v>0.22796985967928693</v>
      </c>
      <c r="V497" s="47">
        <f t="shared" si="139"/>
        <v>10.770117453517663</v>
      </c>
      <c r="W497" s="47">
        <f t="shared" si="140"/>
        <v>0.18393790933992271</v>
      </c>
      <c r="X497" s="47">
        <f t="shared" si="141"/>
        <v>0.99894887547192524</v>
      </c>
      <c r="Y497" s="47">
        <f t="shared" si="142"/>
        <v>1.1345697339988443</v>
      </c>
      <c r="Z497" s="47">
        <f t="shared" si="143"/>
        <v>0.33106867943323798</v>
      </c>
      <c r="AA497" s="47">
        <f t="shared" si="144"/>
        <v>4.0784991396845589</v>
      </c>
      <c r="AB497" s="47">
        <f t="shared" si="145"/>
        <v>1.7277636717641529</v>
      </c>
      <c r="AC497" s="47">
        <f t="shared" si="146"/>
        <v>3.5224108129905733</v>
      </c>
      <c r="AD497" s="47">
        <f t="shared" si="147"/>
        <v>1.0925758766230398</v>
      </c>
      <c r="AE497" s="47">
        <f t="shared" si="148"/>
        <v>99.999999999999986</v>
      </c>
      <c r="AF497" s="47"/>
      <c r="AG497" s="47">
        <f>AC497*'E. Diagram lines'!$G$42</f>
        <v>2.9239749037432148</v>
      </c>
      <c r="AH497" s="47">
        <f>V497*'E. Diagram lines'!$G$43</f>
        <v>5.7002610657280028</v>
      </c>
      <c r="AI497" s="47">
        <f>AB497*'E. Diagram lines'!$G$41</f>
        <v>1.2817452989305542</v>
      </c>
      <c r="AJ497" s="47">
        <f>AA497*'E. Diagram lines'!$G$44</f>
        <v>2.9147305370948251</v>
      </c>
      <c r="AK497" s="47">
        <f>AD497*'E. Diagram lines'!$G$50</f>
        <v>0.47683147745957227</v>
      </c>
      <c r="AL497" s="47">
        <f>U497*'E. Diagram lines'!$G$47</f>
        <v>0.13662493142942816</v>
      </c>
      <c r="AM497" s="47">
        <f t="shared" si="149"/>
        <v>5.2501744847547265</v>
      </c>
      <c r="AN497" s="47">
        <f t="shared" si="150"/>
        <v>0.80054778469168297</v>
      </c>
      <c r="AO497" s="47">
        <f t="shared" si="151"/>
        <v>1.3553590802602813</v>
      </c>
      <c r="AP497" s="47">
        <f t="shared" si="152"/>
        <v>0.73781185706739905</v>
      </c>
    </row>
    <row r="498" spans="1:42">
      <c r="A498" s="18" t="s">
        <v>126</v>
      </c>
      <c r="B498" s="18">
        <v>0.13</v>
      </c>
      <c r="C498" s="18" t="s">
        <v>163</v>
      </c>
      <c r="D498" s="18">
        <v>500</v>
      </c>
      <c r="E498" s="18">
        <v>100</v>
      </c>
      <c r="F498" s="47">
        <v>71.584379161403348</v>
      </c>
      <c r="G498" s="47">
        <v>0.23254153061490779</v>
      </c>
      <c r="H498" s="47">
        <v>10.152950227555561</v>
      </c>
      <c r="I498" s="47">
        <v>0.18174749206869914</v>
      </c>
      <c r="J498" s="47">
        <v>0.99579776946670351</v>
      </c>
      <c r="K498" s="47">
        <v>0.96912582190707353</v>
      </c>
      <c r="L498" s="47">
        <v>0.31981102237243519</v>
      </c>
      <c r="M498" s="47">
        <v>3.8527195100533422</v>
      </c>
      <c r="N498" s="47">
        <v>1.654479481430549</v>
      </c>
      <c r="O498" s="47">
        <v>3.2041559548654277</v>
      </c>
      <c r="P498" s="47">
        <v>0.97210384552481699</v>
      </c>
      <c r="Q498" s="47">
        <v>5.8801881827371485</v>
      </c>
      <c r="R498" s="47">
        <f t="shared" si="136"/>
        <v>100</v>
      </c>
      <c r="S498" s="47"/>
      <c r="T498" s="47">
        <f t="shared" si="137"/>
        <v>76.056653513488854</v>
      </c>
      <c r="U498" s="47">
        <f t="shared" si="138"/>
        <v>0.24706969353742003</v>
      </c>
      <c r="V498" s="47">
        <f t="shared" si="139"/>
        <v>10.787261503739398</v>
      </c>
      <c r="W498" s="47">
        <f t="shared" si="140"/>
        <v>0.19310226886297724</v>
      </c>
      <c r="X498" s="47">
        <f t="shared" si="141"/>
        <v>1.0580107952192703</v>
      </c>
      <c r="Y498" s="47">
        <f t="shared" si="142"/>
        <v>1.0296725027337152</v>
      </c>
      <c r="Z498" s="47">
        <f t="shared" si="143"/>
        <v>0.33979139587886159</v>
      </c>
      <c r="AA498" s="47">
        <f t="shared" si="144"/>
        <v>4.093420328478282</v>
      </c>
      <c r="AB498" s="47">
        <f t="shared" si="145"/>
        <v>1.7578440176259416</v>
      </c>
      <c r="AC498" s="47">
        <f t="shared" si="146"/>
        <v>3.4043374003832652</v>
      </c>
      <c r="AD498" s="47">
        <f t="shared" si="147"/>
        <v>1.0328365800520225</v>
      </c>
      <c r="AE498" s="47">
        <f t="shared" si="148"/>
        <v>100.00000000000003</v>
      </c>
      <c r="AF498" s="47"/>
      <c r="AG498" s="47">
        <f>AC498*'E. Diagram lines'!$G$42</f>
        <v>2.8259614369466006</v>
      </c>
      <c r="AH498" s="47">
        <f>V498*'E. Diagram lines'!$G$43</f>
        <v>5.7093348351097761</v>
      </c>
      <c r="AI498" s="47">
        <f>AB498*'E. Diagram lines'!$G$41</f>
        <v>1.3040604699974314</v>
      </c>
      <c r="AJ498" s="47">
        <f>AA498*'E. Diagram lines'!$G$44</f>
        <v>2.9253940785440911</v>
      </c>
      <c r="AK498" s="47">
        <f>AD498*'E. Diagram lines'!$G$50</f>
        <v>0.45075953348219133</v>
      </c>
      <c r="AL498" s="47">
        <f>U498*'E. Diagram lines'!$G$47</f>
        <v>0.14807167923570408</v>
      </c>
      <c r="AM498" s="47">
        <f t="shared" si="149"/>
        <v>5.1621814180092063</v>
      </c>
      <c r="AN498" s="47">
        <f t="shared" si="150"/>
        <v>0.80921307076053017</v>
      </c>
      <c r="AO498" s="47">
        <f t="shared" si="151"/>
        <v>1.3823981963655831</v>
      </c>
      <c r="AP498" s="47">
        <f t="shared" si="152"/>
        <v>0.72338057343323114</v>
      </c>
    </row>
    <row r="499" spans="1:42">
      <c r="A499" s="18" t="s">
        <v>126</v>
      </c>
      <c r="B499" s="18">
        <v>0.13</v>
      </c>
      <c r="C499" s="18" t="s">
        <v>163</v>
      </c>
      <c r="D499" s="18">
        <v>500</v>
      </c>
      <c r="E499" s="18">
        <v>100</v>
      </c>
      <c r="F499" s="47">
        <v>71.584379161403348</v>
      </c>
      <c r="G499" s="47">
        <v>0.2325415306149077</v>
      </c>
      <c r="H499" s="47">
        <v>10.152950227555554</v>
      </c>
      <c r="I499" s="47">
        <v>0.18174749206869881</v>
      </c>
      <c r="J499" s="47">
        <v>0.99579776946670984</v>
      </c>
      <c r="K499" s="47">
        <v>0.96912582190707286</v>
      </c>
      <c r="L499" s="47">
        <v>0.31981102237243503</v>
      </c>
      <c r="M499" s="47">
        <v>3.8527195100533382</v>
      </c>
      <c r="N499" s="47">
        <v>1.6544794814305479</v>
      </c>
      <c r="O499" s="47">
        <v>3.2041559548654259</v>
      </c>
      <c r="P499" s="47">
        <v>0.97210384552481688</v>
      </c>
      <c r="Q499" s="47">
        <v>5.8801881827371432</v>
      </c>
      <c r="R499" s="47">
        <f t="shared" si="136"/>
        <v>99.999999999999972</v>
      </c>
      <c r="S499" s="47"/>
      <c r="T499" s="47">
        <f t="shared" si="137"/>
        <v>76.056653513488882</v>
      </c>
      <c r="U499" s="47">
        <f t="shared" si="138"/>
        <v>0.24706969353742003</v>
      </c>
      <c r="V499" s="47">
        <f t="shared" si="139"/>
        <v>10.787261503739394</v>
      </c>
      <c r="W499" s="47">
        <f t="shared" si="140"/>
        <v>0.19310226886297693</v>
      </c>
      <c r="X499" s="47">
        <f t="shared" si="141"/>
        <v>1.0580107952192774</v>
      </c>
      <c r="Y499" s="47">
        <f t="shared" si="142"/>
        <v>1.0296725027337148</v>
      </c>
      <c r="Z499" s="47">
        <f t="shared" si="143"/>
        <v>0.33979139587886148</v>
      </c>
      <c r="AA499" s="47">
        <f t="shared" si="144"/>
        <v>4.0934203284782793</v>
      </c>
      <c r="AB499" s="47">
        <f t="shared" si="145"/>
        <v>1.7578440176259407</v>
      </c>
      <c r="AC499" s="47">
        <f t="shared" si="146"/>
        <v>3.4043374003832647</v>
      </c>
      <c r="AD499" s="47">
        <f t="shared" si="147"/>
        <v>1.0328365800520227</v>
      </c>
      <c r="AE499" s="47">
        <f t="shared" si="148"/>
        <v>100.00000000000003</v>
      </c>
      <c r="AF499" s="47"/>
      <c r="AG499" s="47">
        <f>AC499*'E. Diagram lines'!$G$42</f>
        <v>2.8259614369466002</v>
      </c>
      <c r="AH499" s="47">
        <f>V499*'E. Diagram lines'!$G$43</f>
        <v>5.7093348351097744</v>
      </c>
      <c r="AI499" s="47">
        <f>AB499*'E. Diagram lines'!$G$41</f>
        <v>1.3040604699974307</v>
      </c>
      <c r="AJ499" s="47">
        <f>AA499*'E. Diagram lines'!$G$44</f>
        <v>2.9253940785440888</v>
      </c>
      <c r="AK499" s="47">
        <f>AD499*'E. Diagram lines'!$G$50</f>
        <v>0.45075953348219144</v>
      </c>
      <c r="AL499" s="47">
        <f>U499*'E. Diagram lines'!$G$47</f>
        <v>0.14807167923570408</v>
      </c>
      <c r="AM499" s="47">
        <f t="shared" si="149"/>
        <v>5.1621814180092054</v>
      </c>
      <c r="AN499" s="47">
        <f t="shared" si="150"/>
        <v>0.80921307076053028</v>
      </c>
      <c r="AO499" s="47">
        <f t="shared" si="151"/>
        <v>1.3823981963655829</v>
      </c>
      <c r="AP499" s="47">
        <f t="shared" si="152"/>
        <v>0.72338057343323126</v>
      </c>
    </row>
    <row r="500" spans="1:42">
      <c r="A500" s="18" t="s">
        <v>126</v>
      </c>
      <c r="B500" s="18">
        <v>0.13</v>
      </c>
      <c r="C500" s="18" t="s">
        <v>163</v>
      </c>
      <c r="D500" s="18">
        <v>500</v>
      </c>
      <c r="E500" s="18">
        <v>100</v>
      </c>
      <c r="F500" s="47">
        <v>71.855546025843097</v>
      </c>
      <c r="G500" s="47">
        <v>0.2522939268220532</v>
      </c>
      <c r="H500" s="47">
        <v>10.275206746899086</v>
      </c>
      <c r="I500" s="47">
        <v>0.18981715764997245</v>
      </c>
      <c r="J500" s="47">
        <v>1.0481722063707068</v>
      </c>
      <c r="K500" s="47">
        <v>0.81193268913031336</v>
      </c>
      <c r="L500" s="47">
        <v>0.32934013267751383</v>
      </c>
      <c r="M500" s="47">
        <v>3.8728965010235017</v>
      </c>
      <c r="N500" s="47">
        <v>1.651405987587828</v>
      </c>
      <c r="O500" s="47">
        <v>3.1141113604633333</v>
      </c>
      <c r="P500" s="47">
        <v>0.92464000497107846</v>
      </c>
      <c r="Q500" s="47">
        <v>5.6746372605615134</v>
      </c>
      <c r="R500" s="47">
        <f t="shared" si="136"/>
        <v>99.999999999999986</v>
      </c>
      <c r="S500" s="47"/>
      <c r="T500" s="47">
        <f t="shared" si="137"/>
        <v>76.17839352956922</v>
      </c>
      <c r="U500" s="47">
        <f t="shared" si="138"/>
        <v>0.26747199215017314</v>
      </c>
      <c r="V500" s="47">
        <f t="shared" si="139"/>
        <v>10.893365737996687</v>
      </c>
      <c r="W500" s="47">
        <f t="shared" si="140"/>
        <v>0.20123660502034602</v>
      </c>
      <c r="X500" s="47">
        <f t="shared" si="141"/>
        <v>1.1112305067579185</v>
      </c>
      <c r="Y500" s="47">
        <f t="shared" si="142"/>
        <v>0.86077876145906973</v>
      </c>
      <c r="Z500" s="47">
        <f t="shared" si="143"/>
        <v>0.3491533168944953</v>
      </c>
      <c r="AA500" s="47">
        <f t="shared" si="144"/>
        <v>4.1058909168702309</v>
      </c>
      <c r="AB500" s="47">
        <f t="shared" si="145"/>
        <v>1.7507549821458115</v>
      </c>
      <c r="AC500" s="47">
        <f t="shared" si="146"/>
        <v>3.3014570737094968</v>
      </c>
      <c r="AD500" s="47">
        <f t="shared" si="147"/>
        <v>0.9802665774265571</v>
      </c>
      <c r="AE500" s="47">
        <f t="shared" si="148"/>
        <v>100.00000000000003</v>
      </c>
      <c r="AF500" s="47"/>
      <c r="AG500" s="47">
        <f>AC500*'E. Diagram lines'!$G$42</f>
        <v>2.7405598443289572</v>
      </c>
      <c r="AH500" s="47">
        <f>V500*'E. Diagram lines'!$G$43</f>
        <v>5.7654922389687444</v>
      </c>
      <c r="AI500" s="47">
        <f>AB500*'E. Diagram lines'!$G$41</f>
        <v>1.2988014533569605</v>
      </c>
      <c r="AJ500" s="47">
        <f>AA500*'E. Diagram lines'!$G$44</f>
        <v>2.9343062797133586</v>
      </c>
      <c r="AK500" s="47">
        <f>AD500*'E. Diagram lines'!$G$50</f>
        <v>0.42781647519370702</v>
      </c>
      <c r="AL500" s="47">
        <f>U500*'E. Diagram lines'!$G$47</f>
        <v>0.16029900899276747</v>
      </c>
      <c r="AM500" s="47">
        <f t="shared" si="149"/>
        <v>5.0522120558553087</v>
      </c>
      <c r="AN500" s="47">
        <f t="shared" si="150"/>
        <v>0.82675180240221557</v>
      </c>
      <c r="AO500" s="47">
        <f t="shared" si="151"/>
        <v>1.4273276921952234</v>
      </c>
      <c r="AP500" s="47">
        <f t="shared" si="152"/>
        <v>0.70060996186657365</v>
      </c>
    </row>
    <row r="501" spans="1:42">
      <c r="A501" s="18" t="s">
        <v>126</v>
      </c>
      <c r="B501" s="18">
        <v>0.13</v>
      </c>
      <c r="C501" s="18" t="s">
        <v>163</v>
      </c>
      <c r="D501" s="18">
        <v>500</v>
      </c>
      <c r="E501" s="18">
        <v>100</v>
      </c>
      <c r="F501" s="47">
        <v>71.855546025843125</v>
      </c>
      <c r="G501" s="47">
        <v>0.2522939268220532</v>
      </c>
      <c r="H501" s="47">
        <v>10.275206746899082</v>
      </c>
      <c r="I501" s="47">
        <v>0.18981715764997212</v>
      </c>
      <c r="J501" s="47">
        <v>1.0481722063707133</v>
      </c>
      <c r="K501" s="47">
        <v>0.81193268913031313</v>
      </c>
      <c r="L501" s="47">
        <v>0.32934013267751372</v>
      </c>
      <c r="M501" s="47">
        <v>3.8728965010234981</v>
      </c>
      <c r="N501" s="47">
        <v>1.6514059875878273</v>
      </c>
      <c r="O501" s="47">
        <v>3.1141113604633315</v>
      </c>
      <c r="P501" s="47">
        <v>0.92464000497107846</v>
      </c>
      <c r="Q501" s="47">
        <v>5.6746372605615116</v>
      </c>
      <c r="R501" s="47">
        <f t="shared" si="136"/>
        <v>100.00000000000001</v>
      </c>
      <c r="S501" s="47"/>
      <c r="T501" s="47">
        <f t="shared" si="137"/>
        <v>76.17839352956922</v>
      </c>
      <c r="U501" s="47">
        <f t="shared" si="138"/>
        <v>0.26747199215017309</v>
      </c>
      <c r="V501" s="47">
        <f t="shared" si="139"/>
        <v>10.893365737996682</v>
      </c>
      <c r="W501" s="47">
        <f t="shared" si="140"/>
        <v>0.20123660502034563</v>
      </c>
      <c r="X501" s="47">
        <f t="shared" si="141"/>
        <v>1.1112305067579249</v>
      </c>
      <c r="Y501" s="47">
        <f t="shared" si="142"/>
        <v>0.86077876145906929</v>
      </c>
      <c r="Z501" s="47">
        <f t="shared" si="143"/>
        <v>0.34915331689449514</v>
      </c>
      <c r="AA501" s="47">
        <f t="shared" si="144"/>
        <v>4.1058909168702264</v>
      </c>
      <c r="AB501" s="47">
        <f t="shared" si="145"/>
        <v>1.7507549821458104</v>
      </c>
      <c r="AC501" s="47">
        <f t="shared" si="146"/>
        <v>3.3014570737094933</v>
      </c>
      <c r="AD501" s="47">
        <f t="shared" si="147"/>
        <v>0.98026657742655676</v>
      </c>
      <c r="AE501" s="47">
        <f t="shared" si="148"/>
        <v>100.00000000000001</v>
      </c>
      <c r="AF501" s="47"/>
      <c r="AG501" s="47">
        <f>AC501*'E. Diagram lines'!$G$42</f>
        <v>2.7405598443289545</v>
      </c>
      <c r="AH501" s="47">
        <f>V501*'E. Diagram lines'!$G$43</f>
        <v>5.7654922389687417</v>
      </c>
      <c r="AI501" s="47">
        <f>AB501*'E. Diagram lines'!$G$41</f>
        <v>1.2988014533569598</v>
      </c>
      <c r="AJ501" s="47">
        <f>AA501*'E. Diagram lines'!$G$44</f>
        <v>2.9343062797133554</v>
      </c>
      <c r="AK501" s="47">
        <f>AD501*'E. Diagram lines'!$G$50</f>
        <v>0.42781647519370686</v>
      </c>
      <c r="AL501" s="47">
        <f>U501*'E. Diagram lines'!$G$47</f>
        <v>0.16029900899276742</v>
      </c>
      <c r="AM501" s="47">
        <f t="shared" si="149"/>
        <v>5.0522120558553034</v>
      </c>
      <c r="AN501" s="47">
        <f t="shared" si="150"/>
        <v>0.82675180240221602</v>
      </c>
      <c r="AO501" s="47">
        <f t="shared" si="151"/>
        <v>1.427327692195224</v>
      </c>
      <c r="AP501" s="47">
        <f t="shared" si="152"/>
        <v>0.70060996186657332</v>
      </c>
    </row>
    <row r="502" spans="1:42">
      <c r="A502" s="18" t="s">
        <v>126</v>
      </c>
      <c r="B502" s="18">
        <v>0.13</v>
      </c>
      <c r="C502" s="18" t="s">
        <v>163</v>
      </c>
      <c r="D502" s="18">
        <v>500</v>
      </c>
      <c r="E502" s="18">
        <v>100</v>
      </c>
      <c r="F502" s="47">
        <v>72.075708510197629</v>
      </c>
      <c r="G502" s="47">
        <v>0.27337437428966183</v>
      </c>
      <c r="H502" s="47">
        <v>10.401078500052243</v>
      </c>
      <c r="I502" s="47">
        <v>0.19811433777331494</v>
      </c>
      <c r="J502" s="47">
        <v>1.1017555324101993</v>
      </c>
      <c r="K502" s="47">
        <v>0.67760422492307959</v>
      </c>
      <c r="L502" s="47">
        <v>0.33972888740987711</v>
      </c>
      <c r="M502" s="47">
        <v>3.9043406203158555</v>
      </c>
      <c r="N502" s="47">
        <v>1.6409938615804249</v>
      </c>
      <c r="O502" s="47">
        <v>3.0256806463628512</v>
      </c>
      <c r="P502" s="47">
        <v>0.88474997964220892</v>
      </c>
      <c r="Q502" s="47">
        <v>5.4768705250426581</v>
      </c>
      <c r="R502" s="47">
        <f t="shared" si="136"/>
        <v>99.999999999999986</v>
      </c>
      <c r="S502" s="47"/>
      <c r="T502" s="47">
        <f t="shared" si="137"/>
        <v>76.251927872630532</v>
      </c>
      <c r="U502" s="47">
        <f t="shared" si="138"/>
        <v>0.28921426513083109</v>
      </c>
      <c r="V502" s="47">
        <f t="shared" si="139"/>
        <v>11.003739040197429</v>
      </c>
      <c r="W502" s="47">
        <f t="shared" si="140"/>
        <v>0.20959350253612027</v>
      </c>
      <c r="X502" s="47">
        <f t="shared" si="141"/>
        <v>1.1655935838456291</v>
      </c>
      <c r="Y502" s="47">
        <f t="shared" si="142"/>
        <v>0.71686605033808359</v>
      </c>
      <c r="Z502" s="47">
        <f t="shared" si="143"/>
        <v>0.35941349942278822</v>
      </c>
      <c r="AA502" s="47">
        <f t="shared" si="144"/>
        <v>4.1305663936468155</v>
      </c>
      <c r="AB502" s="47">
        <f t="shared" si="145"/>
        <v>1.7360765250744106</v>
      </c>
      <c r="AC502" s="47">
        <f t="shared" si="146"/>
        <v>3.2009949979115593</v>
      </c>
      <c r="AD502" s="47">
        <f t="shared" si="147"/>
        <v>0.93601426926582221</v>
      </c>
      <c r="AE502" s="47">
        <f t="shared" si="148"/>
        <v>100.00000000000004</v>
      </c>
      <c r="AF502" s="47"/>
      <c r="AG502" s="47">
        <f>AC502*'E. Diagram lines'!$G$42</f>
        <v>2.6571656566527841</v>
      </c>
      <c r="AH502" s="47">
        <f>V502*'E. Diagram lines'!$G$43</f>
        <v>5.8239091169597295</v>
      </c>
      <c r="AI502" s="47">
        <f>AB502*'E. Diagram lines'!$G$41</f>
        <v>1.2879122075334204</v>
      </c>
      <c r="AJ502" s="47">
        <f>AA502*'E. Diagram lines'!$G$44</f>
        <v>2.9519407975138572</v>
      </c>
      <c r="AK502" s="47">
        <f>AD502*'E. Diagram lines'!$G$50</f>
        <v>0.40850349754816478</v>
      </c>
      <c r="AL502" s="47">
        <f>U502*'E. Diagram lines'!$G$47</f>
        <v>0.17332940063875663</v>
      </c>
      <c r="AM502" s="47">
        <f t="shared" si="149"/>
        <v>4.9370715229859696</v>
      </c>
      <c r="AN502" s="47">
        <f t="shared" si="150"/>
        <v>0.84440965040453897</v>
      </c>
      <c r="AO502" s="47">
        <f t="shared" si="151"/>
        <v>1.4762469379450618</v>
      </c>
      <c r="AP502" s="47">
        <f t="shared" si="152"/>
        <v>0.67739344570089444</v>
      </c>
    </row>
    <row r="503" spans="1:42">
      <c r="A503" s="18" t="s">
        <v>126</v>
      </c>
      <c r="B503" s="18">
        <v>0.13</v>
      </c>
      <c r="C503" s="18" t="s">
        <v>163</v>
      </c>
      <c r="D503" s="18">
        <v>500</v>
      </c>
      <c r="E503" s="18">
        <v>100</v>
      </c>
      <c r="F503" s="47">
        <v>72.075708510197614</v>
      </c>
      <c r="G503" s="47">
        <v>0.27337437428966166</v>
      </c>
      <c r="H503" s="47">
        <v>10.401078500052236</v>
      </c>
      <c r="I503" s="47">
        <v>0.19811433777331455</v>
      </c>
      <c r="J503" s="47">
        <v>1.1017555324102055</v>
      </c>
      <c r="K503" s="47">
        <v>0.67760422492307903</v>
      </c>
      <c r="L503" s="47">
        <v>0.33972888740987678</v>
      </c>
      <c r="M503" s="47">
        <v>3.9043406203158515</v>
      </c>
      <c r="N503" s="47">
        <v>1.6409938615804236</v>
      </c>
      <c r="O503" s="47">
        <v>3.0256806463628489</v>
      </c>
      <c r="P503" s="47">
        <v>0.88474997964220858</v>
      </c>
      <c r="Q503" s="47">
        <v>5.4768705250426537</v>
      </c>
      <c r="R503" s="47">
        <f t="shared" si="136"/>
        <v>99.999999999999972</v>
      </c>
      <c r="S503" s="47"/>
      <c r="T503" s="47">
        <f t="shared" si="137"/>
        <v>76.251927872630532</v>
      </c>
      <c r="U503" s="47">
        <f t="shared" si="138"/>
        <v>0.28921426513083093</v>
      </c>
      <c r="V503" s="47">
        <f t="shared" si="139"/>
        <v>11.003739040197424</v>
      </c>
      <c r="W503" s="47">
        <f t="shared" si="140"/>
        <v>0.20959350253611989</v>
      </c>
      <c r="X503" s="47">
        <f t="shared" si="141"/>
        <v>1.1655935838456359</v>
      </c>
      <c r="Y503" s="47">
        <f t="shared" si="142"/>
        <v>0.71686605033808326</v>
      </c>
      <c r="Z503" s="47">
        <f t="shared" si="143"/>
        <v>0.35941349942278789</v>
      </c>
      <c r="AA503" s="47">
        <f t="shared" si="144"/>
        <v>4.130566393646812</v>
      </c>
      <c r="AB503" s="47">
        <f t="shared" si="145"/>
        <v>1.7360765250744092</v>
      </c>
      <c r="AC503" s="47">
        <f t="shared" si="146"/>
        <v>3.2009949979115575</v>
      </c>
      <c r="AD503" s="47">
        <f t="shared" si="147"/>
        <v>0.9360142692658221</v>
      </c>
      <c r="AE503" s="47">
        <f t="shared" si="148"/>
        <v>100.00000000000003</v>
      </c>
      <c r="AF503" s="47"/>
      <c r="AG503" s="47">
        <f>AC503*'E. Diagram lines'!$G$42</f>
        <v>2.6571656566527828</v>
      </c>
      <c r="AH503" s="47">
        <f>V503*'E. Diagram lines'!$G$43</f>
        <v>5.8239091169597268</v>
      </c>
      <c r="AI503" s="47">
        <f>AB503*'E. Diagram lines'!$G$41</f>
        <v>1.2879122075334195</v>
      </c>
      <c r="AJ503" s="47">
        <f>AA503*'E. Diagram lines'!$G$44</f>
        <v>2.9519407975138545</v>
      </c>
      <c r="AK503" s="47">
        <f>AD503*'E. Diagram lines'!$G$50</f>
        <v>0.40850349754816473</v>
      </c>
      <c r="AL503" s="47">
        <f>U503*'E. Diagram lines'!$G$47</f>
        <v>0.17332940063875651</v>
      </c>
      <c r="AM503" s="47">
        <f t="shared" si="149"/>
        <v>4.937071522985967</v>
      </c>
      <c r="AN503" s="47">
        <f t="shared" si="150"/>
        <v>0.84440965040453908</v>
      </c>
      <c r="AO503" s="47">
        <f t="shared" si="151"/>
        <v>1.4762469379450622</v>
      </c>
      <c r="AP503" s="47">
        <f t="shared" si="152"/>
        <v>0.67739344570089433</v>
      </c>
    </row>
    <row r="504" spans="1:42">
      <c r="A504" s="18" t="s">
        <v>126</v>
      </c>
      <c r="B504" s="18">
        <v>0.13</v>
      </c>
      <c r="C504" s="18" t="s">
        <v>163</v>
      </c>
      <c r="D504" s="18">
        <v>500</v>
      </c>
      <c r="E504" s="18">
        <v>100</v>
      </c>
      <c r="F504" s="47">
        <v>72.24251967402013</v>
      </c>
      <c r="G504" s="47">
        <v>0.29480223993679749</v>
      </c>
      <c r="H504" s="47">
        <v>10.52574848148276</v>
      </c>
      <c r="I504" s="47">
        <v>0.20628850860162673</v>
      </c>
      <c r="J504" s="47">
        <v>1.1538118536076094</v>
      </c>
      <c r="K504" s="47">
        <v>0.56873829143465171</v>
      </c>
      <c r="L504" s="47">
        <v>0.35051528469229476</v>
      </c>
      <c r="M504" s="47">
        <v>3.9437141461256244</v>
      </c>
      <c r="N504" s="47">
        <v>1.6240083230926177</v>
      </c>
      <c r="O504" s="47">
        <v>2.9426765231188248</v>
      </c>
      <c r="P504" s="47">
        <v>0.85262934429927006</v>
      </c>
      <c r="Q504" s="47">
        <v>5.2945473295877985</v>
      </c>
      <c r="R504" s="47">
        <f t="shared" si="136"/>
        <v>100.00000000000003</v>
      </c>
      <c r="S504" s="47"/>
      <c r="T504" s="47">
        <f t="shared" si="137"/>
        <v>76.281267484601827</v>
      </c>
      <c r="U504" s="47">
        <f t="shared" si="138"/>
        <v>0.31128328055486854</v>
      </c>
      <c r="V504" s="47">
        <f t="shared" si="139"/>
        <v>11.114194784659112</v>
      </c>
      <c r="W504" s="47">
        <f t="shared" si="140"/>
        <v>0.21782115262099913</v>
      </c>
      <c r="X504" s="47">
        <f t="shared" si="141"/>
        <v>1.2183161804030762</v>
      </c>
      <c r="Y504" s="47">
        <f t="shared" si="142"/>
        <v>0.60053383981378328</v>
      </c>
      <c r="Z504" s="47">
        <f t="shared" si="143"/>
        <v>0.37011098601907888</v>
      </c>
      <c r="AA504" s="47">
        <f t="shared" si="144"/>
        <v>4.1641891094172605</v>
      </c>
      <c r="AB504" s="47">
        <f t="shared" si="145"/>
        <v>1.7147991771333231</v>
      </c>
      <c r="AC504" s="47">
        <f t="shared" si="146"/>
        <v>3.1071880658864881</v>
      </c>
      <c r="AD504" s="47">
        <f t="shared" si="147"/>
        <v>0.90029593889016646</v>
      </c>
      <c r="AE504" s="47">
        <f t="shared" si="148"/>
        <v>100.00000000000001</v>
      </c>
      <c r="AF504" s="47"/>
      <c r="AG504" s="47">
        <f>AC504*'E. Diagram lines'!$G$42</f>
        <v>2.5792959447989361</v>
      </c>
      <c r="AH504" s="47">
        <f>V504*'E. Diagram lines'!$G$43</f>
        <v>5.8823696288676368</v>
      </c>
      <c r="AI504" s="47">
        <f>AB504*'E. Diagram lines'!$G$41</f>
        <v>1.272127559932078</v>
      </c>
      <c r="AJ504" s="47">
        <f>AA504*'E. Diagram lines'!$G$44</f>
        <v>2.9759695279462375</v>
      </c>
      <c r="AK504" s="47">
        <f>AD504*'E. Diagram lines'!$G$50</f>
        <v>0.39291499279547443</v>
      </c>
      <c r="AL504" s="47">
        <f>U504*'E. Diagram lines'!$G$47</f>
        <v>0.18655561274971694</v>
      </c>
      <c r="AM504" s="47">
        <f t="shared" si="149"/>
        <v>4.8219872430198114</v>
      </c>
      <c r="AN504" s="47">
        <f t="shared" si="150"/>
        <v>0.86158356501719668</v>
      </c>
      <c r="AO504" s="47">
        <f t="shared" si="151"/>
        <v>1.5273235004257122</v>
      </c>
      <c r="AP504" s="47">
        <f t="shared" si="152"/>
        <v>0.65474013836706446</v>
      </c>
    </row>
    <row r="505" spans="1:42">
      <c r="A505" s="18" t="s">
        <v>126</v>
      </c>
      <c r="B505" s="18">
        <v>0.13</v>
      </c>
      <c r="C505" s="18" t="s">
        <v>163</v>
      </c>
      <c r="D505" s="18">
        <v>500</v>
      </c>
      <c r="E505" s="18">
        <v>100</v>
      </c>
      <c r="F505" s="47">
        <v>72.242519674020116</v>
      </c>
      <c r="G505" s="47">
        <v>0.29480223993679727</v>
      </c>
      <c r="H505" s="47">
        <v>10.525748481482751</v>
      </c>
      <c r="I505" s="47">
        <v>0.20628850860162631</v>
      </c>
      <c r="J505" s="47">
        <v>1.1538118536076154</v>
      </c>
      <c r="K505" s="47">
        <v>0.56873829143465116</v>
      </c>
      <c r="L505" s="47">
        <v>0.35051528469229448</v>
      </c>
      <c r="M505" s="47">
        <v>3.94371414612562</v>
      </c>
      <c r="N505" s="47">
        <v>1.6240083230926163</v>
      </c>
      <c r="O505" s="47">
        <v>2.9426765231188217</v>
      </c>
      <c r="P505" s="47">
        <v>0.85262934429926951</v>
      </c>
      <c r="Q505" s="47">
        <v>5.2945473295877941</v>
      </c>
      <c r="R505" s="47">
        <f t="shared" si="136"/>
        <v>99.999999999999986</v>
      </c>
      <c r="S505" s="47"/>
      <c r="T505" s="47">
        <f t="shared" si="137"/>
        <v>76.281267484601841</v>
      </c>
      <c r="U505" s="47">
        <f t="shared" si="138"/>
        <v>0.31128328055486837</v>
      </c>
      <c r="V505" s="47">
        <f t="shared" si="139"/>
        <v>11.114194784659109</v>
      </c>
      <c r="W505" s="47">
        <f t="shared" si="140"/>
        <v>0.21782115262099883</v>
      </c>
      <c r="X505" s="47">
        <f t="shared" si="141"/>
        <v>1.2183161804030831</v>
      </c>
      <c r="Y505" s="47">
        <f t="shared" si="142"/>
        <v>0.60053383981378294</v>
      </c>
      <c r="Z505" s="47">
        <f t="shared" si="143"/>
        <v>0.37011098601907871</v>
      </c>
      <c r="AA505" s="47">
        <f t="shared" si="144"/>
        <v>4.1641891094172578</v>
      </c>
      <c r="AB505" s="47">
        <f t="shared" si="145"/>
        <v>1.7147991771333224</v>
      </c>
      <c r="AC505" s="47">
        <f t="shared" si="146"/>
        <v>3.1071880658864859</v>
      </c>
      <c r="AD505" s="47">
        <f t="shared" si="147"/>
        <v>0.90029593889016646</v>
      </c>
      <c r="AE505" s="47">
        <f t="shared" si="148"/>
        <v>100.00000000000001</v>
      </c>
      <c r="AF505" s="47"/>
      <c r="AG505" s="47">
        <f>AC505*'E. Diagram lines'!$G$42</f>
        <v>2.5792959447989343</v>
      </c>
      <c r="AH505" s="47">
        <f>V505*'E. Diagram lines'!$G$43</f>
        <v>5.882369628867635</v>
      </c>
      <c r="AI505" s="47">
        <f>AB505*'E. Diagram lines'!$G$41</f>
        <v>1.2721275599320776</v>
      </c>
      <c r="AJ505" s="47">
        <f>AA505*'E. Diagram lines'!$G$44</f>
        <v>2.9759695279462357</v>
      </c>
      <c r="AK505" s="47">
        <f>AD505*'E. Diagram lines'!$G$50</f>
        <v>0.39291499279547443</v>
      </c>
      <c r="AL505" s="47">
        <f>U505*'E. Diagram lines'!$G$47</f>
        <v>0.18655561274971683</v>
      </c>
      <c r="AM505" s="47">
        <f t="shared" si="149"/>
        <v>4.8219872430198087</v>
      </c>
      <c r="AN505" s="47">
        <f t="shared" si="150"/>
        <v>0.86158356501719702</v>
      </c>
      <c r="AO505" s="47">
        <f t="shared" si="151"/>
        <v>1.5273235004257124</v>
      </c>
      <c r="AP505" s="47">
        <f t="shared" si="152"/>
        <v>0.65474013836706435</v>
      </c>
    </row>
    <row r="506" spans="1:42">
      <c r="A506" s="18" t="s">
        <v>126</v>
      </c>
      <c r="B506" s="18">
        <v>0.13</v>
      </c>
      <c r="C506" s="18" t="s">
        <v>163</v>
      </c>
      <c r="D506" s="18">
        <v>500</v>
      </c>
      <c r="E506" s="18">
        <v>100</v>
      </c>
      <c r="F506" s="47">
        <v>72.371981884232113</v>
      </c>
      <c r="G506" s="47">
        <v>0.31787214011146064</v>
      </c>
      <c r="H506" s="47">
        <v>10.657433642770913</v>
      </c>
      <c r="I506" s="47">
        <v>0.21486959002074932</v>
      </c>
      <c r="J506" s="47">
        <v>1.2071794971224197</v>
      </c>
      <c r="K506" s="47">
        <v>0.47583239368783814</v>
      </c>
      <c r="L506" s="47">
        <v>0.36238624111461631</v>
      </c>
      <c r="M506" s="47">
        <v>3.9920265780790962</v>
      </c>
      <c r="N506" s="47">
        <v>1.5996845344044539</v>
      </c>
      <c r="O506" s="47">
        <v>2.8598965099574647</v>
      </c>
      <c r="P506" s="47">
        <v>0.82515784708357931</v>
      </c>
      <c r="Q506" s="47">
        <v>5.1156791414153062</v>
      </c>
      <c r="R506" s="47">
        <f t="shared" si="136"/>
        <v>100.00000000000003</v>
      </c>
      <c r="S506" s="47"/>
      <c r="T506" s="47">
        <f t="shared" si="137"/>
        <v>76.2739104093869</v>
      </c>
      <c r="U506" s="47">
        <f t="shared" si="138"/>
        <v>0.33501018633543922</v>
      </c>
      <c r="V506" s="47">
        <f t="shared" si="139"/>
        <v>11.232028164753077</v>
      </c>
      <c r="W506" s="47">
        <f t="shared" si="140"/>
        <v>0.2264542635458078</v>
      </c>
      <c r="X506" s="47">
        <f t="shared" si="141"/>
        <v>1.2722644649810964</v>
      </c>
      <c r="Y506" s="47">
        <f t="shared" si="142"/>
        <v>0.50148685197106191</v>
      </c>
      <c r="Z506" s="47">
        <f t="shared" si="143"/>
        <v>0.38192426086362108</v>
      </c>
      <c r="AA506" s="47">
        <f t="shared" si="144"/>
        <v>4.207256311639517</v>
      </c>
      <c r="AB506" s="47">
        <f t="shared" si="145"/>
        <v>1.6859313740450528</v>
      </c>
      <c r="AC506" s="47">
        <f t="shared" si="146"/>
        <v>3.0140875584911915</v>
      </c>
      <c r="AD506" s="47">
        <f t="shared" si="147"/>
        <v>0.86964615398722389</v>
      </c>
      <c r="AE506" s="47">
        <f t="shared" si="148"/>
        <v>99.999999999999986</v>
      </c>
      <c r="AF506" s="47"/>
      <c r="AG506" s="47">
        <f>AC506*'E. Diagram lines'!$G$42</f>
        <v>2.5020126403798004</v>
      </c>
      <c r="AH506" s="47">
        <f>V506*'E. Diagram lines'!$G$43</f>
        <v>5.9447348752720179</v>
      </c>
      <c r="AI506" s="47">
        <f>AB506*'E. Diagram lines'!$G$41</f>
        <v>1.2507119164019285</v>
      </c>
      <c r="AJ506" s="47">
        <f>AA506*'E. Diagram lines'!$G$44</f>
        <v>3.0067478327012944</v>
      </c>
      <c r="AK506" s="47">
        <f>AD506*'E. Diagram lines'!$G$50</f>
        <v>0.37953854679132148</v>
      </c>
      <c r="AL506" s="47">
        <f>U506*'E. Diagram lines'!$G$47</f>
        <v>0.20077541741978802</v>
      </c>
      <c r="AM506" s="47">
        <f t="shared" si="149"/>
        <v>4.7000189325362438</v>
      </c>
      <c r="AN506" s="47">
        <f t="shared" si="150"/>
        <v>0.87946729163674886</v>
      </c>
      <c r="AO506" s="47">
        <f t="shared" si="151"/>
        <v>1.5841116994661923</v>
      </c>
      <c r="AP506" s="47">
        <f t="shared" si="152"/>
        <v>0.631268615929657</v>
      </c>
    </row>
    <row r="507" spans="1:42">
      <c r="A507" s="18" t="s">
        <v>126</v>
      </c>
      <c r="B507" s="18">
        <v>0.13</v>
      </c>
      <c r="C507" s="18" t="s">
        <v>163</v>
      </c>
      <c r="D507" s="18">
        <v>500</v>
      </c>
      <c r="E507" s="18">
        <v>100</v>
      </c>
      <c r="F507" s="47">
        <v>72.371981884232127</v>
      </c>
      <c r="G507" s="47">
        <v>0.31787214011146042</v>
      </c>
      <c r="H507" s="47">
        <v>10.657433642770906</v>
      </c>
      <c r="I507" s="47">
        <v>0.21486959002074896</v>
      </c>
      <c r="J507" s="47">
        <v>1.2071794971224268</v>
      </c>
      <c r="K507" s="47">
        <v>0.47583239368783786</v>
      </c>
      <c r="L507" s="47">
        <v>0.36238624111461615</v>
      </c>
      <c r="M507" s="47">
        <v>3.9920265780790927</v>
      </c>
      <c r="N507" s="47">
        <v>1.5996845344044528</v>
      </c>
      <c r="O507" s="47">
        <v>2.8598965099574629</v>
      </c>
      <c r="P507" s="47">
        <v>0.82515784708357909</v>
      </c>
      <c r="Q507" s="47">
        <v>5.1156791414153036</v>
      </c>
      <c r="R507" s="47">
        <f t="shared" si="136"/>
        <v>100.00000000000001</v>
      </c>
      <c r="S507" s="47"/>
      <c r="T507" s="47">
        <f t="shared" si="137"/>
        <v>76.273910409386914</v>
      </c>
      <c r="U507" s="47">
        <f t="shared" si="138"/>
        <v>0.33501018633543894</v>
      </c>
      <c r="V507" s="47">
        <f t="shared" si="139"/>
        <v>11.23202816475307</v>
      </c>
      <c r="W507" s="47">
        <f t="shared" si="140"/>
        <v>0.22645426354580744</v>
      </c>
      <c r="X507" s="47">
        <f t="shared" si="141"/>
        <v>1.2722644649811039</v>
      </c>
      <c r="Y507" s="47">
        <f t="shared" si="142"/>
        <v>0.50148685197106158</v>
      </c>
      <c r="Z507" s="47">
        <f t="shared" si="143"/>
        <v>0.38192426086362091</v>
      </c>
      <c r="AA507" s="47">
        <f t="shared" si="144"/>
        <v>4.2072563116395134</v>
      </c>
      <c r="AB507" s="47">
        <f t="shared" si="145"/>
        <v>1.6859313740450514</v>
      </c>
      <c r="AC507" s="47">
        <f t="shared" si="146"/>
        <v>3.0140875584911897</v>
      </c>
      <c r="AD507" s="47">
        <f t="shared" si="147"/>
        <v>0.86964615398722378</v>
      </c>
      <c r="AE507" s="47">
        <f t="shared" si="148"/>
        <v>100</v>
      </c>
      <c r="AF507" s="47"/>
      <c r="AG507" s="47">
        <f>AC507*'E. Diagram lines'!$G$42</f>
        <v>2.5020126403797986</v>
      </c>
      <c r="AH507" s="47">
        <f>V507*'E. Diagram lines'!$G$43</f>
        <v>5.9447348752720144</v>
      </c>
      <c r="AI507" s="47">
        <f>AB507*'E. Diagram lines'!$G$41</f>
        <v>1.2507119164019276</v>
      </c>
      <c r="AJ507" s="47">
        <f>AA507*'E. Diagram lines'!$G$44</f>
        <v>3.0067478327012918</v>
      </c>
      <c r="AK507" s="47">
        <f>AD507*'E. Diagram lines'!$G$50</f>
        <v>0.37953854679132143</v>
      </c>
      <c r="AL507" s="47">
        <f>U507*'E. Diagram lines'!$G$47</f>
        <v>0.20077541741978785</v>
      </c>
      <c r="AM507" s="47">
        <f t="shared" si="149"/>
        <v>4.7000189325362411</v>
      </c>
      <c r="AN507" s="47">
        <f t="shared" si="150"/>
        <v>0.87946729163674908</v>
      </c>
      <c r="AO507" s="47">
        <f t="shared" si="151"/>
        <v>1.5841116994661926</v>
      </c>
      <c r="AP507" s="47">
        <f t="shared" si="152"/>
        <v>0.63126861592965688</v>
      </c>
    </row>
    <row r="508" spans="1:42">
      <c r="A508" s="18" t="s">
        <v>126</v>
      </c>
      <c r="B508" s="18">
        <v>0.13</v>
      </c>
      <c r="C508" s="18" t="s">
        <v>163</v>
      </c>
      <c r="D508" s="18">
        <v>500</v>
      </c>
      <c r="E508" s="18">
        <v>100</v>
      </c>
      <c r="F508" s="47">
        <v>72.477862509086435</v>
      </c>
      <c r="G508" s="47">
        <v>0.34233889304858234</v>
      </c>
      <c r="H508" s="47">
        <v>10.705870481420023</v>
      </c>
      <c r="I508" s="47">
        <v>0.22625515073867994</v>
      </c>
      <c r="J508" s="47">
        <v>1.2811022093522959</v>
      </c>
      <c r="K508" s="47">
        <v>0.45007284652073065</v>
      </c>
      <c r="L508" s="47">
        <v>0.37394172175657953</v>
      </c>
      <c r="M508" s="47">
        <v>4.042756596720638</v>
      </c>
      <c r="N508" s="47">
        <v>1.6263551476260245</v>
      </c>
      <c r="O508" s="47">
        <v>2.7606494474320082</v>
      </c>
      <c r="P508" s="47">
        <v>0.80053379461223051</v>
      </c>
      <c r="Q508" s="47">
        <v>4.9122612016857481</v>
      </c>
      <c r="R508" s="47">
        <f t="shared" si="136"/>
        <v>99.999999999999972</v>
      </c>
      <c r="S508" s="47"/>
      <c r="T508" s="47">
        <f t="shared" si="137"/>
        <v>76.222090697535208</v>
      </c>
      <c r="U508" s="47">
        <f t="shared" si="138"/>
        <v>0.36002422328571715</v>
      </c>
      <c r="V508" s="47">
        <f t="shared" si="139"/>
        <v>11.258938972276647</v>
      </c>
      <c r="W508" s="47">
        <f t="shared" si="140"/>
        <v>0.237943559914258</v>
      </c>
      <c r="X508" s="47">
        <f t="shared" si="141"/>
        <v>1.3472843350177637</v>
      </c>
      <c r="Y508" s="47">
        <f t="shared" si="142"/>
        <v>0.47332374521530834</v>
      </c>
      <c r="Z508" s="47">
        <f t="shared" si="143"/>
        <v>0.39325966363521203</v>
      </c>
      <c r="AA508" s="47">
        <f t="shared" si="144"/>
        <v>4.2516066191199728</v>
      </c>
      <c r="AB508" s="47">
        <f t="shared" si="145"/>
        <v>1.7103731439819005</v>
      </c>
      <c r="AC508" s="47">
        <f t="shared" si="146"/>
        <v>2.9032654286663413</v>
      </c>
      <c r="AD508" s="47">
        <f t="shared" si="147"/>
        <v>0.84188961135168239</v>
      </c>
      <c r="AE508" s="47">
        <f t="shared" si="148"/>
        <v>100.00000000000001</v>
      </c>
      <c r="AF508" s="47"/>
      <c r="AG508" s="47">
        <f>AC508*'E. Diagram lines'!$G$42</f>
        <v>2.4100185080678682</v>
      </c>
      <c r="AH508" s="47">
        <f>V508*'E. Diagram lines'!$G$43</f>
        <v>5.9589778609252351</v>
      </c>
      <c r="AI508" s="47">
        <f>AB508*'E. Diagram lines'!$G$41</f>
        <v>1.2688440974554338</v>
      </c>
      <c r="AJ508" s="47">
        <f>AA508*'E. Diagram lines'!$G$44</f>
        <v>3.0384431184217244</v>
      </c>
      <c r="AK508" s="47">
        <f>AD508*'E. Diagram lines'!$G$50</f>
        <v>0.36742479476983025</v>
      </c>
      <c r="AL508" s="47">
        <f>U508*'E. Diagram lines'!$G$47</f>
        <v>0.21576661444869691</v>
      </c>
      <c r="AM508" s="47">
        <f t="shared" si="149"/>
        <v>4.6136385726482416</v>
      </c>
      <c r="AN508" s="47">
        <f t="shared" si="150"/>
        <v>0.8871083297107355</v>
      </c>
      <c r="AO508" s="47">
        <f t="shared" si="151"/>
        <v>1.6197880975436962</v>
      </c>
      <c r="AP508" s="47">
        <f t="shared" si="152"/>
        <v>0.6173647043810454</v>
      </c>
    </row>
    <row r="509" spans="1:42">
      <c r="A509" s="18" t="s">
        <v>126</v>
      </c>
      <c r="B509" s="18">
        <v>0.13</v>
      </c>
      <c r="C509" s="18" t="s">
        <v>163</v>
      </c>
      <c r="D509" s="18">
        <v>500</v>
      </c>
      <c r="E509" s="18">
        <v>100</v>
      </c>
      <c r="F509" s="47">
        <v>72.477862509086464</v>
      </c>
      <c r="G509" s="47">
        <v>0.34233889304858217</v>
      </c>
      <c r="H509" s="47">
        <v>10.705870481420018</v>
      </c>
      <c r="I509" s="47">
        <v>0.22625515073867961</v>
      </c>
      <c r="J509" s="47">
        <v>1.2811022093523052</v>
      </c>
      <c r="K509" s="47">
        <v>0.45007284652073054</v>
      </c>
      <c r="L509" s="47">
        <v>0.37394172175657925</v>
      </c>
      <c r="M509" s="47">
        <v>4.0427565967206345</v>
      </c>
      <c r="N509" s="47">
        <v>1.6263551476260236</v>
      </c>
      <c r="O509" s="47">
        <v>2.7606494474320069</v>
      </c>
      <c r="P509" s="47">
        <v>0.80053379461223062</v>
      </c>
      <c r="Q509" s="47">
        <v>4.9122612016857445</v>
      </c>
      <c r="R509" s="47">
        <f t="shared" si="136"/>
        <v>100</v>
      </c>
      <c r="S509" s="47"/>
      <c r="T509" s="47">
        <f t="shared" si="137"/>
        <v>76.222090697535194</v>
      </c>
      <c r="U509" s="47">
        <f t="shared" si="138"/>
        <v>0.36002422328571687</v>
      </c>
      <c r="V509" s="47">
        <f t="shared" si="139"/>
        <v>11.258938972276638</v>
      </c>
      <c r="W509" s="47">
        <f t="shared" si="140"/>
        <v>0.23794355991425753</v>
      </c>
      <c r="X509" s="47">
        <f t="shared" si="141"/>
        <v>1.347284335017773</v>
      </c>
      <c r="Y509" s="47">
        <f t="shared" si="142"/>
        <v>0.47332374521530796</v>
      </c>
      <c r="Z509" s="47">
        <f t="shared" si="143"/>
        <v>0.39325966363521164</v>
      </c>
      <c r="AA509" s="47">
        <f t="shared" si="144"/>
        <v>4.2516066191199675</v>
      </c>
      <c r="AB509" s="47">
        <f t="shared" si="145"/>
        <v>1.710373143981899</v>
      </c>
      <c r="AC509" s="47">
        <f t="shared" si="146"/>
        <v>2.9032654286663382</v>
      </c>
      <c r="AD509" s="47">
        <f t="shared" si="147"/>
        <v>0.84188961135168217</v>
      </c>
      <c r="AE509" s="47">
        <f t="shared" si="148"/>
        <v>99.999999999999986</v>
      </c>
      <c r="AF509" s="47"/>
      <c r="AG509" s="47">
        <f>AC509*'E. Diagram lines'!$G$42</f>
        <v>2.4100185080678656</v>
      </c>
      <c r="AH509" s="47">
        <f>V509*'E. Diagram lines'!$G$43</f>
        <v>5.9589778609252306</v>
      </c>
      <c r="AI509" s="47">
        <f>AB509*'E. Diagram lines'!$G$41</f>
        <v>1.2688440974554327</v>
      </c>
      <c r="AJ509" s="47">
        <f>AA509*'E. Diagram lines'!$G$44</f>
        <v>3.0384431184217204</v>
      </c>
      <c r="AK509" s="47">
        <f>AD509*'E. Diagram lines'!$G$50</f>
        <v>0.36742479476983014</v>
      </c>
      <c r="AL509" s="47">
        <f>U509*'E. Diagram lines'!$G$47</f>
        <v>0.21576661444869674</v>
      </c>
      <c r="AM509" s="47">
        <f t="shared" si="149"/>
        <v>4.6136385726482372</v>
      </c>
      <c r="AN509" s="47">
        <f t="shared" si="150"/>
        <v>0.88710832971073572</v>
      </c>
      <c r="AO509" s="47">
        <f t="shared" si="151"/>
        <v>1.6197880975436967</v>
      </c>
      <c r="AP509" s="47">
        <f t="shared" si="152"/>
        <v>0.61736470438104518</v>
      </c>
    </row>
    <row r="510" spans="1:42">
      <c r="A510" s="18" t="s">
        <v>126</v>
      </c>
      <c r="B510" s="18">
        <v>0.13</v>
      </c>
      <c r="C510" s="18" t="s">
        <v>163</v>
      </c>
      <c r="D510" s="18">
        <v>500</v>
      </c>
      <c r="E510" s="18">
        <v>100</v>
      </c>
      <c r="F510" s="47">
        <v>72.559624216294665</v>
      </c>
      <c r="G510" s="47">
        <v>0.36716400237997759</v>
      </c>
      <c r="H510" s="47">
        <v>10.730391960252019</v>
      </c>
      <c r="I510" s="47">
        <v>0.23828646361096817</v>
      </c>
      <c r="J510" s="47">
        <v>1.3605232563247134</v>
      </c>
      <c r="K510" s="47">
        <v>0.4402084393152203</v>
      </c>
      <c r="L510" s="47">
        <v>0.38516419842297872</v>
      </c>
      <c r="M510" s="47">
        <v>4.0955077205016801</v>
      </c>
      <c r="N510" s="47">
        <v>1.6646732369649073</v>
      </c>
      <c r="O510" s="47">
        <v>2.66326685489167</v>
      </c>
      <c r="P510" s="47">
        <v>0.77992847931835585</v>
      </c>
      <c r="Q510" s="47">
        <v>4.7152611717228474</v>
      </c>
      <c r="R510" s="47">
        <f t="shared" si="136"/>
        <v>100</v>
      </c>
      <c r="S510" s="47"/>
      <c r="T510" s="47">
        <f t="shared" si="137"/>
        <v>76.150310226553856</v>
      </c>
      <c r="U510" s="47">
        <f t="shared" si="138"/>
        <v>0.38533348246006449</v>
      </c>
      <c r="V510" s="47">
        <f t="shared" si="139"/>
        <v>11.261396202796345</v>
      </c>
      <c r="W510" s="47">
        <f t="shared" si="140"/>
        <v>0.25007830901484629</v>
      </c>
      <c r="X510" s="47">
        <f t="shared" si="141"/>
        <v>1.4278501185553525</v>
      </c>
      <c r="Y510" s="47">
        <f t="shared" si="142"/>
        <v>0.46199259685075816</v>
      </c>
      <c r="Z510" s="47">
        <f t="shared" si="143"/>
        <v>0.40422443631516314</v>
      </c>
      <c r="AA510" s="47">
        <f t="shared" si="144"/>
        <v>4.298178040748617</v>
      </c>
      <c r="AB510" s="47">
        <f t="shared" si="145"/>
        <v>1.7470512670082388</v>
      </c>
      <c r="AC510" s="47">
        <f t="shared" si="146"/>
        <v>2.7950612948537632</v>
      </c>
      <c r="AD510" s="47">
        <f t="shared" si="147"/>
        <v>0.81852402484300091</v>
      </c>
      <c r="AE510" s="47">
        <f t="shared" si="148"/>
        <v>100.00000000000004</v>
      </c>
      <c r="AF510" s="47"/>
      <c r="AG510" s="47">
        <f>AC510*'E. Diagram lines'!$G$42</f>
        <v>2.3201975903650194</v>
      </c>
      <c r="AH510" s="47">
        <f>V510*'E. Diagram lines'!$G$43</f>
        <v>5.960278390424695</v>
      </c>
      <c r="AI510" s="47">
        <f>AB510*'E. Diagram lines'!$G$41</f>
        <v>1.2960538440954956</v>
      </c>
      <c r="AJ510" s="47">
        <f>AA510*'E. Diagram lines'!$G$44</f>
        <v>3.0717257403195988</v>
      </c>
      <c r="AK510" s="47">
        <f>AD510*'E. Diagram lines'!$G$50</f>
        <v>0.35722738205458682</v>
      </c>
      <c r="AL510" s="47">
        <f>U510*'E. Diagram lines'!$G$47</f>
        <v>0.23093474151641299</v>
      </c>
      <c r="AM510" s="47">
        <f t="shared" si="149"/>
        <v>4.5421125618620017</v>
      </c>
      <c r="AN510" s="47">
        <f t="shared" si="150"/>
        <v>0.89119299223993775</v>
      </c>
      <c r="AO510" s="47">
        <f t="shared" si="151"/>
        <v>1.6481924718030208</v>
      </c>
      <c r="AP510" s="47">
        <f t="shared" si="152"/>
        <v>0.60672525636891295</v>
      </c>
    </row>
    <row r="511" spans="1:42">
      <c r="A511" s="18" t="s">
        <v>126</v>
      </c>
      <c r="B511" s="18">
        <v>0.13</v>
      </c>
      <c r="C511" s="18" t="s">
        <v>163</v>
      </c>
      <c r="D511" s="18">
        <v>500</v>
      </c>
      <c r="E511" s="18">
        <v>100</v>
      </c>
      <c r="F511" s="47">
        <v>72.559624216294665</v>
      </c>
      <c r="G511" s="47">
        <v>0.36716400237997743</v>
      </c>
      <c r="H511" s="47">
        <v>10.730391960252012</v>
      </c>
      <c r="I511" s="47">
        <v>0.23828646361096767</v>
      </c>
      <c r="J511" s="47">
        <v>1.3605232563247229</v>
      </c>
      <c r="K511" s="47">
        <v>0.44020843931521997</v>
      </c>
      <c r="L511" s="47">
        <v>0.38516419842297839</v>
      </c>
      <c r="M511" s="47">
        <v>4.0955077205016748</v>
      </c>
      <c r="N511" s="47">
        <v>1.6646732369649062</v>
      </c>
      <c r="O511" s="47">
        <v>2.6632668548916674</v>
      </c>
      <c r="P511" s="47">
        <v>0.77992847931835585</v>
      </c>
      <c r="Q511" s="47">
        <v>4.7152611717228439</v>
      </c>
      <c r="R511" s="47">
        <f t="shared" si="136"/>
        <v>99.999999999999986</v>
      </c>
      <c r="S511" s="47"/>
      <c r="T511" s="47">
        <f t="shared" si="137"/>
        <v>76.15031022655387</v>
      </c>
      <c r="U511" s="47">
        <f t="shared" si="138"/>
        <v>0.38533348246006438</v>
      </c>
      <c r="V511" s="47">
        <f t="shared" si="139"/>
        <v>11.261396202796339</v>
      </c>
      <c r="W511" s="47">
        <f t="shared" si="140"/>
        <v>0.25007830901484579</v>
      </c>
      <c r="X511" s="47">
        <f t="shared" si="141"/>
        <v>1.4278501185553629</v>
      </c>
      <c r="Y511" s="47">
        <f t="shared" si="142"/>
        <v>0.46199259685075783</v>
      </c>
      <c r="Z511" s="47">
        <f t="shared" si="143"/>
        <v>0.40422443631516281</v>
      </c>
      <c r="AA511" s="47">
        <f t="shared" si="144"/>
        <v>4.2981780407486125</v>
      </c>
      <c r="AB511" s="47">
        <f t="shared" si="145"/>
        <v>1.7470512670082379</v>
      </c>
      <c r="AC511" s="47">
        <f t="shared" si="146"/>
        <v>2.7950612948537605</v>
      </c>
      <c r="AD511" s="47">
        <f t="shared" si="147"/>
        <v>0.81852402484300102</v>
      </c>
      <c r="AE511" s="47">
        <f t="shared" si="148"/>
        <v>100.00000000000001</v>
      </c>
      <c r="AF511" s="47"/>
      <c r="AG511" s="47">
        <f>AC511*'E. Diagram lines'!$G$42</f>
        <v>2.3201975903650172</v>
      </c>
      <c r="AH511" s="47">
        <f>V511*'E. Diagram lines'!$G$43</f>
        <v>5.9602783904246923</v>
      </c>
      <c r="AI511" s="47">
        <f>AB511*'E. Diagram lines'!$G$41</f>
        <v>1.296053844095495</v>
      </c>
      <c r="AJ511" s="47">
        <f>AA511*'E. Diagram lines'!$G$44</f>
        <v>3.0717257403195957</v>
      </c>
      <c r="AK511" s="47">
        <f>AD511*'E. Diagram lines'!$G$50</f>
        <v>0.35722738205458687</v>
      </c>
      <c r="AL511" s="47">
        <f>U511*'E. Diagram lines'!$G$47</f>
        <v>0.23093474151641294</v>
      </c>
      <c r="AM511" s="47">
        <f t="shared" si="149"/>
        <v>4.5421125618619982</v>
      </c>
      <c r="AN511" s="47">
        <f t="shared" si="150"/>
        <v>0.89119299223993809</v>
      </c>
      <c r="AO511" s="47">
        <f t="shared" si="151"/>
        <v>1.6481924718030212</v>
      </c>
      <c r="AP511" s="47">
        <f t="shared" si="152"/>
        <v>0.60672525636891272</v>
      </c>
    </row>
    <row r="512" spans="1:42">
      <c r="A512" s="18" t="s">
        <v>126</v>
      </c>
      <c r="B512" s="18">
        <v>0.13</v>
      </c>
      <c r="C512" s="18" t="s">
        <v>163</v>
      </c>
      <c r="D512" s="18">
        <v>500</v>
      </c>
      <c r="E512" s="18">
        <v>100</v>
      </c>
      <c r="F512" s="47">
        <v>72.620442796646074</v>
      </c>
      <c r="G512" s="47">
        <v>0.39310723510491113</v>
      </c>
      <c r="H512" s="47">
        <v>10.75424901768362</v>
      </c>
      <c r="I512" s="47">
        <v>0.25071729663483255</v>
      </c>
      <c r="J512" s="47">
        <v>1.4429588955634887</v>
      </c>
      <c r="K512" s="47">
        <v>0.43090234600784</v>
      </c>
      <c r="L512" s="47">
        <v>0.39667986057420862</v>
      </c>
      <c r="M512" s="47">
        <v>4.1524126366490641</v>
      </c>
      <c r="N512" s="47">
        <v>1.7015039947295016</v>
      </c>
      <c r="O512" s="47">
        <v>2.5690753127112291</v>
      </c>
      <c r="P512" s="47">
        <v>0.76248198959828928</v>
      </c>
      <c r="Q512" s="47">
        <v>4.5254686180969648</v>
      </c>
      <c r="R512" s="47">
        <f t="shared" si="136"/>
        <v>100.00000000000003</v>
      </c>
      <c r="S512" s="47"/>
      <c r="T512" s="47">
        <f t="shared" si="137"/>
        <v>76.06263340132098</v>
      </c>
      <c r="U512" s="47">
        <f t="shared" si="138"/>
        <v>0.41174041853367355</v>
      </c>
      <c r="V512" s="47">
        <f t="shared" si="139"/>
        <v>11.263997698680569</v>
      </c>
      <c r="W512" s="47">
        <f t="shared" si="140"/>
        <v>0.26260123302616734</v>
      </c>
      <c r="X512" s="47">
        <f t="shared" si="141"/>
        <v>1.5113547819277358</v>
      </c>
      <c r="Y512" s="47">
        <f t="shared" si="142"/>
        <v>0.45132700812555793</v>
      </c>
      <c r="Z512" s="47">
        <f t="shared" si="143"/>
        <v>0.41548238554580452</v>
      </c>
      <c r="AA512" s="47">
        <f t="shared" si="144"/>
        <v>4.3492359444417685</v>
      </c>
      <c r="AB512" s="47">
        <f t="shared" si="145"/>
        <v>1.782154853343451</v>
      </c>
      <c r="AC512" s="47">
        <f t="shared" si="146"/>
        <v>2.6908488321715822</v>
      </c>
      <c r="AD512" s="47">
        <f t="shared" si="147"/>
        <v>0.7986234428827117</v>
      </c>
      <c r="AE512" s="47">
        <f t="shared" si="148"/>
        <v>100.00000000000001</v>
      </c>
      <c r="AF512" s="47"/>
      <c r="AG512" s="47">
        <f>AC512*'E. Diagram lines'!$G$42</f>
        <v>2.2336901834446818</v>
      </c>
      <c r="AH512" s="47">
        <f>V512*'E. Diagram lines'!$G$43</f>
        <v>5.9616552747312497</v>
      </c>
      <c r="AI512" s="47">
        <f>AB512*'E. Diagram lines'!$G$41</f>
        <v>1.3220955172109048</v>
      </c>
      <c r="AJ512" s="47">
        <f>AA512*'E. Diagram lines'!$G$44</f>
        <v>3.1082146608654999</v>
      </c>
      <c r="AK512" s="47">
        <f>AD512*'E. Diagram lines'!$G$50</f>
        <v>0.34854219679517989</v>
      </c>
      <c r="AL512" s="47">
        <f>U512*'E. Diagram lines'!$G$47</f>
        <v>0.24676071884251097</v>
      </c>
      <c r="AM512" s="47">
        <f t="shared" si="149"/>
        <v>4.4730036855150335</v>
      </c>
      <c r="AN512" s="47">
        <f t="shared" si="150"/>
        <v>0.89460608513089523</v>
      </c>
      <c r="AO512" s="47">
        <f t="shared" si="151"/>
        <v>1.6766070220801239</v>
      </c>
      <c r="AP512" s="47">
        <f t="shared" si="152"/>
        <v>0.59644268861484628</v>
      </c>
    </row>
    <row r="513" spans="1:42">
      <c r="A513" s="18" t="s">
        <v>126</v>
      </c>
      <c r="B513" s="18">
        <v>0.13</v>
      </c>
      <c r="C513" s="18" t="s">
        <v>163</v>
      </c>
      <c r="D513" s="18">
        <v>500</v>
      </c>
      <c r="E513" s="18">
        <v>100</v>
      </c>
      <c r="F513" s="47">
        <v>72.620442796646074</v>
      </c>
      <c r="G513" s="47">
        <v>0.39310723510491108</v>
      </c>
      <c r="H513" s="47">
        <v>10.754249017683609</v>
      </c>
      <c r="I513" s="47">
        <v>0.25071729663483205</v>
      </c>
      <c r="J513" s="47">
        <v>1.4429588955634989</v>
      </c>
      <c r="K513" s="47">
        <v>0.43090234600783961</v>
      </c>
      <c r="L513" s="47">
        <v>0.39667986057420823</v>
      </c>
      <c r="M513" s="47">
        <v>4.1524126366490588</v>
      </c>
      <c r="N513" s="47">
        <v>1.7015039947295003</v>
      </c>
      <c r="O513" s="47">
        <v>2.569075312711226</v>
      </c>
      <c r="P513" s="47">
        <v>0.76248198959828906</v>
      </c>
      <c r="Q513" s="47">
        <v>4.5254686180969594</v>
      </c>
      <c r="R513" s="47">
        <f t="shared" ref="R513:R572" si="153">SUM(F513:Q513)</f>
        <v>100</v>
      </c>
      <c r="S513" s="47"/>
      <c r="T513" s="47">
        <f t="shared" ref="T513:T572" si="154">(F513*100)/(R513-Q513)</f>
        <v>76.062633401320994</v>
      </c>
      <c r="U513" s="47">
        <f t="shared" ref="U513:U572" si="155">(G513*100)/(R513-Q513)</f>
        <v>0.4117404185336736</v>
      </c>
      <c r="V513" s="47">
        <f t="shared" ref="V513:V572" si="156">(H513*100)/(R513-Q513)</f>
        <v>11.263997698680564</v>
      </c>
      <c r="W513" s="47">
        <f t="shared" ref="W513:W572" si="157">(I513*100)/(R513-Q513)</f>
        <v>0.26260123302616689</v>
      </c>
      <c r="X513" s="47">
        <f t="shared" ref="X513:X572" si="158">(J513*100)/(R513-Q513)</f>
        <v>1.5113547819277469</v>
      </c>
      <c r="Y513" s="47">
        <f t="shared" ref="Y513:Y572" si="159">(K513*100)/(R513-Q513)</f>
        <v>0.45132700812555765</v>
      </c>
      <c r="Z513" s="47">
        <f t="shared" ref="Z513:Z572" si="160">(L513*100)/(R513-Q513)</f>
        <v>0.4154823855458043</v>
      </c>
      <c r="AA513" s="47">
        <f t="shared" ref="AA513:AA572" si="161">(M513*100)/(R513-Q513)</f>
        <v>4.3492359444417641</v>
      </c>
      <c r="AB513" s="47">
        <f t="shared" ref="AB513:AB572" si="162">(N513*100)/(R513-Q513)</f>
        <v>1.7821548533434501</v>
      </c>
      <c r="AC513" s="47">
        <f t="shared" ref="AC513:AC572" si="163">(O513*100)/(R513-Q513)</f>
        <v>2.6908488321715796</v>
      </c>
      <c r="AD513" s="47">
        <f t="shared" ref="AD513:AD572" si="164">(P513*100)/(R513-Q513)</f>
        <v>0.79862344288271181</v>
      </c>
      <c r="AE513" s="47">
        <f t="shared" ref="AE513:AE572" si="165">SUM(T513:AD513)</f>
        <v>100.00000000000001</v>
      </c>
      <c r="AF513" s="47"/>
      <c r="AG513" s="47">
        <f>AC513*'E. Diagram lines'!$G$42</f>
        <v>2.2336901834446796</v>
      </c>
      <c r="AH513" s="47">
        <f>V513*'E. Diagram lines'!$G$43</f>
        <v>5.961655274731247</v>
      </c>
      <c r="AI513" s="47">
        <f>AB513*'E. Diagram lines'!$G$41</f>
        <v>1.3220955172109041</v>
      </c>
      <c r="AJ513" s="47">
        <f>AA513*'E. Diagram lines'!$G$44</f>
        <v>3.1082146608654968</v>
      </c>
      <c r="AK513" s="47">
        <f>AD513*'E. Diagram lines'!$G$50</f>
        <v>0.34854219679517995</v>
      </c>
      <c r="AL513" s="47">
        <f>U513*'E. Diagram lines'!$G$47</f>
        <v>0.246760718842511</v>
      </c>
      <c r="AM513" s="47">
        <f t="shared" ref="AM513:AM572" si="166">AB513+AC513</f>
        <v>4.4730036855150299</v>
      </c>
      <c r="AN513" s="47">
        <f t="shared" ref="AN513:AN572" si="167">AH513/(AJ513+AI513+AG513)</f>
        <v>0.89460608513089557</v>
      </c>
      <c r="AO513" s="47">
        <f t="shared" ref="AO513:AO572" si="168">AH513/(AI513+AG513)</f>
        <v>1.6766070220801246</v>
      </c>
      <c r="AP513" s="47">
        <f t="shared" ref="AP513:AP572" si="169">(AI513+AG513)/AH513</f>
        <v>0.59644268861484606</v>
      </c>
    </row>
    <row r="514" spans="1:42">
      <c r="A514" s="18" t="s">
        <v>126</v>
      </c>
      <c r="B514" s="18">
        <v>0.13</v>
      </c>
      <c r="C514" s="18" t="s">
        <v>163</v>
      </c>
      <c r="D514" s="18">
        <v>500</v>
      </c>
      <c r="E514" s="18">
        <v>100</v>
      </c>
      <c r="F514" s="47">
        <v>72.662664115904818</v>
      </c>
      <c r="G514" s="47">
        <v>0.42106213491077144</v>
      </c>
      <c r="H514" s="47">
        <v>10.778181307676814</v>
      </c>
      <c r="I514" s="47">
        <v>0.26397149218100968</v>
      </c>
      <c r="J514" s="47">
        <v>1.5311441433400459</v>
      </c>
      <c r="K514" s="47">
        <v>0.42182619527554299</v>
      </c>
      <c r="L514" s="47">
        <v>0.40887034407283662</v>
      </c>
      <c r="M514" s="47">
        <v>4.2150257349474227</v>
      </c>
      <c r="N514" s="47">
        <v>1.7379302188776817</v>
      </c>
      <c r="O514" s="47">
        <v>2.4750777279489515</v>
      </c>
      <c r="P514" s="47">
        <v>0.74745085986162829</v>
      </c>
      <c r="Q514" s="47">
        <v>4.3367957250024842</v>
      </c>
      <c r="R514" s="47">
        <f t="shared" si="153"/>
        <v>100.00000000000001</v>
      </c>
      <c r="S514" s="47"/>
      <c r="T514" s="47">
        <f t="shared" si="154"/>
        <v>75.956753347949359</v>
      </c>
      <c r="U514" s="47">
        <f t="shared" si="155"/>
        <v>0.44015056583340889</v>
      </c>
      <c r="V514" s="47">
        <f t="shared" si="156"/>
        <v>11.266799381602768</v>
      </c>
      <c r="W514" s="47">
        <f t="shared" si="157"/>
        <v>0.27593837586935305</v>
      </c>
      <c r="X514" s="47">
        <f t="shared" si="158"/>
        <v>1.600557032292744</v>
      </c>
      <c r="Y514" s="47">
        <f t="shared" si="159"/>
        <v>0.44094926411093593</v>
      </c>
      <c r="Z514" s="47">
        <f t="shared" si="160"/>
        <v>0.42740607234677247</v>
      </c>
      <c r="AA514" s="47">
        <f t="shared" si="161"/>
        <v>4.4061097126024862</v>
      </c>
      <c r="AB514" s="47">
        <f t="shared" si="162"/>
        <v>1.8167175478272224</v>
      </c>
      <c r="AC514" s="47">
        <f t="shared" si="163"/>
        <v>2.5872829022473338</v>
      </c>
      <c r="AD514" s="47">
        <f t="shared" si="164"/>
        <v>0.7813357973176126</v>
      </c>
      <c r="AE514" s="47">
        <f t="shared" si="165"/>
        <v>100</v>
      </c>
      <c r="AF514" s="47"/>
      <c r="AG514" s="47">
        <f>AC514*'E. Diagram lines'!$G$42</f>
        <v>2.1477194673474789</v>
      </c>
      <c r="AH514" s="47">
        <f>V514*'E. Diagram lines'!$G$43</f>
        <v>5.9631381113065096</v>
      </c>
      <c r="AI514" s="47">
        <f>AB514*'E. Diagram lines'!$G$41</f>
        <v>1.3477359285107404</v>
      </c>
      <c r="AJ514" s="47">
        <f>AA514*'E. Diagram lines'!$G$44</f>
        <v>3.1488599333395593</v>
      </c>
      <c r="AK514" s="47">
        <f>AD514*'E. Diagram lines'!$G$50</f>
        <v>0.34099737198897773</v>
      </c>
      <c r="AL514" s="47">
        <f>U514*'E. Diagram lines'!$G$47</f>
        <v>0.26378724345496157</v>
      </c>
      <c r="AM514" s="47">
        <f t="shared" si="166"/>
        <v>4.4040004500745562</v>
      </c>
      <c r="AN514" s="47">
        <f t="shared" si="167"/>
        <v>0.89747969743430078</v>
      </c>
      <c r="AO514" s="47">
        <f t="shared" si="168"/>
        <v>1.7059688755783462</v>
      </c>
      <c r="AP514" s="47">
        <f t="shared" si="169"/>
        <v>0.58617716554822064</v>
      </c>
    </row>
    <row r="515" spans="1:42">
      <c r="A515" s="18" t="s">
        <v>126</v>
      </c>
      <c r="B515" s="18">
        <v>0.13</v>
      </c>
      <c r="C515" s="18" t="s">
        <v>163</v>
      </c>
      <c r="D515" s="18">
        <v>500</v>
      </c>
      <c r="E515" s="18">
        <v>100</v>
      </c>
      <c r="F515" s="47">
        <v>72.662664115904832</v>
      </c>
      <c r="G515" s="47">
        <v>0.42106213491077138</v>
      </c>
      <c r="H515" s="47">
        <v>10.778181307676805</v>
      </c>
      <c r="I515" s="47">
        <v>0.26397149218100913</v>
      </c>
      <c r="J515" s="47">
        <v>1.531144143340057</v>
      </c>
      <c r="K515" s="47">
        <v>0.42182619527554283</v>
      </c>
      <c r="L515" s="47">
        <v>0.40887034407283646</v>
      </c>
      <c r="M515" s="47">
        <v>4.2150257349474183</v>
      </c>
      <c r="N515" s="47">
        <v>1.7379302188776802</v>
      </c>
      <c r="O515" s="47">
        <v>2.4750777279489498</v>
      </c>
      <c r="P515" s="47">
        <v>0.74745085986162818</v>
      </c>
      <c r="Q515" s="47">
        <v>4.3367957250024816</v>
      </c>
      <c r="R515" s="47">
        <f t="shared" si="153"/>
        <v>100</v>
      </c>
      <c r="S515" s="47"/>
      <c r="T515" s="47">
        <f t="shared" si="154"/>
        <v>75.956753347949373</v>
      </c>
      <c r="U515" s="47">
        <f t="shared" si="155"/>
        <v>0.44015056583340884</v>
      </c>
      <c r="V515" s="47">
        <f t="shared" si="156"/>
        <v>11.266799381602759</v>
      </c>
      <c r="W515" s="47">
        <f t="shared" si="157"/>
        <v>0.27593837586935249</v>
      </c>
      <c r="X515" s="47">
        <f t="shared" si="158"/>
        <v>1.6005570322927556</v>
      </c>
      <c r="Y515" s="47">
        <f t="shared" si="159"/>
        <v>0.44094926411093571</v>
      </c>
      <c r="Z515" s="47">
        <f t="shared" si="160"/>
        <v>0.42740607234677225</v>
      </c>
      <c r="AA515" s="47">
        <f t="shared" si="161"/>
        <v>4.4061097126024817</v>
      </c>
      <c r="AB515" s="47">
        <f t="shared" si="162"/>
        <v>1.8167175478272208</v>
      </c>
      <c r="AC515" s="47">
        <f t="shared" si="163"/>
        <v>2.587282902247332</v>
      </c>
      <c r="AD515" s="47">
        <f t="shared" si="164"/>
        <v>0.78133579731761238</v>
      </c>
      <c r="AE515" s="47">
        <f t="shared" si="165"/>
        <v>100.00000000000003</v>
      </c>
      <c r="AF515" s="47"/>
      <c r="AG515" s="47">
        <f>AC515*'E. Diagram lines'!$G$42</f>
        <v>2.1477194673474771</v>
      </c>
      <c r="AH515" s="47">
        <f>V515*'E. Diagram lines'!$G$43</f>
        <v>5.9631381113065052</v>
      </c>
      <c r="AI515" s="47">
        <f>AB515*'E. Diagram lines'!$G$41</f>
        <v>1.3477359285107393</v>
      </c>
      <c r="AJ515" s="47">
        <f>AA515*'E. Diagram lines'!$G$44</f>
        <v>3.1488599333395557</v>
      </c>
      <c r="AK515" s="47">
        <f>AD515*'E. Diagram lines'!$G$50</f>
        <v>0.34099737198897762</v>
      </c>
      <c r="AL515" s="47">
        <f>U515*'E. Diagram lines'!$G$47</f>
        <v>0.26378724345496157</v>
      </c>
      <c r="AM515" s="47">
        <f t="shared" si="166"/>
        <v>4.4040004500745527</v>
      </c>
      <c r="AN515" s="47">
        <f t="shared" si="167"/>
        <v>0.89747969743430112</v>
      </c>
      <c r="AO515" s="47">
        <f t="shared" si="168"/>
        <v>1.7059688755783464</v>
      </c>
      <c r="AP515" s="47">
        <f t="shared" si="169"/>
        <v>0.58617716554822052</v>
      </c>
    </row>
    <row r="516" spans="1:42">
      <c r="A516" s="18" t="s">
        <v>126</v>
      </c>
      <c r="B516" s="18">
        <v>0.13</v>
      </c>
      <c r="C516" s="18" t="s">
        <v>163</v>
      </c>
      <c r="D516" s="18">
        <v>500</v>
      </c>
      <c r="E516" s="18">
        <v>100</v>
      </c>
      <c r="F516" s="47">
        <v>72.684834226680877</v>
      </c>
      <c r="G516" s="47">
        <v>0.44915897289361761</v>
      </c>
      <c r="H516" s="47">
        <v>10.800593455095894</v>
      </c>
      <c r="I516" s="47">
        <v>0.27716610974295003</v>
      </c>
      <c r="J516" s="47">
        <v>1.6191072060082028</v>
      </c>
      <c r="K516" s="47">
        <v>0.41354108953959379</v>
      </c>
      <c r="L516" s="47">
        <v>0.4209160957156412</v>
      </c>
      <c r="M516" s="47">
        <v>4.2787407707473033</v>
      </c>
      <c r="N516" s="47">
        <v>1.7715113990438573</v>
      </c>
      <c r="O516" s="47">
        <v>2.3874200494353008</v>
      </c>
      <c r="P516" s="47">
        <v>0.7355442017091216</v>
      </c>
      <c r="Q516" s="47">
        <v>4.1614664233876519</v>
      </c>
      <c r="R516" s="47">
        <f t="shared" si="153"/>
        <v>100.00000000000001</v>
      </c>
      <c r="S516" s="47"/>
      <c r="T516" s="47">
        <f t="shared" si="154"/>
        <v>75.840929023165145</v>
      </c>
      <c r="U516" s="47">
        <f t="shared" si="155"/>
        <v>0.46866219268115616</v>
      </c>
      <c r="V516" s="47">
        <f t="shared" si="156"/>
        <v>11.269572949446278</v>
      </c>
      <c r="W516" s="47">
        <f t="shared" si="157"/>
        <v>0.28920111712830643</v>
      </c>
      <c r="X516" s="47">
        <f t="shared" si="158"/>
        <v>1.6894114982611923</v>
      </c>
      <c r="Y516" s="47">
        <f t="shared" si="159"/>
        <v>0.43149772237386452</v>
      </c>
      <c r="Z516" s="47">
        <f t="shared" si="160"/>
        <v>0.43919296342234315</v>
      </c>
      <c r="AA516" s="47">
        <f t="shared" si="161"/>
        <v>4.4645307175186701</v>
      </c>
      <c r="AB516" s="47">
        <f t="shared" si="162"/>
        <v>1.8484333314926285</v>
      </c>
      <c r="AC516" s="47">
        <f t="shared" si="163"/>
        <v>2.4910857463473408</v>
      </c>
      <c r="AD516" s="47">
        <f t="shared" si="164"/>
        <v>0.767482738163074</v>
      </c>
      <c r="AE516" s="47">
        <f t="shared" si="165"/>
        <v>99.999999999999986</v>
      </c>
      <c r="AF516" s="47"/>
      <c r="AG516" s="47">
        <f>AC516*'E. Diagram lines'!$G$42</f>
        <v>2.0678656159381807</v>
      </c>
      <c r="AH516" s="47">
        <f>V516*'E. Diagram lines'!$G$43</f>
        <v>5.9646060675158781</v>
      </c>
      <c r="AI516" s="47">
        <f>AB516*'E. Diagram lines'!$G$41</f>
        <v>1.3712643527271873</v>
      </c>
      <c r="AJ516" s="47">
        <f>AA516*'E. Diagram lines'!$G$44</f>
        <v>3.1906109503693525</v>
      </c>
      <c r="AK516" s="47">
        <f>AD516*'E. Diagram lines'!$G$50</f>
        <v>0.3349514992900397</v>
      </c>
      <c r="AL516" s="47">
        <f>U516*'E. Diagram lines'!$G$47</f>
        <v>0.28087458591547393</v>
      </c>
      <c r="AM516" s="47">
        <f t="shared" si="166"/>
        <v>4.3395190778399693</v>
      </c>
      <c r="AN516" s="47">
        <f t="shared" si="167"/>
        <v>0.89967408083637679</v>
      </c>
      <c r="AO516" s="47">
        <f t="shared" si="168"/>
        <v>1.7343357540600823</v>
      </c>
      <c r="AP516" s="47">
        <f t="shared" si="169"/>
        <v>0.57658962381361201</v>
      </c>
    </row>
    <row r="517" spans="1:42">
      <c r="A517" s="18" t="s">
        <v>126</v>
      </c>
      <c r="B517" s="18">
        <v>0.13</v>
      </c>
      <c r="C517" s="18" t="s">
        <v>163</v>
      </c>
      <c r="D517" s="18">
        <v>500</v>
      </c>
      <c r="E517" s="18">
        <v>100</v>
      </c>
      <c r="F517" s="47">
        <v>72.684834226680863</v>
      </c>
      <c r="G517" s="47">
        <v>0.44915897289361728</v>
      </c>
      <c r="H517" s="47">
        <v>10.80059345509588</v>
      </c>
      <c r="I517" s="47">
        <v>0.27716610974294931</v>
      </c>
      <c r="J517" s="47">
        <v>1.6191072060082135</v>
      </c>
      <c r="K517" s="47">
        <v>0.41354108953959329</v>
      </c>
      <c r="L517" s="47">
        <v>0.42091609571564081</v>
      </c>
      <c r="M517" s="47">
        <v>4.2787407707472953</v>
      </c>
      <c r="N517" s="47">
        <v>1.7715113990438551</v>
      </c>
      <c r="O517" s="47">
        <v>2.3874200494352982</v>
      </c>
      <c r="P517" s="47">
        <v>0.73554420170912094</v>
      </c>
      <c r="Q517" s="47">
        <v>4.1614664233876475</v>
      </c>
      <c r="R517" s="47">
        <f t="shared" si="153"/>
        <v>99.999999999999957</v>
      </c>
      <c r="S517" s="47"/>
      <c r="T517" s="47">
        <f t="shared" si="154"/>
        <v>75.840929023165174</v>
      </c>
      <c r="U517" s="47">
        <f t="shared" si="155"/>
        <v>0.46866219268115616</v>
      </c>
      <c r="V517" s="47">
        <f t="shared" si="156"/>
        <v>11.269572949446268</v>
      </c>
      <c r="W517" s="47">
        <f t="shared" si="157"/>
        <v>0.28920111712830587</v>
      </c>
      <c r="X517" s="47">
        <f t="shared" si="158"/>
        <v>1.6894114982612045</v>
      </c>
      <c r="Y517" s="47">
        <f t="shared" si="159"/>
        <v>0.43149772237386425</v>
      </c>
      <c r="Z517" s="47">
        <f t="shared" si="160"/>
        <v>0.43919296342234299</v>
      </c>
      <c r="AA517" s="47">
        <f t="shared" si="161"/>
        <v>4.4645307175186639</v>
      </c>
      <c r="AB517" s="47">
        <f t="shared" si="162"/>
        <v>1.8484333314926273</v>
      </c>
      <c r="AC517" s="47">
        <f t="shared" si="163"/>
        <v>2.4910857463473395</v>
      </c>
      <c r="AD517" s="47">
        <f t="shared" si="164"/>
        <v>0.76748273816307377</v>
      </c>
      <c r="AE517" s="47">
        <f t="shared" si="165"/>
        <v>100.00000000000001</v>
      </c>
      <c r="AF517" s="47"/>
      <c r="AG517" s="47">
        <f>AC517*'E. Diagram lines'!$G$42</f>
        <v>2.0678656159381799</v>
      </c>
      <c r="AH517" s="47">
        <f>V517*'E. Diagram lines'!$G$43</f>
        <v>5.9646060675158719</v>
      </c>
      <c r="AI517" s="47">
        <f>AB517*'E. Diagram lines'!$G$41</f>
        <v>1.3712643527271864</v>
      </c>
      <c r="AJ517" s="47">
        <f>AA517*'E. Diagram lines'!$G$44</f>
        <v>3.1906109503693481</v>
      </c>
      <c r="AK517" s="47">
        <f>AD517*'E. Diagram lines'!$G$50</f>
        <v>0.33495149929003959</v>
      </c>
      <c r="AL517" s="47">
        <f>U517*'E. Diagram lines'!$G$47</f>
        <v>0.28087458591547393</v>
      </c>
      <c r="AM517" s="47">
        <f t="shared" si="166"/>
        <v>4.3395190778399666</v>
      </c>
      <c r="AN517" s="47">
        <f t="shared" si="167"/>
        <v>0.89967408083637668</v>
      </c>
      <c r="AO517" s="47">
        <f t="shared" si="168"/>
        <v>1.7343357540600814</v>
      </c>
      <c r="AP517" s="47">
        <f t="shared" si="169"/>
        <v>0.57658962381361234</v>
      </c>
    </row>
    <row r="518" spans="1:42">
      <c r="A518" s="18" t="s">
        <v>126</v>
      </c>
      <c r="B518" s="18">
        <v>0.13</v>
      </c>
      <c r="C518" s="18" t="s">
        <v>163</v>
      </c>
      <c r="D518" s="18">
        <v>500</v>
      </c>
      <c r="E518" s="18">
        <v>100</v>
      </c>
      <c r="F518" s="47">
        <v>72.681159881780815</v>
      </c>
      <c r="G518" s="47">
        <v>0.47848381399051748</v>
      </c>
      <c r="H518" s="47">
        <v>10.824503937319378</v>
      </c>
      <c r="I518" s="47">
        <v>0.29076527750427988</v>
      </c>
      <c r="J518" s="47">
        <v>1.7117185402255228</v>
      </c>
      <c r="K518" s="47">
        <v>0.40589533416918516</v>
      </c>
      <c r="L518" s="47">
        <v>0.43353867342164115</v>
      </c>
      <c r="M518" s="47">
        <v>4.3464097796673835</v>
      </c>
      <c r="N518" s="47">
        <v>1.8050775129892922</v>
      </c>
      <c r="O518" s="47">
        <v>2.303083703909333</v>
      </c>
      <c r="P518" s="47">
        <v>0.72598633092838849</v>
      </c>
      <c r="Q518" s="47">
        <v>3.9933772140942425</v>
      </c>
      <c r="R518" s="47">
        <f t="shared" si="153"/>
        <v>99.999999999999972</v>
      </c>
      <c r="S518" s="47"/>
      <c r="T518" s="47">
        <f t="shared" si="154"/>
        <v>75.70431890293591</v>
      </c>
      <c r="U518" s="47">
        <f t="shared" si="155"/>
        <v>0.49838625722470614</v>
      </c>
      <c r="V518" s="47">
        <f t="shared" si="156"/>
        <v>11.274747119746067</v>
      </c>
      <c r="W518" s="47">
        <f t="shared" si="157"/>
        <v>0.30285960391783068</v>
      </c>
      <c r="X518" s="47">
        <f t="shared" si="158"/>
        <v>1.7829171473333107</v>
      </c>
      <c r="Y518" s="47">
        <f t="shared" si="159"/>
        <v>0.4227784733917051</v>
      </c>
      <c r="Z518" s="47">
        <f t="shared" si="160"/>
        <v>0.45157163208253887</v>
      </c>
      <c r="AA518" s="47">
        <f t="shared" si="161"/>
        <v>4.5271978677552847</v>
      </c>
      <c r="AB518" s="47">
        <f t="shared" si="162"/>
        <v>1.8801593688120928</v>
      </c>
      <c r="AC518" s="47">
        <f t="shared" si="163"/>
        <v>2.3988800325215038</v>
      </c>
      <c r="AD518" s="47">
        <f t="shared" si="164"/>
        <v>0.75618359427904702</v>
      </c>
      <c r="AE518" s="47">
        <f t="shared" si="165"/>
        <v>99.999999999999986</v>
      </c>
      <c r="AF518" s="47"/>
      <c r="AG518" s="47">
        <f>AC518*'E. Diagram lines'!$G$42</f>
        <v>1.9913250851703981</v>
      </c>
      <c r="AH518" s="47">
        <f>V518*'E. Diagram lines'!$G$43</f>
        <v>5.9673445818946327</v>
      </c>
      <c r="AI518" s="47">
        <f>AB518*'E. Diagram lines'!$G$41</f>
        <v>1.3948003836395617</v>
      </c>
      <c r="AJ518" s="47">
        <f>AA518*'E. Diagram lines'!$G$44</f>
        <v>3.2353965075587792</v>
      </c>
      <c r="AK518" s="47">
        <f>AD518*'E. Diagram lines'!$G$50</f>
        <v>0.3300202285311597</v>
      </c>
      <c r="AL518" s="47">
        <f>U518*'E. Diagram lines'!$G$47</f>
        <v>0.29868855608582706</v>
      </c>
      <c r="AM518" s="47">
        <f t="shared" si="166"/>
        <v>4.2790394013335966</v>
      </c>
      <c r="AN518" s="47">
        <f t="shared" si="167"/>
        <v>0.90120437615267746</v>
      </c>
      <c r="AO518" s="47">
        <f t="shared" si="168"/>
        <v>1.762292814268289</v>
      </c>
      <c r="AP518" s="47">
        <f t="shared" si="169"/>
        <v>0.56744259064303348</v>
      </c>
    </row>
    <row r="519" spans="1:42">
      <c r="A519" s="18" t="s">
        <v>126</v>
      </c>
      <c r="B519" s="18">
        <v>0.13</v>
      </c>
      <c r="C519" s="18" t="s">
        <v>163</v>
      </c>
      <c r="D519" s="18">
        <v>500</v>
      </c>
      <c r="E519" s="18">
        <v>100</v>
      </c>
      <c r="F519" s="47">
        <v>72.681159881780829</v>
      </c>
      <c r="G519" s="47">
        <v>0.47848381399051715</v>
      </c>
      <c r="H519" s="47">
        <v>10.824503937319367</v>
      </c>
      <c r="I519" s="47">
        <v>0.29076527750427922</v>
      </c>
      <c r="J519" s="47">
        <v>1.7117185402255348</v>
      </c>
      <c r="K519" s="47">
        <v>0.40589533416918483</v>
      </c>
      <c r="L519" s="47">
        <v>0.43353867342164093</v>
      </c>
      <c r="M519" s="47">
        <v>4.3464097796673782</v>
      </c>
      <c r="N519" s="47">
        <v>1.8050775129892904</v>
      </c>
      <c r="O519" s="47">
        <v>2.3030837039093308</v>
      </c>
      <c r="P519" s="47">
        <v>0.72598633092838794</v>
      </c>
      <c r="Q519" s="47">
        <v>3.9933772140942376</v>
      </c>
      <c r="R519" s="47">
        <f t="shared" si="153"/>
        <v>99.999999999999986</v>
      </c>
      <c r="S519" s="47"/>
      <c r="T519" s="47">
        <f t="shared" si="154"/>
        <v>75.704318902935924</v>
      </c>
      <c r="U519" s="47">
        <f t="shared" si="155"/>
        <v>0.49838625722470575</v>
      </c>
      <c r="V519" s="47">
        <f t="shared" si="156"/>
        <v>11.274747119746053</v>
      </c>
      <c r="W519" s="47">
        <f t="shared" si="157"/>
        <v>0.30285960391782996</v>
      </c>
      <c r="X519" s="47">
        <f t="shared" si="158"/>
        <v>1.782917147333323</v>
      </c>
      <c r="Y519" s="47">
        <f t="shared" si="159"/>
        <v>0.42277847339170471</v>
      </c>
      <c r="Z519" s="47">
        <f t="shared" si="160"/>
        <v>0.45157163208253859</v>
      </c>
      <c r="AA519" s="47">
        <f t="shared" si="161"/>
        <v>4.5271978677552784</v>
      </c>
      <c r="AB519" s="47">
        <f t="shared" si="162"/>
        <v>1.8801593688120908</v>
      </c>
      <c r="AC519" s="47">
        <f t="shared" si="163"/>
        <v>2.3988800325215012</v>
      </c>
      <c r="AD519" s="47">
        <f t="shared" si="164"/>
        <v>0.75618359427904636</v>
      </c>
      <c r="AE519" s="47">
        <f t="shared" si="165"/>
        <v>99.999999999999986</v>
      </c>
      <c r="AF519" s="47"/>
      <c r="AG519" s="47">
        <f>AC519*'E. Diagram lines'!$G$42</f>
        <v>1.9913250851703959</v>
      </c>
      <c r="AH519" s="47">
        <f>V519*'E. Diagram lines'!$G$43</f>
        <v>5.9673445818946247</v>
      </c>
      <c r="AI519" s="47">
        <f>AB519*'E. Diagram lines'!$G$41</f>
        <v>1.3948003836395602</v>
      </c>
      <c r="AJ519" s="47">
        <f>AA519*'E. Diagram lines'!$G$44</f>
        <v>3.2353965075587747</v>
      </c>
      <c r="AK519" s="47">
        <f>AD519*'E. Diagram lines'!$G$50</f>
        <v>0.33002022853115942</v>
      </c>
      <c r="AL519" s="47">
        <f>U519*'E. Diagram lines'!$G$47</f>
        <v>0.29868855608582684</v>
      </c>
      <c r="AM519" s="47">
        <f t="shared" si="166"/>
        <v>4.2790394013335922</v>
      </c>
      <c r="AN519" s="47">
        <f t="shared" si="167"/>
        <v>0.90120437615267734</v>
      </c>
      <c r="AO519" s="47">
        <f t="shared" si="168"/>
        <v>1.7622928142682883</v>
      </c>
      <c r="AP519" s="47">
        <f t="shared" si="169"/>
        <v>0.5674425906430336</v>
      </c>
    </row>
    <row r="520" spans="1:42">
      <c r="A520" s="18" t="s">
        <v>126</v>
      </c>
      <c r="B520" s="18">
        <v>0.13</v>
      </c>
      <c r="C520" s="18" t="s">
        <v>163</v>
      </c>
      <c r="D520" s="18">
        <v>500</v>
      </c>
      <c r="E520" s="18">
        <v>100</v>
      </c>
      <c r="F520" s="47">
        <v>72.389033643989407</v>
      </c>
      <c r="G520" s="47">
        <v>0.50385410827024757</v>
      </c>
      <c r="H520" s="47">
        <v>10.910018370747993</v>
      </c>
      <c r="I520" s="47">
        <v>0.30065232735849284</v>
      </c>
      <c r="J520" s="47">
        <v>1.8417546506518001</v>
      </c>
      <c r="K520" s="47">
        <v>0.40785632890384099</v>
      </c>
      <c r="L520" s="47">
        <v>0.45244673248948464</v>
      </c>
      <c r="M520" s="47">
        <v>4.4290447590881916</v>
      </c>
      <c r="N520" s="47">
        <v>1.8770273388708916</v>
      </c>
      <c r="O520" s="47">
        <v>2.2593537148366809</v>
      </c>
      <c r="P520" s="47">
        <v>0.72154550201642698</v>
      </c>
      <c r="Q520" s="47">
        <v>3.9074125227765495</v>
      </c>
      <c r="R520" s="47">
        <f t="shared" si="153"/>
        <v>100</v>
      </c>
      <c r="S520" s="47"/>
      <c r="T520" s="47">
        <f t="shared" si="154"/>
        <v>75.332588646494273</v>
      </c>
      <c r="U520" s="47">
        <f t="shared" si="155"/>
        <v>0.52434232597771879</v>
      </c>
      <c r="V520" s="47">
        <f t="shared" si="156"/>
        <v>11.353652406679094</v>
      </c>
      <c r="W520" s="47">
        <f t="shared" si="157"/>
        <v>0.31287775181384891</v>
      </c>
      <c r="X520" s="47">
        <f t="shared" si="158"/>
        <v>1.916645913076642</v>
      </c>
      <c r="Y520" s="47">
        <f t="shared" si="159"/>
        <v>0.42444098927038887</v>
      </c>
      <c r="Z520" s="47">
        <f t="shared" si="160"/>
        <v>0.47084457226914284</v>
      </c>
      <c r="AA520" s="47">
        <f t="shared" si="161"/>
        <v>4.6091429894506648</v>
      </c>
      <c r="AB520" s="47">
        <f t="shared" si="162"/>
        <v>1.9533528944839766</v>
      </c>
      <c r="AC520" s="47">
        <f t="shared" si="163"/>
        <v>2.35122580643612</v>
      </c>
      <c r="AD520" s="47">
        <f t="shared" si="164"/>
        <v>0.75088570404814292</v>
      </c>
      <c r="AE520" s="47">
        <f t="shared" si="165"/>
        <v>99.999999999999986</v>
      </c>
      <c r="AF520" s="47"/>
      <c r="AG520" s="47">
        <f>AC520*'E. Diagram lines'!$G$42</f>
        <v>1.9517670186844884</v>
      </c>
      <c r="AH520" s="47">
        <f>V520*'E. Diagram lines'!$G$43</f>
        <v>6.0091064973914339</v>
      </c>
      <c r="AI520" s="47">
        <f>AB520*'E. Diagram lines'!$G$41</f>
        <v>1.4490991624455187</v>
      </c>
      <c r="AJ520" s="47">
        <f>AA520*'E. Diagram lines'!$G$44</f>
        <v>3.2939592141798104</v>
      </c>
      <c r="AK520" s="47">
        <f>AD520*'E. Diagram lines'!$G$50</f>
        <v>0.32770807714627953</v>
      </c>
      <c r="AL520" s="47">
        <f>U520*'E. Diagram lines'!$G$47</f>
        <v>0.31424432349537329</v>
      </c>
      <c r="AM520" s="47">
        <f t="shared" si="166"/>
        <v>4.3045787009200964</v>
      </c>
      <c r="AN520" s="47">
        <f t="shared" si="167"/>
        <v>0.89757478986699524</v>
      </c>
      <c r="AO520" s="47">
        <f t="shared" si="168"/>
        <v>1.7669341212934129</v>
      </c>
      <c r="AP520" s="47">
        <f t="shared" si="169"/>
        <v>0.56595205670033144</v>
      </c>
    </row>
    <row r="521" spans="1:42">
      <c r="A521" s="18" t="s">
        <v>126</v>
      </c>
      <c r="B521" s="18">
        <v>0.13</v>
      </c>
      <c r="C521" s="18" t="s">
        <v>163</v>
      </c>
      <c r="D521" s="18">
        <v>500</v>
      </c>
      <c r="E521" s="18">
        <v>100</v>
      </c>
      <c r="F521" s="47">
        <v>72.389033643989421</v>
      </c>
      <c r="G521" s="47">
        <v>0.50385410827024757</v>
      </c>
      <c r="H521" s="47">
        <v>10.91001837074799</v>
      </c>
      <c r="I521" s="47">
        <v>0.30065232735849262</v>
      </c>
      <c r="J521" s="47">
        <v>1.8417546506518074</v>
      </c>
      <c r="K521" s="47">
        <v>0.40785632890384099</v>
      </c>
      <c r="L521" s="47">
        <v>0.45244673248948464</v>
      </c>
      <c r="M521" s="47">
        <v>4.4290447590881898</v>
      </c>
      <c r="N521" s="47">
        <v>1.8770273388708916</v>
      </c>
      <c r="O521" s="47">
        <v>2.2593537148366813</v>
      </c>
      <c r="P521" s="47">
        <v>0.72154550201642709</v>
      </c>
      <c r="Q521" s="47">
        <v>3.9074125227765495</v>
      </c>
      <c r="R521" s="47">
        <f t="shared" si="153"/>
        <v>100.00000000000003</v>
      </c>
      <c r="S521" s="47"/>
      <c r="T521" s="47">
        <f t="shared" si="154"/>
        <v>75.332588646494273</v>
      </c>
      <c r="U521" s="47">
        <f t="shared" si="155"/>
        <v>0.52434232597771868</v>
      </c>
      <c r="V521" s="47">
        <f t="shared" si="156"/>
        <v>11.353652406679085</v>
      </c>
      <c r="W521" s="47">
        <f t="shared" si="157"/>
        <v>0.31287775181384858</v>
      </c>
      <c r="X521" s="47">
        <f t="shared" si="158"/>
        <v>1.9166459130766487</v>
      </c>
      <c r="Y521" s="47">
        <f t="shared" si="159"/>
        <v>0.42444098927038876</v>
      </c>
      <c r="Z521" s="47">
        <f t="shared" si="160"/>
        <v>0.47084457226914272</v>
      </c>
      <c r="AA521" s="47">
        <f t="shared" si="161"/>
        <v>4.6091429894506613</v>
      </c>
      <c r="AB521" s="47">
        <f t="shared" si="162"/>
        <v>1.9533528944839762</v>
      </c>
      <c r="AC521" s="47">
        <f t="shared" si="163"/>
        <v>2.3512258064361196</v>
      </c>
      <c r="AD521" s="47">
        <f t="shared" si="164"/>
        <v>0.75088570404814292</v>
      </c>
      <c r="AE521" s="47">
        <f t="shared" si="165"/>
        <v>100</v>
      </c>
      <c r="AF521" s="47"/>
      <c r="AG521" s="47">
        <f>AC521*'E. Diagram lines'!$G$42</f>
        <v>1.9517670186844882</v>
      </c>
      <c r="AH521" s="47">
        <f>V521*'E. Diagram lines'!$G$43</f>
        <v>6.0091064973914294</v>
      </c>
      <c r="AI521" s="47">
        <f>AB521*'E. Diagram lines'!$G$41</f>
        <v>1.4490991624455185</v>
      </c>
      <c r="AJ521" s="47">
        <f>AA521*'E. Diagram lines'!$G$44</f>
        <v>3.2939592141798082</v>
      </c>
      <c r="AK521" s="47">
        <f>AD521*'E. Diagram lines'!$G$50</f>
        <v>0.32770807714627953</v>
      </c>
      <c r="AL521" s="47">
        <f>U521*'E. Diagram lines'!$G$47</f>
        <v>0.31424432349537323</v>
      </c>
      <c r="AM521" s="47">
        <f t="shared" si="166"/>
        <v>4.3045787009200955</v>
      </c>
      <c r="AN521" s="47">
        <f t="shared" si="167"/>
        <v>0.89757478986699513</v>
      </c>
      <c r="AO521" s="47">
        <f t="shared" si="168"/>
        <v>1.7669341212934118</v>
      </c>
      <c r="AP521" s="47">
        <f t="shared" si="169"/>
        <v>0.56595205670033188</v>
      </c>
    </row>
    <row r="522" spans="1:42">
      <c r="A522" s="18" t="s">
        <v>126</v>
      </c>
      <c r="B522" s="18">
        <v>0.13</v>
      </c>
      <c r="C522" s="18" t="s">
        <v>163</v>
      </c>
      <c r="D522" s="18">
        <v>500</v>
      </c>
      <c r="E522" s="18">
        <v>100</v>
      </c>
      <c r="F522" s="47">
        <v>72.083067944810423</v>
      </c>
      <c r="G522" s="47">
        <v>0.53083427779470671</v>
      </c>
      <c r="H522" s="47">
        <v>10.996536148247094</v>
      </c>
      <c r="I522" s="47">
        <v>0.31115477032539013</v>
      </c>
      <c r="J522" s="47">
        <v>1.981135560945424</v>
      </c>
      <c r="K522" s="47">
        <v>0.40976472745367287</v>
      </c>
      <c r="L522" s="47">
        <v>0.47248345011589882</v>
      </c>
      <c r="M522" s="47">
        <v>4.5146416154027351</v>
      </c>
      <c r="N522" s="47">
        <v>1.9496870292257245</v>
      </c>
      <c r="O522" s="47">
        <v>2.2141011113736178</v>
      </c>
      <c r="P522" s="47">
        <v>0.71805536821324845</v>
      </c>
      <c r="Q522" s="47">
        <v>3.8185379960920902</v>
      </c>
      <c r="R522" s="47">
        <f t="shared" si="153"/>
        <v>100.00000000000003</v>
      </c>
      <c r="S522" s="47"/>
      <c r="T522" s="47">
        <f t="shared" si="154"/>
        <v>74.94486613426777</v>
      </c>
      <c r="U522" s="47">
        <f t="shared" si="155"/>
        <v>0.55190913793048646</v>
      </c>
      <c r="V522" s="47">
        <f t="shared" si="156"/>
        <v>11.433113948507348</v>
      </c>
      <c r="W522" s="47">
        <f t="shared" si="157"/>
        <v>0.3235080480610158</v>
      </c>
      <c r="X522" s="47">
        <f t="shared" si="158"/>
        <v>2.0597894018963121</v>
      </c>
      <c r="Y522" s="47">
        <f t="shared" si="159"/>
        <v>0.42603295782405948</v>
      </c>
      <c r="Z522" s="47">
        <f t="shared" si="160"/>
        <v>0.49124170112604593</v>
      </c>
      <c r="AA522" s="47">
        <f t="shared" si="161"/>
        <v>4.6938791751983358</v>
      </c>
      <c r="AB522" s="47">
        <f t="shared" si="162"/>
        <v>2.0270923196681152</v>
      </c>
      <c r="AC522" s="47">
        <f t="shared" si="163"/>
        <v>2.3020040091339609</v>
      </c>
      <c r="AD522" s="47">
        <f t="shared" si="164"/>
        <v>0.74656316638654674</v>
      </c>
      <c r="AE522" s="47">
        <f t="shared" si="165"/>
        <v>100</v>
      </c>
      <c r="AF522" s="47"/>
      <c r="AG522" s="47">
        <f>AC522*'E. Diagram lines'!$G$42</f>
        <v>1.9109077016798215</v>
      </c>
      <c r="AH522" s="47">
        <f>V522*'E. Diagram lines'!$G$43</f>
        <v>6.0511628199024177</v>
      </c>
      <c r="AI522" s="47">
        <f>AB522*'E. Diagram lines'!$G$41</f>
        <v>1.5038029180112931</v>
      </c>
      <c r="AJ522" s="47">
        <f>AA522*'E. Diagram lines'!$G$44</f>
        <v>3.354516576027085</v>
      </c>
      <c r="AK522" s="47">
        <f>AD522*'E. Diagram lines'!$G$50</f>
        <v>0.32582159762238216</v>
      </c>
      <c r="AL522" s="47">
        <f>U522*'E. Diagram lines'!$G$47</f>
        <v>0.33076542763639155</v>
      </c>
      <c r="AM522" s="47">
        <f t="shared" si="166"/>
        <v>4.3290963288020761</v>
      </c>
      <c r="AN522" s="47">
        <f t="shared" si="167"/>
        <v>0.89392225211912135</v>
      </c>
      <c r="AO522" s="47">
        <f t="shared" si="168"/>
        <v>1.7720865671626924</v>
      </c>
      <c r="AP522" s="47">
        <f t="shared" si="169"/>
        <v>0.5643065178249792</v>
      </c>
    </row>
    <row r="523" spans="1:42">
      <c r="A523" s="18" t="s">
        <v>126</v>
      </c>
      <c r="B523" s="18">
        <v>0.13</v>
      </c>
      <c r="C523" s="18" t="s">
        <v>163</v>
      </c>
      <c r="D523" s="18">
        <v>500</v>
      </c>
      <c r="E523" s="18">
        <v>100</v>
      </c>
      <c r="F523" s="47">
        <v>72.083067944810409</v>
      </c>
      <c r="G523" s="47">
        <v>0.53083427779470671</v>
      </c>
      <c r="H523" s="47">
        <v>10.99653614824709</v>
      </c>
      <c r="I523" s="47">
        <v>0.3111547703253898</v>
      </c>
      <c r="J523" s="47">
        <v>1.9811355609454315</v>
      </c>
      <c r="K523" s="47">
        <v>0.40976472745367259</v>
      </c>
      <c r="L523" s="47">
        <v>0.47248345011589865</v>
      </c>
      <c r="M523" s="47">
        <v>4.5146416154027307</v>
      </c>
      <c r="N523" s="47">
        <v>1.9496870292257238</v>
      </c>
      <c r="O523" s="47">
        <v>2.2141011113736173</v>
      </c>
      <c r="P523" s="47">
        <v>0.71805536821324822</v>
      </c>
      <c r="Q523" s="47">
        <v>3.8185379960920884</v>
      </c>
      <c r="R523" s="47">
        <f t="shared" si="153"/>
        <v>100.00000000000001</v>
      </c>
      <c r="S523" s="47"/>
      <c r="T523" s="47">
        <f t="shared" si="154"/>
        <v>74.94486613426777</v>
      </c>
      <c r="U523" s="47">
        <f t="shared" si="155"/>
        <v>0.55190913793048657</v>
      </c>
      <c r="V523" s="47">
        <f t="shared" si="156"/>
        <v>11.433113948507346</v>
      </c>
      <c r="W523" s="47">
        <f t="shared" si="157"/>
        <v>0.32350804806101546</v>
      </c>
      <c r="X523" s="47">
        <f t="shared" si="158"/>
        <v>2.0597894018963201</v>
      </c>
      <c r="Y523" s="47">
        <f t="shared" si="159"/>
        <v>0.42603295782405926</v>
      </c>
      <c r="Z523" s="47">
        <f t="shared" si="160"/>
        <v>0.49124170112604576</v>
      </c>
      <c r="AA523" s="47">
        <f t="shared" si="161"/>
        <v>4.6938791751983322</v>
      </c>
      <c r="AB523" s="47">
        <f t="shared" si="162"/>
        <v>2.0270923196681152</v>
      </c>
      <c r="AC523" s="47">
        <f t="shared" si="163"/>
        <v>2.3020040091339604</v>
      </c>
      <c r="AD523" s="47">
        <f t="shared" si="164"/>
        <v>0.74656316638654663</v>
      </c>
      <c r="AE523" s="47">
        <f t="shared" si="165"/>
        <v>100</v>
      </c>
      <c r="AF523" s="47"/>
      <c r="AG523" s="47">
        <f>AC523*'E. Diagram lines'!$G$42</f>
        <v>1.910907701679821</v>
      </c>
      <c r="AH523" s="47">
        <f>V523*'E. Diagram lines'!$G$43</f>
        <v>6.0511628199024168</v>
      </c>
      <c r="AI523" s="47">
        <f>AB523*'E. Diagram lines'!$G$41</f>
        <v>1.5038029180112931</v>
      </c>
      <c r="AJ523" s="47">
        <f>AA523*'E. Diagram lines'!$G$44</f>
        <v>3.3545165760270828</v>
      </c>
      <c r="AK523" s="47">
        <f>AD523*'E. Diagram lines'!$G$50</f>
        <v>0.32582159762238216</v>
      </c>
      <c r="AL523" s="47">
        <f>U523*'E. Diagram lines'!$G$47</f>
        <v>0.33076542763639161</v>
      </c>
      <c r="AM523" s="47">
        <f t="shared" si="166"/>
        <v>4.3290963288020752</v>
      </c>
      <c r="AN523" s="47">
        <f t="shared" si="167"/>
        <v>0.89392225211912157</v>
      </c>
      <c r="AO523" s="47">
        <f t="shared" si="168"/>
        <v>1.7720865671626926</v>
      </c>
      <c r="AP523" s="47">
        <f t="shared" si="169"/>
        <v>0.56430651782497909</v>
      </c>
    </row>
    <row r="524" spans="1:42">
      <c r="A524" s="18" t="s">
        <v>126</v>
      </c>
      <c r="B524" s="18">
        <v>0.13</v>
      </c>
      <c r="C524" s="18" t="s">
        <v>163</v>
      </c>
      <c r="D524" s="18">
        <v>500</v>
      </c>
      <c r="E524" s="18">
        <v>100</v>
      </c>
      <c r="F524" s="47">
        <v>71.766853904063098</v>
      </c>
      <c r="G524" s="47">
        <v>0.55918277254381421</v>
      </c>
      <c r="H524" s="47">
        <v>11.082855147416922</v>
      </c>
      <c r="I524" s="47">
        <v>0.32218333508941904</v>
      </c>
      <c r="J524" s="47">
        <v>2.1284642362406099</v>
      </c>
      <c r="K524" s="47">
        <v>0.41159991835621579</v>
      </c>
      <c r="L524" s="47">
        <v>0.49346675631019499</v>
      </c>
      <c r="M524" s="47">
        <v>4.602120444283913</v>
      </c>
      <c r="N524" s="47">
        <v>2.0219176509392001</v>
      </c>
      <c r="O524" s="47">
        <v>2.167901416054784</v>
      </c>
      <c r="P524" s="47">
        <v>0.71555718202149365</v>
      </c>
      <c r="Q524" s="47">
        <v>3.7278972366803274</v>
      </c>
      <c r="R524" s="47">
        <f t="shared" si="153"/>
        <v>100</v>
      </c>
      <c r="S524" s="47"/>
      <c r="T524" s="47">
        <f t="shared" si="154"/>
        <v>74.545846454084881</v>
      </c>
      <c r="U524" s="47">
        <f t="shared" si="155"/>
        <v>0.58083573173688552</v>
      </c>
      <c r="V524" s="47">
        <f t="shared" si="156"/>
        <v>11.512011090755529</v>
      </c>
      <c r="W524" s="47">
        <f t="shared" si="157"/>
        <v>0.33465908175028775</v>
      </c>
      <c r="X524" s="47">
        <f t="shared" si="158"/>
        <v>2.210883708932105</v>
      </c>
      <c r="Y524" s="47">
        <f t="shared" si="159"/>
        <v>0.42753809934754866</v>
      </c>
      <c r="Z524" s="47">
        <f t="shared" si="160"/>
        <v>0.51257502656128662</v>
      </c>
      <c r="AA524" s="47">
        <f t="shared" si="161"/>
        <v>4.7803260884391445</v>
      </c>
      <c r="AB524" s="47">
        <f t="shared" si="162"/>
        <v>2.1002113726652332</v>
      </c>
      <c r="AC524" s="47">
        <f t="shared" si="163"/>
        <v>2.2518479952437156</v>
      </c>
      <c r="AD524" s="47">
        <f t="shared" si="164"/>
        <v>0.74326535048336528</v>
      </c>
      <c r="AE524" s="47">
        <f t="shared" si="165"/>
        <v>99.999999999999986</v>
      </c>
      <c r="AF524" s="47"/>
      <c r="AG524" s="47">
        <f>AC524*'E. Diagram lines'!$G$42</f>
        <v>1.8692728857333074</v>
      </c>
      <c r="AH524" s="47">
        <f>V524*'E. Diagram lines'!$G$43</f>
        <v>6.0929204246913624</v>
      </c>
      <c r="AI524" s="47">
        <f>AB524*'E. Diagram lines'!$G$41</f>
        <v>1.5580464490988613</v>
      </c>
      <c r="AJ524" s="47">
        <f>AA524*'E. Diagram lines'!$G$44</f>
        <v>3.4162965223335249</v>
      </c>
      <c r="AK524" s="47">
        <f>AD524*'E. Diagram lines'!$G$50</f>
        <v>0.32438233609084993</v>
      </c>
      <c r="AL524" s="47">
        <f>U524*'E. Diagram lines'!$G$47</f>
        <v>0.34810146451796042</v>
      </c>
      <c r="AM524" s="47">
        <f t="shared" si="166"/>
        <v>4.3520593679089483</v>
      </c>
      <c r="AN524" s="47">
        <f t="shared" si="167"/>
        <v>0.89030719313558393</v>
      </c>
      <c r="AO524" s="47">
        <f t="shared" si="168"/>
        <v>1.7777510145519382</v>
      </c>
      <c r="AP524" s="47">
        <f t="shared" si="169"/>
        <v>0.56250846817940847</v>
      </c>
    </row>
    <row r="525" spans="1:42"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</row>
    <row r="526" spans="1:42"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</row>
    <row r="527" spans="1:42"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</row>
    <row r="528" spans="1:42">
      <c r="A528" s="18" t="s">
        <v>126</v>
      </c>
      <c r="B528" s="18">
        <v>0.13</v>
      </c>
      <c r="C528" s="18" t="s">
        <v>164</v>
      </c>
      <c r="D528" s="18">
        <v>660</v>
      </c>
      <c r="E528" s="18">
        <v>70</v>
      </c>
      <c r="F528" s="47">
        <v>66.283689523103661</v>
      </c>
      <c r="G528" s="47">
        <v>8.0236508572355883E-2</v>
      </c>
      <c r="H528" s="47">
        <v>8.9245284875163993</v>
      </c>
      <c r="I528" s="47">
        <v>0.10308437392757669</v>
      </c>
      <c r="J528" s="47">
        <v>0.4880810243142481</v>
      </c>
      <c r="K528" s="47">
        <v>1.8170966229144565</v>
      </c>
      <c r="L528" s="47">
        <v>0.25392793250505585</v>
      </c>
      <c r="M528" s="47">
        <v>4.6136136378720227</v>
      </c>
      <c r="N528" s="47">
        <v>1.5349140028389237</v>
      </c>
      <c r="O528" s="47">
        <v>4.4227532171774042</v>
      </c>
      <c r="P528" s="47">
        <v>2.2892425447057843</v>
      </c>
      <c r="Q528" s="47">
        <v>9.1888321245521034</v>
      </c>
      <c r="R528" s="47">
        <f t="shared" si="153"/>
        <v>99.999999999999986</v>
      </c>
      <c r="S528" s="47"/>
      <c r="T528" s="47">
        <f t="shared" si="154"/>
        <v>72.990680633041848</v>
      </c>
      <c r="U528" s="47">
        <f t="shared" si="155"/>
        <v>8.8355331672866855E-2</v>
      </c>
      <c r="V528" s="47">
        <f t="shared" si="156"/>
        <v>9.8275671333253225</v>
      </c>
      <c r="W528" s="47">
        <f t="shared" si="157"/>
        <v>0.11351508447613198</v>
      </c>
      <c r="X528" s="47">
        <f t="shared" si="158"/>
        <v>0.53746806228026489</v>
      </c>
      <c r="Y528" s="47">
        <f t="shared" si="159"/>
        <v>2.0009616277666384</v>
      </c>
      <c r="Z528" s="47">
        <f t="shared" si="160"/>
        <v>0.27962192145059833</v>
      </c>
      <c r="AA528" s="47">
        <f t="shared" si="161"/>
        <v>5.0804474227220906</v>
      </c>
      <c r="AB528" s="47">
        <f t="shared" si="162"/>
        <v>1.6902260357934566</v>
      </c>
      <c r="AC528" s="47">
        <f t="shared" si="163"/>
        <v>4.8702745715630869</v>
      </c>
      <c r="AD528" s="47">
        <f t="shared" si="164"/>
        <v>2.5208821759076994</v>
      </c>
      <c r="AE528" s="47">
        <f t="shared" si="165"/>
        <v>100.00000000000001</v>
      </c>
      <c r="AF528" s="47"/>
      <c r="AG528" s="47">
        <f>AC528*'E. Diagram lines'!$G$42</f>
        <v>4.0428449086830902</v>
      </c>
      <c r="AH528" s="47">
        <f>V528*'E. Diagram lines'!$G$43</f>
        <v>5.2014008707607653</v>
      </c>
      <c r="AI528" s="47">
        <f>AB528*'E. Diagram lines'!$G$41</f>
        <v>1.2538979207128613</v>
      </c>
      <c r="AJ528" s="47">
        <f>AA528*'E. Diagram lines'!$G$44</f>
        <v>3.6307805243911551</v>
      </c>
      <c r="AK528" s="47">
        <f>AD528*'E. Diagram lines'!$G$50</f>
        <v>1.1001853492819664</v>
      </c>
      <c r="AL528" s="47">
        <f>U528*'E. Diagram lines'!$G$47</f>
        <v>5.2952355843058942E-2</v>
      </c>
      <c r="AM528" s="47">
        <f t="shared" si="166"/>
        <v>6.5605006073565431</v>
      </c>
      <c r="AN528" s="47">
        <f t="shared" si="167"/>
        <v>0.58262528863106255</v>
      </c>
      <c r="AO528" s="47">
        <f t="shared" si="168"/>
        <v>0.98199988904387514</v>
      </c>
      <c r="AP528" s="47">
        <f t="shared" si="169"/>
        <v>1.0183300539612592</v>
      </c>
    </row>
    <row r="529" spans="1:42">
      <c r="A529" s="18" t="s">
        <v>126</v>
      </c>
      <c r="B529" s="18">
        <v>0.13</v>
      </c>
      <c r="C529" s="18" t="s">
        <v>164</v>
      </c>
      <c r="D529" s="18">
        <v>660</v>
      </c>
      <c r="E529" s="18">
        <v>70</v>
      </c>
      <c r="F529" s="47">
        <v>66.657959915915228</v>
      </c>
      <c r="G529" s="47">
        <v>8.2640100183424159E-2</v>
      </c>
      <c r="H529" s="47">
        <v>9.1083402209523463</v>
      </c>
      <c r="I529" s="47">
        <v>0.10455445722437015</v>
      </c>
      <c r="J529" s="47">
        <v>0.48145006404096552</v>
      </c>
      <c r="K529" s="47">
        <v>1.7247496399560647</v>
      </c>
      <c r="L529" s="47">
        <v>0.25487832857196385</v>
      </c>
      <c r="M529" s="47">
        <v>4.4822865717792331</v>
      </c>
      <c r="N529" s="47">
        <v>1.4839925146010366</v>
      </c>
      <c r="O529" s="47">
        <v>4.5025781422204609</v>
      </c>
      <c r="P529" s="47">
        <v>2.1723769055781585</v>
      </c>
      <c r="Q529" s="47">
        <v>8.9441931389767557</v>
      </c>
      <c r="R529" s="47">
        <f t="shared" si="153"/>
        <v>100</v>
      </c>
      <c r="S529" s="47"/>
      <c r="T529" s="47">
        <f t="shared" si="154"/>
        <v>73.205611167285582</v>
      </c>
      <c r="U529" s="47">
        <f t="shared" si="155"/>
        <v>9.0757638674880112E-2</v>
      </c>
      <c r="V529" s="47">
        <f t="shared" si="156"/>
        <v>10.003030597328333</v>
      </c>
      <c r="W529" s="47">
        <f t="shared" si="157"/>
        <v>0.11482459035693313</v>
      </c>
      <c r="X529" s="47">
        <f t="shared" si="158"/>
        <v>0.52874174710877431</v>
      </c>
      <c r="Y529" s="47">
        <f t="shared" si="159"/>
        <v>1.8941676532376648</v>
      </c>
      <c r="Z529" s="47">
        <f t="shared" si="160"/>
        <v>0.2799144144216742</v>
      </c>
      <c r="AA529" s="47">
        <f t="shared" si="161"/>
        <v>4.9225708126670735</v>
      </c>
      <c r="AB529" s="47">
        <f t="shared" si="162"/>
        <v>1.629761533897587</v>
      </c>
      <c r="AC529" s="47">
        <f t="shared" si="163"/>
        <v>4.9448555753205952</v>
      </c>
      <c r="AD529" s="47">
        <f t="shared" si="164"/>
        <v>2.385764269700906</v>
      </c>
      <c r="AE529" s="47">
        <f t="shared" si="165"/>
        <v>100</v>
      </c>
      <c r="AF529" s="47"/>
      <c r="AG529" s="47">
        <f>AC529*'E. Diagram lines'!$G$42</f>
        <v>4.1047550591058304</v>
      </c>
      <c r="AH529" s="47">
        <f>V529*'E. Diagram lines'!$G$43</f>
        <v>5.2942677829955489</v>
      </c>
      <c r="AI529" s="47">
        <f>AB529*'E. Diagram lines'!$G$41</f>
        <v>1.209042196331253</v>
      </c>
      <c r="AJ529" s="47">
        <f>AA529*'E. Diagram lines'!$G$44</f>
        <v>3.5179528001082563</v>
      </c>
      <c r="AK529" s="47">
        <f>AD529*'E. Diagram lines'!$G$50</f>
        <v>1.0412160161433233</v>
      </c>
      <c r="AL529" s="47">
        <f>U529*'E. Diagram lines'!$G$47</f>
        <v>5.4392085770007335E-2</v>
      </c>
      <c r="AM529" s="47">
        <f t="shared" si="166"/>
        <v>6.574617109218182</v>
      </c>
      <c r="AN529" s="47">
        <f t="shared" si="167"/>
        <v>0.59945851611497414</v>
      </c>
      <c r="AO529" s="47">
        <f t="shared" si="168"/>
        <v>0.996324761464779</v>
      </c>
      <c r="AP529" s="47">
        <f t="shared" si="169"/>
        <v>1.0036887957394713</v>
      </c>
    </row>
    <row r="530" spans="1:42">
      <c r="A530" s="18" t="s">
        <v>126</v>
      </c>
      <c r="B530" s="18">
        <v>0.13</v>
      </c>
      <c r="C530" s="18" t="s">
        <v>164</v>
      </c>
      <c r="D530" s="18">
        <v>660</v>
      </c>
      <c r="E530" s="18">
        <v>70</v>
      </c>
      <c r="F530" s="47">
        <v>66.657959915915228</v>
      </c>
      <c r="G530" s="47">
        <v>8.2640100183424173E-2</v>
      </c>
      <c r="H530" s="47">
        <v>9.1083402209523481</v>
      </c>
      <c r="I530" s="47">
        <v>0.10455445722437016</v>
      </c>
      <c r="J530" s="47">
        <v>0.4814500640409658</v>
      </c>
      <c r="K530" s="47">
        <v>1.7247496399560649</v>
      </c>
      <c r="L530" s="47">
        <v>0.25487832857196396</v>
      </c>
      <c r="M530" s="47">
        <v>4.4822865717792348</v>
      </c>
      <c r="N530" s="47">
        <v>1.4839925146010373</v>
      </c>
      <c r="O530" s="47">
        <v>4.5025781422204609</v>
      </c>
      <c r="P530" s="47">
        <v>2.172376905578159</v>
      </c>
      <c r="Q530" s="47">
        <v>8.9441931389767575</v>
      </c>
      <c r="R530" s="47">
        <f t="shared" si="153"/>
        <v>100.00000000000001</v>
      </c>
      <c r="S530" s="47"/>
      <c r="T530" s="47">
        <f t="shared" si="154"/>
        <v>73.205611167285568</v>
      </c>
      <c r="U530" s="47">
        <f t="shared" si="155"/>
        <v>9.0757638674880112E-2</v>
      </c>
      <c r="V530" s="47">
        <f t="shared" si="156"/>
        <v>10.003030597328333</v>
      </c>
      <c r="W530" s="47">
        <f t="shared" si="157"/>
        <v>0.11482459035693313</v>
      </c>
      <c r="X530" s="47">
        <f t="shared" si="158"/>
        <v>0.52874174710877453</v>
      </c>
      <c r="Y530" s="47">
        <f t="shared" si="159"/>
        <v>1.8941676532376648</v>
      </c>
      <c r="Z530" s="47">
        <f t="shared" si="160"/>
        <v>0.27991441442167425</v>
      </c>
      <c r="AA530" s="47">
        <f t="shared" si="161"/>
        <v>4.9225708126670753</v>
      </c>
      <c r="AB530" s="47">
        <f t="shared" si="162"/>
        <v>1.6297615338975875</v>
      </c>
      <c r="AC530" s="47">
        <f t="shared" si="163"/>
        <v>4.9448555753205943</v>
      </c>
      <c r="AD530" s="47">
        <f t="shared" si="164"/>
        <v>2.385764269700906</v>
      </c>
      <c r="AE530" s="47">
        <f t="shared" si="165"/>
        <v>99.999999999999972</v>
      </c>
      <c r="AF530" s="47"/>
      <c r="AG530" s="47">
        <f>AC530*'E. Diagram lines'!$G$42</f>
        <v>4.1047550591058295</v>
      </c>
      <c r="AH530" s="47">
        <f>V530*'E. Diagram lines'!$G$43</f>
        <v>5.2942677829955489</v>
      </c>
      <c r="AI530" s="47">
        <f>AB530*'E. Diagram lines'!$G$41</f>
        <v>1.2090421963312532</v>
      </c>
      <c r="AJ530" s="47">
        <f>AA530*'E. Diagram lines'!$G$44</f>
        <v>3.5179528001082576</v>
      </c>
      <c r="AK530" s="47">
        <f>AD530*'E. Diagram lines'!$G$50</f>
        <v>1.0412160161433233</v>
      </c>
      <c r="AL530" s="47">
        <f>U530*'E. Diagram lines'!$G$47</f>
        <v>5.4392085770007335E-2</v>
      </c>
      <c r="AM530" s="47">
        <f t="shared" si="166"/>
        <v>6.574617109218182</v>
      </c>
      <c r="AN530" s="47">
        <f t="shared" si="167"/>
        <v>0.59945851611497403</v>
      </c>
      <c r="AO530" s="47">
        <f t="shared" si="168"/>
        <v>0.99632476146477911</v>
      </c>
      <c r="AP530" s="47">
        <f t="shared" si="169"/>
        <v>1.0036887957394711</v>
      </c>
    </row>
    <row r="531" spans="1:42">
      <c r="A531" s="18" t="s">
        <v>126</v>
      </c>
      <c r="B531" s="18">
        <v>0.13</v>
      </c>
      <c r="C531" s="18" t="s">
        <v>164</v>
      </c>
      <c r="D531" s="18">
        <v>660</v>
      </c>
      <c r="E531" s="18">
        <v>70</v>
      </c>
      <c r="F531" s="47">
        <v>67.195199270453429</v>
      </c>
      <c r="G531" s="47">
        <v>8.5243094470921113E-2</v>
      </c>
      <c r="H531" s="47">
        <v>9.3160988570111183</v>
      </c>
      <c r="I531" s="47">
        <v>0.10796133279939123</v>
      </c>
      <c r="J531" s="47">
        <v>0.48047767704018213</v>
      </c>
      <c r="K531" s="47">
        <v>1.6005825151972308</v>
      </c>
      <c r="L531" s="47">
        <v>0.25791647181514249</v>
      </c>
      <c r="M531" s="47">
        <v>4.3322101934119379</v>
      </c>
      <c r="N531" s="47">
        <v>1.4258212776469332</v>
      </c>
      <c r="O531" s="47">
        <v>4.5580824498732246</v>
      </c>
      <c r="P531" s="47">
        <v>2.0099885759011769</v>
      </c>
      <c r="Q531" s="47">
        <v>8.6304182843793313</v>
      </c>
      <c r="R531" s="47">
        <f t="shared" si="153"/>
        <v>100.00000000000001</v>
      </c>
      <c r="S531" s="47"/>
      <c r="T531" s="47">
        <f t="shared" si="154"/>
        <v>73.542198627539122</v>
      </c>
      <c r="U531" s="47">
        <f t="shared" si="155"/>
        <v>9.3294828399491103E-2</v>
      </c>
      <c r="V531" s="47">
        <f t="shared" si="156"/>
        <v>10.196061623666624</v>
      </c>
      <c r="W531" s="47">
        <f t="shared" si="157"/>
        <v>0.11815894389821201</v>
      </c>
      <c r="X531" s="47">
        <f t="shared" si="158"/>
        <v>0.52586174525305829</v>
      </c>
      <c r="Y531" s="47">
        <f t="shared" si="159"/>
        <v>1.7517673662761146</v>
      </c>
      <c r="Z531" s="47">
        <f t="shared" si="160"/>
        <v>0.28227826698154701</v>
      </c>
      <c r="AA531" s="47">
        <f t="shared" si="161"/>
        <v>4.7414140593261536</v>
      </c>
      <c r="AB531" s="47">
        <f t="shared" si="162"/>
        <v>1.5604988562656106</v>
      </c>
      <c r="AC531" s="47">
        <f t="shared" si="163"/>
        <v>4.9886213379632531</v>
      </c>
      <c r="AD531" s="47">
        <f t="shared" si="164"/>
        <v>2.1998443444308187</v>
      </c>
      <c r="AE531" s="47">
        <f t="shared" si="165"/>
        <v>99.999999999999986</v>
      </c>
      <c r="AF531" s="47"/>
      <c r="AG531" s="47">
        <f>AC531*'E. Diagram lines'!$G$42</f>
        <v>4.1410852881462263</v>
      </c>
      <c r="AH531" s="47">
        <f>V531*'E. Diagram lines'!$G$43</f>
        <v>5.3964326153348932</v>
      </c>
      <c r="AI531" s="47">
        <f>AB531*'E. Diagram lines'!$G$41</f>
        <v>1.1576595258324101</v>
      </c>
      <c r="AJ531" s="47">
        <f>AA531*'E. Diagram lines'!$G$44</f>
        <v>3.388487743753096</v>
      </c>
      <c r="AK531" s="47">
        <f>AD531*'E. Diagram lines'!$G$50</f>
        <v>0.96007522349675822</v>
      </c>
      <c r="AL531" s="47">
        <f>U531*'E. Diagram lines'!$G$47</f>
        <v>5.5912652447708031E-2</v>
      </c>
      <c r="AM531" s="47">
        <f t="shared" si="166"/>
        <v>6.5491201942288635</v>
      </c>
      <c r="AN531" s="47">
        <f t="shared" si="167"/>
        <v>0.62119122280570338</v>
      </c>
      <c r="AO531" s="47">
        <f t="shared" si="168"/>
        <v>1.0184360267923351</v>
      </c>
      <c r="AP531" s="47">
        <f t="shared" si="169"/>
        <v>0.98189770755616224</v>
      </c>
    </row>
    <row r="532" spans="1:42">
      <c r="A532" s="18" t="s">
        <v>126</v>
      </c>
      <c r="B532" s="18">
        <v>0.13</v>
      </c>
      <c r="C532" s="18" t="s">
        <v>164</v>
      </c>
      <c r="D532" s="18">
        <v>660</v>
      </c>
      <c r="E532" s="18">
        <v>70</v>
      </c>
      <c r="F532" s="47">
        <v>67.195199270453458</v>
      </c>
      <c r="G532" s="47">
        <v>8.5243094470921085E-2</v>
      </c>
      <c r="H532" s="47">
        <v>9.3160988570111112</v>
      </c>
      <c r="I532" s="47">
        <v>0.1079613327993908</v>
      </c>
      <c r="J532" s="47">
        <v>0.48047767704018851</v>
      </c>
      <c r="K532" s="47">
        <v>1.600582515197229</v>
      </c>
      <c r="L532" s="47">
        <v>0.25791647181514227</v>
      </c>
      <c r="M532" s="47">
        <v>4.332210193411929</v>
      </c>
      <c r="N532" s="47">
        <v>1.4258212776469315</v>
      </c>
      <c r="O532" s="47">
        <v>4.5580824498732202</v>
      </c>
      <c r="P532" s="47">
        <v>2.0099885759011755</v>
      </c>
      <c r="Q532" s="47">
        <v>8.6304182843793207</v>
      </c>
      <c r="R532" s="47">
        <f t="shared" si="153"/>
        <v>100.00000000000001</v>
      </c>
      <c r="S532" s="47"/>
      <c r="T532" s="47">
        <f t="shared" si="154"/>
        <v>73.542198627539136</v>
      </c>
      <c r="U532" s="47">
        <f t="shared" si="155"/>
        <v>9.3294828399491048E-2</v>
      </c>
      <c r="V532" s="47">
        <f t="shared" si="156"/>
        <v>10.196061623666616</v>
      </c>
      <c r="W532" s="47">
        <f t="shared" si="157"/>
        <v>0.11815894389821152</v>
      </c>
      <c r="X532" s="47">
        <f t="shared" si="158"/>
        <v>0.52586174525306517</v>
      </c>
      <c r="Y532" s="47">
        <f t="shared" si="159"/>
        <v>1.7517673662761126</v>
      </c>
      <c r="Z532" s="47">
        <f t="shared" si="160"/>
        <v>0.28227826698154668</v>
      </c>
      <c r="AA532" s="47">
        <f t="shared" si="161"/>
        <v>4.7414140593261438</v>
      </c>
      <c r="AB532" s="47">
        <f t="shared" si="162"/>
        <v>1.5604988562656086</v>
      </c>
      <c r="AC532" s="47">
        <f t="shared" si="163"/>
        <v>4.9886213379632478</v>
      </c>
      <c r="AD532" s="47">
        <f t="shared" si="164"/>
        <v>2.1998443444308169</v>
      </c>
      <c r="AE532" s="47">
        <f t="shared" si="165"/>
        <v>100</v>
      </c>
      <c r="AF532" s="47"/>
      <c r="AG532" s="47">
        <f>AC532*'E. Diagram lines'!$G$42</f>
        <v>4.1410852881462219</v>
      </c>
      <c r="AH532" s="47">
        <f>V532*'E. Diagram lines'!$G$43</f>
        <v>5.3964326153348878</v>
      </c>
      <c r="AI532" s="47">
        <f>AB532*'E. Diagram lines'!$G$41</f>
        <v>1.1576595258324087</v>
      </c>
      <c r="AJ532" s="47">
        <f>AA532*'E. Diagram lines'!$G$44</f>
        <v>3.3884877437530889</v>
      </c>
      <c r="AK532" s="47">
        <f>AD532*'E. Diagram lines'!$G$50</f>
        <v>0.96007522349675745</v>
      </c>
      <c r="AL532" s="47">
        <f>U532*'E. Diagram lines'!$G$47</f>
        <v>5.5912652447707996E-2</v>
      </c>
      <c r="AM532" s="47">
        <f t="shared" si="166"/>
        <v>6.5491201942288564</v>
      </c>
      <c r="AN532" s="47">
        <f t="shared" si="167"/>
        <v>0.62119122280570382</v>
      </c>
      <c r="AO532" s="47">
        <f t="shared" si="168"/>
        <v>1.0184360267923351</v>
      </c>
      <c r="AP532" s="47">
        <f t="shared" si="169"/>
        <v>0.98189770755616201</v>
      </c>
    </row>
    <row r="533" spans="1:42">
      <c r="A533" s="18" t="s">
        <v>126</v>
      </c>
      <c r="B533" s="18">
        <v>0.13</v>
      </c>
      <c r="C533" s="18" t="s">
        <v>164</v>
      </c>
      <c r="D533" s="18">
        <v>660</v>
      </c>
      <c r="E533" s="18">
        <v>70</v>
      </c>
      <c r="F533" s="47">
        <v>67.484485002566728</v>
      </c>
      <c r="G533" s="47">
        <v>8.5593501985175915E-2</v>
      </c>
      <c r="H533" s="47">
        <v>9.3127350555379032</v>
      </c>
      <c r="I533" s="47">
        <v>0.1144351478348364</v>
      </c>
      <c r="J533" s="47">
        <v>0.49008820713517126</v>
      </c>
      <c r="K533" s="47">
        <v>1.5088893264813936</v>
      </c>
      <c r="L533" s="47">
        <v>0.27196531636753762</v>
      </c>
      <c r="M533" s="47">
        <v>4.33089765302313</v>
      </c>
      <c r="N533" s="47">
        <v>1.4311190047779989</v>
      </c>
      <c r="O533" s="47">
        <v>4.3770957212123447</v>
      </c>
      <c r="P533" s="47">
        <v>1.9495668335737595</v>
      </c>
      <c r="Q533" s="47">
        <v>8.6431292295040123</v>
      </c>
      <c r="R533" s="47">
        <f t="shared" si="153"/>
        <v>99.999999999999986</v>
      </c>
      <c r="S533" s="47"/>
      <c r="T533" s="47">
        <f t="shared" si="154"/>
        <v>73.869085525159079</v>
      </c>
      <c r="U533" s="47">
        <f t="shared" si="155"/>
        <v>9.3691367998145841E-2</v>
      </c>
      <c r="V533" s="47">
        <f t="shared" si="156"/>
        <v>10.193798208054959</v>
      </c>
      <c r="W533" s="47">
        <f t="shared" si="157"/>
        <v>0.12526167640123859</v>
      </c>
      <c r="X533" s="47">
        <f t="shared" si="158"/>
        <v>0.53645467823252868</v>
      </c>
      <c r="Y533" s="47">
        <f t="shared" si="159"/>
        <v>1.6516429621062445</v>
      </c>
      <c r="Z533" s="47">
        <f t="shared" si="160"/>
        <v>0.29769552533247423</v>
      </c>
      <c r="AA533" s="47">
        <f t="shared" si="161"/>
        <v>4.7406370385683232</v>
      </c>
      <c r="AB533" s="47">
        <f t="shared" si="162"/>
        <v>1.566514913118263</v>
      </c>
      <c r="AC533" s="47">
        <f t="shared" si="163"/>
        <v>4.7912058330110225</v>
      </c>
      <c r="AD533" s="47">
        <f t="shared" si="164"/>
        <v>2.1340122720177264</v>
      </c>
      <c r="AE533" s="47">
        <f t="shared" si="165"/>
        <v>100.00000000000001</v>
      </c>
      <c r="AF533" s="47"/>
      <c r="AG533" s="47">
        <f>AC533*'E. Diagram lines'!$G$42</f>
        <v>3.9772094619759009</v>
      </c>
      <c r="AH533" s="47">
        <f>V533*'E. Diagram lines'!$G$43</f>
        <v>5.3952346655499976</v>
      </c>
      <c r="AI533" s="47">
        <f>AB533*'E. Diagram lines'!$G$41</f>
        <v>1.1621225509063848</v>
      </c>
      <c r="AJ533" s="47">
        <f>AA533*'E. Diagram lines'!$G$44</f>
        <v>3.3879324399383255</v>
      </c>
      <c r="AK533" s="47">
        <f>AD533*'E. Diagram lines'!$G$50</f>
        <v>0.93134421723476402</v>
      </c>
      <c r="AL533" s="47">
        <f>U533*'E. Diagram lines'!$G$47</f>
        <v>5.6150303142196656E-2</v>
      </c>
      <c r="AM533" s="47">
        <f t="shared" si="166"/>
        <v>6.3577207461292851</v>
      </c>
      <c r="AN533" s="47">
        <f t="shared" si="167"/>
        <v>0.6327040395428789</v>
      </c>
      <c r="AO533" s="47">
        <f t="shared" si="168"/>
        <v>1.0497929793261584</v>
      </c>
      <c r="AP533" s="47">
        <f t="shared" si="169"/>
        <v>0.95256876326404893</v>
      </c>
    </row>
    <row r="534" spans="1:42">
      <c r="A534" s="18" t="s">
        <v>126</v>
      </c>
      <c r="B534" s="18">
        <v>0.13</v>
      </c>
      <c r="C534" s="18" t="s">
        <v>164</v>
      </c>
      <c r="D534" s="18">
        <v>660</v>
      </c>
      <c r="E534" s="18">
        <v>70</v>
      </c>
      <c r="F534" s="47">
        <v>67.484485002566757</v>
      </c>
      <c r="G534" s="47">
        <v>8.5593501985175902E-2</v>
      </c>
      <c r="H534" s="47">
        <v>9.3127350555378996</v>
      </c>
      <c r="I534" s="47">
        <v>0.11443514783483608</v>
      </c>
      <c r="J534" s="47">
        <v>0.49008820713517637</v>
      </c>
      <c r="K534" s="47">
        <v>1.5088893264813925</v>
      </c>
      <c r="L534" s="47">
        <v>0.2719653163675374</v>
      </c>
      <c r="M534" s="47">
        <v>4.3308976530231247</v>
      </c>
      <c r="N534" s="47">
        <v>1.4311190047779976</v>
      </c>
      <c r="O534" s="47">
        <v>4.3770957212123411</v>
      </c>
      <c r="P534" s="47">
        <v>1.949566833573759</v>
      </c>
      <c r="Q534" s="47">
        <v>8.643129229504007</v>
      </c>
      <c r="R534" s="47">
        <f t="shared" si="153"/>
        <v>100.00000000000001</v>
      </c>
      <c r="S534" s="47"/>
      <c r="T534" s="47">
        <f t="shared" si="154"/>
        <v>73.869085525159079</v>
      </c>
      <c r="U534" s="47">
        <f t="shared" si="155"/>
        <v>9.36913679981458E-2</v>
      </c>
      <c r="V534" s="47">
        <f t="shared" si="156"/>
        <v>10.193798208054952</v>
      </c>
      <c r="W534" s="47">
        <f t="shared" si="157"/>
        <v>0.1252616764012382</v>
      </c>
      <c r="X534" s="47">
        <f t="shared" si="158"/>
        <v>0.53645467823253412</v>
      </c>
      <c r="Y534" s="47">
        <f t="shared" si="159"/>
        <v>1.6516429621062427</v>
      </c>
      <c r="Z534" s="47">
        <f t="shared" si="160"/>
        <v>0.29769552533247395</v>
      </c>
      <c r="AA534" s="47">
        <f t="shared" si="161"/>
        <v>4.7406370385683152</v>
      </c>
      <c r="AB534" s="47">
        <f t="shared" si="162"/>
        <v>1.5665149131182612</v>
      </c>
      <c r="AC534" s="47">
        <f t="shared" si="163"/>
        <v>4.7912058330110163</v>
      </c>
      <c r="AD534" s="47">
        <f t="shared" si="164"/>
        <v>2.1340122720177255</v>
      </c>
      <c r="AE534" s="47">
        <f t="shared" si="165"/>
        <v>99.999999999999972</v>
      </c>
      <c r="AF534" s="47"/>
      <c r="AG534" s="47">
        <f>AC534*'E. Diagram lines'!$G$42</f>
        <v>3.977209461975896</v>
      </c>
      <c r="AH534" s="47">
        <f>V534*'E. Diagram lines'!$G$43</f>
        <v>5.3952346655499941</v>
      </c>
      <c r="AI534" s="47">
        <f>AB534*'E. Diagram lines'!$G$41</f>
        <v>1.1621225509063835</v>
      </c>
      <c r="AJ534" s="47">
        <f>AA534*'E. Diagram lines'!$G$44</f>
        <v>3.3879324399383197</v>
      </c>
      <c r="AK534" s="47">
        <f>AD534*'E. Diagram lines'!$G$50</f>
        <v>0.93134421723476357</v>
      </c>
      <c r="AL534" s="47">
        <f>U534*'E. Diagram lines'!$G$47</f>
        <v>5.6150303142196628E-2</v>
      </c>
      <c r="AM534" s="47">
        <f t="shared" si="166"/>
        <v>6.357720746129278</v>
      </c>
      <c r="AN534" s="47">
        <f t="shared" si="167"/>
        <v>0.63270403954287935</v>
      </c>
      <c r="AO534" s="47">
        <f t="shared" si="168"/>
        <v>1.0497929793261589</v>
      </c>
      <c r="AP534" s="47">
        <f t="shared" si="169"/>
        <v>0.95256876326404838</v>
      </c>
    </row>
    <row r="535" spans="1:42">
      <c r="A535" s="18" t="s">
        <v>126</v>
      </c>
      <c r="B535" s="18">
        <v>0.13</v>
      </c>
      <c r="C535" s="18" t="s">
        <v>164</v>
      </c>
      <c r="D535" s="18">
        <v>660</v>
      </c>
      <c r="E535" s="18">
        <v>70</v>
      </c>
      <c r="F535" s="47">
        <v>68.07645104618156</v>
      </c>
      <c r="G535" s="47">
        <v>9.3794703995252846E-2</v>
      </c>
      <c r="H535" s="47">
        <v>9.4224284157703853</v>
      </c>
      <c r="I535" s="47">
        <v>0.11963747016687598</v>
      </c>
      <c r="J535" s="47">
        <v>0.52749861168701606</v>
      </c>
      <c r="K535" s="47">
        <v>1.4532871669004099</v>
      </c>
      <c r="L535" s="47">
        <v>0.27351380452728902</v>
      </c>
      <c r="M535" s="47">
        <v>4.2044853219479963</v>
      </c>
      <c r="N535" s="47">
        <v>1.440033757811445</v>
      </c>
      <c r="O535" s="47">
        <v>4.2561002539514883</v>
      </c>
      <c r="P535" s="47">
        <v>1.7893672686980204</v>
      </c>
      <c r="Q535" s="47">
        <v>8.3434021783622576</v>
      </c>
      <c r="R535" s="47">
        <f t="shared" si="153"/>
        <v>100</v>
      </c>
      <c r="S535" s="47"/>
      <c r="T535" s="47">
        <f t="shared" si="154"/>
        <v>74.273377655427751</v>
      </c>
      <c r="U535" s="47">
        <f t="shared" si="155"/>
        <v>0.10233273569435321</v>
      </c>
      <c r="V535" s="47">
        <f t="shared" si="156"/>
        <v>10.28014200800501</v>
      </c>
      <c r="W535" s="47">
        <f t="shared" si="157"/>
        <v>0.13052794126145567</v>
      </c>
      <c r="X535" s="47">
        <f t="shared" si="158"/>
        <v>0.57551624675565616</v>
      </c>
      <c r="Y535" s="47">
        <f t="shared" si="159"/>
        <v>1.5855783450837695</v>
      </c>
      <c r="Z535" s="47">
        <f t="shared" si="160"/>
        <v>0.29841147394488987</v>
      </c>
      <c r="AA535" s="47">
        <f t="shared" si="161"/>
        <v>4.5872151289423337</v>
      </c>
      <c r="AB535" s="47">
        <f t="shared" si="162"/>
        <v>1.5711184923247179</v>
      </c>
      <c r="AC535" s="47">
        <f t="shared" si="163"/>
        <v>4.6435285130632833</v>
      </c>
      <c r="AD535" s="47">
        <f t="shared" si="164"/>
        <v>1.9522514594967839</v>
      </c>
      <c r="AE535" s="47">
        <f t="shared" si="165"/>
        <v>100.00000000000001</v>
      </c>
      <c r="AF535" s="47"/>
      <c r="AG535" s="47">
        <f>AC535*'E. Diagram lines'!$G$42</f>
        <v>3.8546216094214061</v>
      </c>
      <c r="AH535" s="47">
        <f>V535*'E. Diagram lines'!$G$43</f>
        <v>5.4409335358962565</v>
      </c>
      <c r="AI535" s="47">
        <f>AB535*'E. Diagram lines'!$G$41</f>
        <v>1.1655377263164011</v>
      </c>
      <c r="AJ535" s="47">
        <f>AA535*'E. Diagram lines'!$G$44</f>
        <v>3.2782883013151012</v>
      </c>
      <c r="AK535" s="47">
        <f>AD535*'E. Diagram lines'!$G$50</f>
        <v>0.85201858078881498</v>
      </c>
      <c r="AL535" s="47">
        <f>U535*'E. Diagram lines'!$G$47</f>
        <v>6.132917314988863E-2</v>
      </c>
      <c r="AM535" s="47">
        <f t="shared" si="166"/>
        <v>6.2146470053880014</v>
      </c>
      <c r="AN535" s="47">
        <f t="shared" si="167"/>
        <v>0.65565678954245199</v>
      </c>
      <c r="AO535" s="47">
        <f t="shared" si="168"/>
        <v>1.0838169014204424</v>
      </c>
      <c r="AP535" s="47">
        <f t="shared" si="169"/>
        <v>0.92266507256844521</v>
      </c>
    </row>
    <row r="536" spans="1:42">
      <c r="A536" s="18" t="s">
        <v>126</v>
      </c>
      <c r="B536" s="18">
        <v>0.13</v>
      </c>
      <c r="C536" s="18" t="s">
        <v>164</v>
      </c>
      <c r="D536" s="18">
        <v>660</v>
      </c>
      <c r="E536" s="18">
        <v>70</v>
      </c>
      <c r="F536" s="47">
        <v>68.07645104618156</v>
      </c>
      <c r="G536" s="47">
        <v>9.3794703995252859E-2</v>
      </c>
      <c r="H536" s="47">
        <v>9.4224284157703835</v>
      </c>
      <c r="I536" s="47">
        <v>0.11963747016687581</v>
      </c>
      <c r="J536" s="47">
        <v>0.52749861168701973</v>
      </c>
      <c r="K536" s="47">
        <v>1.4532871669004097</v>
      </c>
      <c r="L536" s="47">
        <v>0.27351380452728891</v>
      </c>
      <c r="M536" s="47">
        <v>4.2044853219479936</v>
      </c>
      <c r="N536" s="47">
        <v>1.4400337578114448</v>
      </c>
      <c r="O536" s="47">
        <v>4.2561002539514865</v>
      </c>
      <c r="P536" s="47">
        <v>1.7893672686980209</v>
      </c>
      <c r="Q536" s="47">
        <v>8.3434021783622558</v>
      </c>
      <c r="R536" s="47">
        <f t="shared" si="153"/>
        <v>100</v>
      </c>
      <c r="S536" s="47"/>
      <c r="T536" s="47">
        <f t="shared" si="154"/>
        <v>74.273377655427751</v>
      </c>
      <c r="U536" s="47">
        <f t="shared" si="155"/>
        <v>0.10233273569435321</v>
      </c>
      <c r="V536" s="47">
        <f t="shared" si="156"/>
        <v>10.280142008005006</v>
      </c>
      <c r="W536" s="47">
        <f t="shared" si="157"/>
        <v>0.13052794126145548</v>
      </c>
      <c r="X536" s="47">
        <f t="shared" si="158"/>
        <v>0.57551624675566015</v>
      </c>
      <c r="Y536" s="47">
        <f t="shared" si="159"/>
        <v>1.585578345083769</v>
      </c>
      <c r="Z536" s="47">
        <f t="shared" si="160"/>
        <v>0.29841147394488976</v>
      </c>
      <c r="AA536" s="47">
        <f t="shared" si="161"/>
        <v>4.5872151289423311</v>
      </c>
      <c r="AB536" s="47">
        <f t="shared" si="162"/>
        <v>1.5711184923247175</v>
      </c>
      <c r="AC536" s="47">
        <f t="shared" si="163"/>
        <v>4.6435285130632806</v>
      </c>
      <c r="AD536" s="47">
        <f t="shared" si="164"/>
        <v>1.9522514594967846</v>
      </c>
      <c r="AE536" s="47">
        <f t="shared" si="165"/>
        <v>100</v>
      </c>
      <c r="AF536" s="47"/>
      <c r="AG536" s="47">
        <f>AC536*'E. Diagram lines'!$G$42</f>
        <v>3.8546216094214039</v>
      </c>
      <c r="AH536" s="47">
        <f>V536*'E. Diagram lines'!$G$43</f>
        <v>5.4409335358962547</v>
      </c>
      <c r="AI536" s="47">
        <f>AB536*'E. Diagram lines'!$G$41</f>
        <v>1.1655377263164006</v>
      </c>
      <c r="AJ536" s="47">
        <f>AA536*'E. Diagram lines'!$G$44</f>
        <v>3.2782883013150994</v>
      </c>
      <c r="AK536" s="47">
        <f>AD536*'E. Diagram lines'!$G$50</f>
        <v>0.85201858078881521</v>
      </c>
      <c r="AL536" s="47">
        <f>U536*'E. Diagram lines'!$G$47</f>
        <v>6.132917314988863E-2</v>
      </c>
      <c r="AM536" s="47">
        <f t="shared" si="166"/>
        <v>6.2146470053879979</v>
      </c>
      <c r="AN536" s="47">
        <f t="shared" si="167"/>
        <v>0.6556567895424521</v>
      </c>
      <c r="AO536" s="47">
        <f t="shared" si="168"/>
        <v>1.0838169014204426</v>
      </c>
      <c r="AP536" s="47">
        <f t="shared" si="169"/>
        <v>0.9226650725684451</v>
      </c>
    </row>
    <row r="537" spans="1:42">
      <c r="A537" s="18" t="s">
        <v>126</v>
      </c>
      <c r="B537" s="18">
        <v>0.13</v>
      </c>
      <c r="C537" s="18" t="s">
        <v>164</v>
      </c>
      <c r="D537" s="18">
        <v>660</v>
      </c>
      <c r="E537" s="18">
        <v>70</v>
      </c>
      <c r="F537" s="47">
        <v>68.595316749777155</v>
      </c>
      <c r="G537" s="47">
        <v>0.10260605152787472</v>
      </c>
      <c r="H537" s="47">
        <v>9.5324468012398125</v>
      </c>
      <c r="I537" s="47">
        <v>0.12459173961242545</v>
      </c>
      <c r="J537" s="47">
        <v>0.56776541745763198</v>
      </c>
      <c r="K537" s="47">
        <v>1.403335945141267</v>
      </c>
      <c r="L537" s="47">
        <v>0.27453561359340228</v>
      </c>
      <c r="M537" s="47">
        <v>4.1055162375292582</v>
      </c>
      <c r="N537" s="47">
        <v>1.4447127740818773</v>
      </c>
      <c r="O537" s="47">
        <v>4.1437706502625842</v>
      </c>
      <c r="P537" s="47">
        <v>1.6519828077033394</v>
      </c>
      <c r="Q537" s="47">
        <v>8.0534192120733827</v>
      </c>
      <c r="R537" s="47">
        <f t="shared" si="153"/>
        <v>100</v>
      </c>
      <c r="S537" s="47"/>
      <c r="T537" s="47">
        <f t="shared" si="154"/>
        <v>74.603444915468046</v>
      </c>
      <c r="U537" s="47">
        <f t="shared" si="155"/>
        <v>0.11159311270588082</v>
      </c>
      <c r="V537" s="47">
        <f t="shared" si="156"/>
        <v>10.367374968761759</v>
      </c>
      <c r="W537" s="47">
        <f t="shared" si="157"/>
        <v>0.13550448373909019</v>
      </c>
      <c r="X537" s="47">
        <f t="shared" si="158"/>
        <v>0.61749486777237994</v>
      </c>
      <c r="Y537" s="47">
        <f t="shared" si="159"/>
        <v>1.5262513658643162</v>
      </c>
      <c r="Z537" s="47">
        <f t="shared" si="160"/>
        <v>0.29858164516918195</v>
      </c>
      <c r="AA537" s="47">
        <f t="shared" si="161"/>
        <v>4.4651102872422941</v>
      </c>
      <c r="AB537" s="47">
        <f t="shared" si="162"/>
        <v>1.5712523094405055</v>
      </c>
      <c r="AC537" s="47">
        <f t="shared" si="163"/>
        <v>4.5067153283493244</v>
      </c>
      <c r="AD537" s="47">
        <f t="shared" si="164"/>
        <v>1.7966767154872376</v>
      </c>
      <c r="AE537" s="47">
        <f t="shared" si="165"/>
        <v>100.00000000000001</v>
      </c>
      <c r="AF537" s="47"/>
      <c r="AG537" s="47">
        <f>AC537*'E. Diagram lines'!$G$42</f>
        <v>3.7410521424161756</v>
      </c>
      <c r="AH537" s="47">
        <f>V537*'E. Diagram lines'!$G$43</f>
        <v>5.4871030091630004</v>
      </c>
      <c r="AI537" s="47">
        <f>AB537*'E. Diagram lines'!$G$41</f>
        <v>1.1656369988395361</v>
      </c>
      <c r="AJ537" s="47">
        <f>AA537*'E. Diagram lines'!$G$44</f>
        <v>3.1910251442955899</v>
      </c>
      <c r="AK537" s="47">
        <f>AD537*'E. Diagram lines'!$G$50</f>
        <v>0.78412129637251138</v>
      </c>
      <c r="AL537" s="47">
        <f>U537*'E. Diagram lines'!$G$47</f>
        <v>6.6879022485193396E-2</v>
      </c>
      <c r="AM537" s="47">
        <f t="shared" si="166"/>
        <v>6.07796763778983</v>
      </c>
      <c r="AN537" s="47">
        <f t="shared" si="167"/>
        <v>0.67761133767754711</v>
      </c>
      <c r="AO537" s="47">
        <f t="shared" si="168"/>
        <v>1.1182903279988001</v>
      </c>
      <c r="AP537" s="47">
        <f t="shared" si="169"/>
        <v>0.89422216660812692</v>
      </c>
    </row>
    <row r="538" spans="1:42">
      <c r="A538" s="18" t="s">
        <v>126</v>
      </c>
      <c r="B538" s="18">
        <v>0.13</v>
      </c>
      <c r="C538" s="18" t="s">
        <v>164</v>
      </c>
      <c r="D538" s="18">
        <v>660</v>
      </c>
      <c r="E538" s="18">
        <v>70</v>
      </c>
      <c r="F538" s="47">
        <v>68.595316749777183</v>
      </c>
      <c r="G538" s="47">
        <v>0.10260605152787472</v>
      </c>
      <c r="H538" s="47">
        <v>9.5324468012398089</v>
      </c>
      <c r="I538" s="47">
        <v>0.12459173961242528</v>
      </c>
      <c r="J538" s="47">
        <v>0.56776541745763565</v>
      </c>
      <c r="K538" s="47">
        <v>1.4033359451412668</v>
      </c>
      <c r="L538" s="47">
        <v>0.27453561359340212</v>
      </c>
      <c r="M538" s="47">
        <v>4.1055162375292538</v>
      </c>
      <c r="N538" s="47">
        <v>1.444712774081877</v>
      </c>
      <c r="O538" s="47">
        <v>4.1437706502625824</v>
      </c>
      <c r="P538" s="47">
        <v>1.6519828077033389</v>
      </c>
      <c r="Q538" s="47">
        <v>8.053419212073381</v>
      </c>
      <c r="R538" s="47">
        <f t="shared" si="153"/>
        <v>100.00000000000003</v>
      </c>
      <c r="S538" s="47"/>
      <c r="T538" s="47">
        <f t="shared" si="154"/>
        <v>74.603444915468046</v>
      </c>
      <c r="U538" s="47">
        <f t="shared" si="155"/>
        <v>0.11159311270588079</v>
      </c>
      <c r="V538" s="47">
        <f t="shared" si="156"/>
        <v>10.367374968761752</v>
      </c>
      <c r="W538" s="47">
        <f t="shared" si="157"/>
        <v>0.13550448373908996</v>
      </c>
      <c r="X538" s="47">
        <f t="shared" si="158"/>
        <v>0.61749486777238372</v>
      </c>
      <c r="Y538" s="47">
        <f t="shared" si="159"/>
        <v>1.5262513658643155</v>
      </c>
      <c r="Z538" s="47">
        <f t="shared" si="160"/>
        <v>0.29858164516918168</v>
      </c>
      <c r="AA538" s="47">
        <f t="shared" si="161"/>
        <v>4.4651102872422879</v>
      </c>
      <c r="AB538" s="47">
        <f t="shared" si="162"/>
        <v>1.5712523094405051</v>
      </c>
      <c r="AC538" s="47">
        <f t="shared" si="163"/>
        <v>4.5067153283493218</v>
      </c>
      <c r="AD538" s="47">
        <f t="shared" si="164"/>
        <v>1.7966767154872365</v>
      </c>
      <c r="AE538" s="47">
        <f t="shared" si="165"/>
        <v>99.999999999999972</v>
      </c>
      <c r="AF538" s="47"/>
      <c r="AG538" s="47">
        <f>AC538*'E. Diagram lines'!$G$42</f>
        <v>3.7410521424161733</v>
      </c>
      <c r="AH538" s="47">
        <f>V538*'E. Diagram lines'!$G$43</f>
        <v>5.4871030091629969</v>
      </c>
      <c r="AI538" s="47">
        <f>AB538*'E. Diagram lines'!$G$41</f>
        <v>1.1656369988395359</v>
      </c>
      <c r="AJ538" s="47">
        <f>AA538*'E. Diagram lines'!$G$44</f>
        <v>3.1910251442955855</v>
      </c>
      <c r="AK538" s="47">
        <f>AD538*'E. Diagram lines'!$G$50</f>
        <v>0.78412129637251093</v>
      </c>
      <c r="AL538" s="47">
        <f>U538*'E. Diagram lines'!$G$47</f>
        <v>6.6879022485193382E-2</v>
      </c>
      <c r="AM538" s="47">
        <f t="shared" si="166"/>
        <v>6.0779676377898273</v>
      </c>
      <c r="AN538" s="47">
        <f t="shared" si="167"/>
        <v>0.67761133767754733</v>
      </c>
      <c r="AO538" s="47">
        <f t="shared" si="168"/>
        <v>1.1182903279987999</v>
      </c>
      <c r="AP538" s="47">
        <f t="shared" si="169"/>
        <v>0.89422216660812714</v>
      </c>
    </row>
    <row r="539" spans="1:42">
      <c r="A539" s="18" t="s">
        <v>126</v>
      </c>
      <c r="B539" s="18">
        <v>0.13</v>
      </c>
      <c r="C539" s="18" t="s">
        <v>164</v>
      </c>
      <c r="D539" s="18">
        <v>660</v>
      </c>
      <c r="E539" s="18">
        <v>70</v>
      </c>
      <c r="F539" s="47">
        <v>69.054834311348557</v>
      </c>
      <c r="G539" s="47">
        <v>0.11202469125040145</v>
      </c>
      <c r="H539" s="47">
        <v>9.6422792954915089</v>
      </c>
      <c r="I539" s="47">
        <v>0.12951620312606088</v>
      </c>
      <c r="J539" s="47">
        <v>0.61111195147090058</v>
      </c>
      <c r="K539" s="47">
        <v>1.355476824333286</v>
      </c>
      <c r="L539" s="47">
        <v>0.27560962811390372</v>
      </c>
      <c r="M539" s="47">
        <v>4.0309023790832841</v>
      </c>
      <c r="N539" s="47">
        <v>1.445553188363965</v>
      </c>
      <c r="O539" s="47">
        <v>4.0334637145788284</v>
      </c>
      <c r="P539" s="47">
        <v>1.5331066672597433</v>
      </c>
      <c r="Q539" s="47">
        <v>7.7761211455795687</v>
      </c>
      <c r="R539" s="47">
        <f t="shared" si="153"/>
        <v>99.999999999999986</v>
      </c>
      <c r="S539" s="47"/>
      <c r="T539" s="47">
        <f t="shared" si="154"/>
        <v>74.877390941618003</v>
      </c>
      <c r="U539" s="47">
        <f t="shared" si="155"/>
        <v>0.12147037474669387</v>
      </c>
      <c r="V539" s="47">
        <f t="shared" si="156"/>
        <v>10.45529575991082</v>
      </c>
      <c r="W539" s="47">
        <f t="shared" si="157"/>
        <v>0.14043673366906209</v>
      </c>
      <c r="X539" s="47">
        <f t="shared" si="158"/>
        <v>0.66263961032865315</v>
      </c>
      <c r="Y539" s="47">
        <f t="shared" si="159"/>
        <v>1.4697677447214812</v>
      </c>
      <c r="Z539" s="47">
        <f t="shared" si="160"/>
        <v>0.29884844525891829</v>
      </c>
      <c r="AA539" s="47">
        <f t="shared" si="161"/>
        <v>4.3707794869984227</v>
      </c>
      <c r="AB539" s="47">
        <f t="shared" si="162"/>
        <v>1.567439156019274</v>
      </c>
      <c r="AC539" s="47">
        <f t="shared" si="163"/>
        <v>4.3735567888505686</v>
      </c>
      <c r="AD539" s="47">
        <f t="shared" si="164"/>
        <v>1.6623749578781237</v>
      </c>
      <c r="AE539" s="47">
        <f t="shared" si="165"/>
        <v>100.00000000000003</v>
      </c>
      <c r="AF539" s="47"/>
      <c r="AG539" s="47">
        <f>AC539*'E. Diagram lines'!$G$42</f>
        <v>3.6305164189061467</v>
      </c>
      <c r="AH539" s="47">
        <f>V539*'E. Diagram lines'!$G$43</f>
        <v>5.5336365279308302</v>
      </c>
      <c r="AI539" s="47">
        <f>AB539*'E. Diagram lines'!$G$41</f>
        <v>1.1628082025454376</v>
      </c>
      <c r="AJ539" s="47">
        <f>AA539*'E. Diagram lines'!$G$44</f>
        <v>3.1236109179729459</v>
      </c>
      <c r="AK539" s="47">
        <f>AD539*'E. Diagram lines'!$G$50</f>
        <v>0.72550815391131651</v>
      </c>
      <c r="AL539" s="47">
        <f>U539*'E. Diagram lines'!$G$47</f>
        <v>7.2798578039313819E-2</v>
      </c>
      <c r="AM539" s="47">
        <f t="shared" si="166"/>
        <v>5.9409959448698428</v>
      </c>
      <c r="AN539" s="47">
        <f t="shared" si="167"/>
        <v>0.69896192792963696</v>
      </c>
      <c r="AO539" s="47">
        <f t="shared" si="168"/>
        <v>1.1544464364391522</v>
      </c>
      <c r="AP539" s="47">
        <f t="shared" si="169"/>
        <v>0.86621602218675764</v>
      </c>
    </row>
    <row r="540" spans="1:42">
      <c r="A540" s="18" t="s">
        <v>126</v>
      </c>
      <c r="B540" s="18">
        <v>0.13</v>
      </c>
      <c r="C540" s="18" t="s">
        <v>164</v>
      </c>
      <c r="D540" s="18">
        <v>660</v>
      </c>
      <c r="E540" s="18">
        <v>70</v>
      </c>
      <c r="F540" s="47">
        <v>69.054834311348557</v>
      </c>
      <c r="G540" s="47">
        <v>0.11202469125040143</v>
      </c>
      <c r="H540" s="47">
        <v>9.6422792954915035</v>
      </c>
      <c r="I540" s="47">
        <v>0.12951620312606066</v>
      </c>
      <c r="J540" s="47">
        <v>0.61111195147090414</v>
      </c>
      <c r="K540" s="47">
        <v>1.3554768243332853</v>
      </c>
      <c r="L540" s="47">
        <v>0.27560962811390355</v>
      </c>
      <c r="M540" s="47">
        <v>4.0309023790832805</v>
      </c>
      <c r="N540" s="47">
        <v>1.4455531883639645</v>
      </c>
      <c r="O540" s="47">
        <v>4.0334637145788257</v>
      </c>
      <c r="P540" s="47">
        <v>1.5331066672597429</v>
      </c>
      <c r="Q540" s="47">
        <v>7.7761211455795651</v>
      </c>
      <c r="R540" s="47">
        <f t="shared" si="153"/>
        <v>99.999999999999986</v>
      </c>
      <c r="S540" s="47"/>
      <c r="T540" s="47">
        <f t="shared" si="154"/>
        <v>74.877390941618003</v>
      </c>
      <c r="U540" s="47">
        <f t="shared" si="155"/>
        <v>0.12147037474669384</v>
      </c>
      <c r="V540" s="47">
        <f t="shared" si="156"/>
        <v>10.455295759910813</v>
      </c>
      <c r="W540" s="47">
        <f t="shared" si="157"/>
        <v>0.14043673366906184</v>
      </c>
      <c r="X540" s="47">
        <f t="shared" si="158"/>
        <v>0.66263961032865693</v>
      </c>
      <c r="Y540" s="47">
        <f t="shared" si="159"/>
        <v>1.4697677447214805</v>
      </c>
      <c r="Z540" s="47">
        <f t="shared" si="160"/>
        <v>0.29884844525891807</v>
      </c>
      <c r="AA540" s="47">
        <f t="shared" si="161"/>
        <v>4.3707794869984191</v>
      </c>
      <c r="AB540" s="47">
        <f t="shared" si="162"/>
        <v>1.5674391560192733</v>
      </c>
      <c r="AC540" s="47">
        <f t="shared" si="163"/>
        <v>4.373556788850566</v>
      </c>
      <c r="AD540" s="47">
        <f t="shared" si="164"/>
        <v>1.6623749578781235</v>
      </c>
      <c r="AE540" s="47">
        <f t="shared" si="165"/>
        <v>100</v>
      </c>
      <c r="AF540" s="47"/>
      <c r="AG540" s="47">
        <f>AC540*'E. Diagram lines'!$G$42</f>
        <v>3.6305164189061445</v>
      </c>
      <c r="AH540" s="47">
        <f>V540*'E. Diagram lines'!$G$43</f>
        <v>5.5336365279308266</v>
      </c>
      <c r="AI540" s="47">
        <f>AB540*'E. Diagram lines'!$G$41</f>
        <v>1.1628082025454372</v>
      </c>
      <c r="AJ540" s="47">
        <f>AA540*'E. Diagram lines'!$G$44</f>
        <v>3.1236109179729437</v>
      </c>
      <c r="AK540" s="47">
        <f>AD540*'E. Diagram lines'!$G$50</f>
        <v>0.7255081539113164</v>
      </c>
      <c r="AL540" s="47">
        <f>U540*'E. Diagram lines'!$G$47</f>
        <v>7.2798578039313805E-2</v>
      </c>
      <c r="AM540" s="47">
        <f t="shared" si="166"/>
        <v>5.9409959448698393</v>
      </c>
      <c r="AN540" s="47">
        <f t="shared" si="167"/>
        <v>0.69896192792963696</v>
      </c>
      <c r="AO540" s="47">
        <f t="shared" si="168"/>
        <v>1.1544464364391522</v>
      </c>
      <c r="AP540" s="47">
        <f t="shared" si="169"/>
        <v>0.86621602218675775</v>
      </c>
    </row>
    <row r="541" spans="1:42">
      <c r="A541" s="18" t="s">
        <v>126</v>
      </c>
      <c r="B541" s="18">
        <v>0.13</v>
      </c>
      <c r="C541" s="18" t="s">
        <v>164</v>
      </c>
      <c r="D541" s="18">
        <v>660</v>
      </c>
      <c r="E541" s="18">
        <v>70</v>
      </c>
      <c r="F541" s="47">
        <v>69.461702763600641</v>
      </c>
      <c r="G541" s="47">
        <v>0.12208113311573947</v>
      </c>
      <c r="H541" s="47">
        <v>9.7521424743889451</v>
      </c>
      <c r="I541" s="47">
        <v>0.1343991056078748</v>
      </c>
      <c r="J541" s="47">
        <v>0.65773015005375857</v>
      </c>
      <c r="K541" s="47">
        <v>1.3095828267345515</v>
      </c>
      <c r="L541" s="47">
        <v>0.27670130943419097</v>
      </c>
      <c r="M541" s="47">
        <v>3.9771185190393341</v>
      </c>
      <c r="N541" s="47">
        <v>1.4427806321772481</v>
      </c>
      <c r="O541" s="47">
        <v>3.9253219495931573</v>
      </c>
      <c r="P541" s="47">
        <v>1.4297787582015589</v>
      </c>
      <c r="Q541" s="47">
        <v>7.5106603780529984</v>
      </c>
      <c r="R541" s="47">
        <f t="shared" si="153"/>
        <v>100</v>
      </c>
      <c r="S541" s="47"/>
      <c r="T541" s="47">
        <f t="shared" si="154"/>
        <v>75.102388067130192</v>
      </c>
      <c r="U541" s="47">
        <f t="shared" si="155"/>
        <v>0.13199481541845776</v>
      </c>
      <c r="V541" s="47">
        <f t="shared" si="156"/>
        <v>10.544071905206724</v>
      </c>
      <c r="W541" s="47">
        <f t="shared" si="157"/>
        <v>0.14531307733111215</v>
      </c>
      <c r="X541" s="47">
        <f t="shared" si="158"/>
        <v>0.71114157884816853</v>
      </c>
      <c r="Y541" s="47">
        <f t="shared" si="159"/>
        <v>1.4159284000594139</v>
      </c>
      <c r="Z541" s="47">
        <f t="shared" si="160"/>
        <v>0.29917102940210843</v>
      </c>
      <c r="AA541" s="47">
        <f t="shared" si="161"/>
        <v>4.3000831612550456</v>
      </c>
      <c r="AB541" s="47">
        <f t="shared" si="162"/>
        <v>1.5599426248199608</v>
      </c>
      <c r="AC541" s="47">
        <f t="shared" si="163"/>
        <v>4.2440804157949783</v>
      </c>
      <c r="AD541" s="47">
        <f t="shared" si="164"/>
        <v>1.5458849247338375</v>
      </c>
      <c r="AE541" s="47">
        <f t="shared" si="165"/>
        <v>100</v>
      </c>
      <c r="AF541" s="47"/>
      <c r="AG541" s="47">
        <f>AC541*'E. Diagram lines'!$G$42</f>
        <v>3.5230372844321027</v>
      </c>
      <c r="AH541" s="47">
        <f>V541*'E. Diagram lines'!$G$43</f>
        <v>5.5806227568906985</v>
      </c>
      <c r="AI541" s="47">
        <f>AB541*'E. Diagram lines'!$G$41</f>
        <v>1.1572468843049661</v>
      </c>
      <c r="AJ541" s="47">
        <f>AA541*'E. Diagram lines'!$G$44</f>
        <v>3.0730872492293106</v>
      </c>
      <c r="AK541" s="47">
        <f>AD541*'E. Diagram lines'!$G$50</f>
        <v>0.67466855933305458</v>
      </c>
      <c r="AL541" s="47">
        <f>U541*'E. Diagram lines'!$G$47</f>
        <v>7.9105995112499272E-2</v>
      </c>
      <c r="AM541" s="47">
        <f t="shared" si="166"/>
        <v>5.8040230406149389</v>
      </c>
      <c r="AN541" s="47">
        <f t="shared" si="167"/>
        <v>0.71976724137825865</v>
      </c>
      <c r="AO541" s="47">
        <f t="shared" si="168"/>
        <v>1.1923683596324404</v>
      </c>
      <c r="AP541" s="47">
        <f t="shared" si="169"/>
        <v>0.83866700413642326</v>
      </c>
    </row>
    <row r="542" spans="1:42">
      <c r="A542" s="18" t="s">
        <v>126</v>
      </c>
      <c r="B542" s="18">
        <v>0.13</v>
      </c>
      <c r="C542" s="18" t="s">
        <v>164</v>
      </c>
      <c r="D542" s="18">
        <v>660</v>
      </c>
      <c r="E542" s="18">
        <v>70</v>
      </c>
      <c r="F542" s="47">
        <v>69.461702763600641</v>
      </c>
      <c r="G542" s="47">
        <v>0.12208113311573941</v>
      </c>
      <c r="H542" s="47">
        <v>9.7521424743889398</v>
      </c>
      <c r="I542" s="47">
        <v>0.13439910560787455</v>
      </c>
      <c r="J542" s="47">
        <v>0.65773015005376212</v>
      </c>
      <c r="K542" s="47">
        <v>1.3095828267345506</v>
      </c>
      <c r="L542" s="47">
        <v>0.27670130943419069</v>
      </c>
      <c r="M542" s="47">
        <v>3.9771185190393292</v>
      </c>
      <c r="N542" s="47">
        <v>1.4427806321772469</v>
      </c>
      <c r="O542" s="47">
        <v>3.9253219495931533</v>
      </c>
      <c r="P542" s="47">
        <v>1.4297787582015584</v>
      </c>
      <c r="Q542" s="47">
        <v>7.5106603780529912</v>
      </c>
      <c r="R542" s="47">
        <f t="shared" si="153"/>
        <v>99.999999999999986</v>
      </c>
      <c r="S542" s="47"/>
      <c r="T542" s="47">
        <f t="shared" si="154"/>
        <v>75.102388067130192</v>
      </c>
      <c r="U542" s="47">
        <f t="shared" si="155"/>
        <v>0.1319948154184577</v>
      </c>
      <c r="V542" s="47">
        <f t="shared" si="156"/>
        <v>10.544071905206719</v>
      </c>
      <c r="W542" s="47">
        <f t="shared" si="157"/>
        <v>0.1453130773311119</v>
      </c>
      <c r="X542" s="47">
        <f t="shared" si="158"/>
        <v>0.71114157884817231</v>
      </c>
      <c r="Y542" s="47">
        <f t="shared" si="159"/>
        <v>1.4159284000594128</v>
      </c>
      <c r="Z542" s="47">
        <f t="shared" si="160"/>
        <v>0.2991710294021081</v>
      </c>
      <c r="AA542" s="47">
        <f t="shared" si="161"/>
        <v>4.3000831612550412</v>
      </c>
      <c r="AB542" s="47">
        <f t="shared" si="162"/>
        <v>1.5599426248199597</v>
      </c>
      <c r="AC542" s="47">
        <f t="shared" si="163"/>
        <v>4.2440804157949739</v>
      </c>
      <c r="AD542" s="47">
        <f t="shared" si="164"/>
        <v>1.5458849247338373</v>
      </c>
      <c r="AE542" s="47">
        <f t="shared" si="165"/>
        <v>99.999999999999972</v>
      </c>
      <c r="AF542" s="47"/>
      <c r="AG542" s="47">
        <f>AC542*'E. Diagram lines'!$G$42</f>
        <v>3.5230372844320992</v>
      </c>
      <c r="AH542" s="47">
        <f>V542*'E. Diagram lines'!$G$43</f>
        <v>5.5806227568906959</v>
      </c>
      <c r="AI542" s="47">
        <f>AB542*'E. Diagram lines'!$G$41</f>
        <v>1.1572468843049653</v>
      </c>
      <c r="AJ542" s="47">
        <f>AA542*'E. Diagram lines'!$G$44</f>
        <v>3.0730872492293075</v>
      </c>
      <c r="AK542" s="47">
        <f>AD542*'E. Diagram lines'!$G$50</f>
        <v>0.67466855933305447</v>
      </c>
      <c r="AL542" s="47">
        <f>U542*'E. Diagram lines'!$G$47</f>
        <v>7.9105995112499244E-2</v>
      </c>
      <c r="AM542" s="47">
        <f t="shared" si="166"/>
        <v>5.8040230406149336</v>
      </c>
      <c r="AN542" s="47">
        <f t="shared" si="167"/>
        <v>0.71976724137825898</v>
      </c>
      <c r="AO542" s="47">
        <f t="shared" si="168"/>
        <v>1.1923683596324408</v>
      </c>
      <c r="AP542" s="47">
        <f t="shared" si="169"/>
        <v>0.83866700413642281</v>
      </c>
    </row>
    <row r="543" spans="1:42">
      <c r="A543" s="18" t="s">
        <v>126</v>
      </c>
      <c r="B543" s="18">
        <v>0.13</v>
      </c>
      <c r="C543" s="18" t="s">
        <v>164</v>
      </c>
      <c r="D543" s="18">
        <v>660</v>
      </c>
      <c r="E543" s="18">
        <v>70</v>
      </c>
      <c r="F543" s="47">
        <v>69.832992910564712</v>
      </c>
      <c r="G543" s="47">
        <v>0.13318472332095166</v>
      </c>
      <c r="H543" s="47">
        <v>9.8658842919477721</v>
      </c>
      <c r="I543" s="47">
        <v>0.13939210731631402</v>
      </c>
      <c r="J543" s="47">
        <v>0.70959740651561531</v>
      </c>
      <c r="K543" s="47">
        <v>1.2640646398357347</v>
      </c>
      <c r="L543" s="47">
        <v>0.27781487173517871</v>
      </c>
      <c r="M543" s="47">
        <v>3.9403818154517647</v>
      </c>
      <c r="N543" s="47">
        <v>1.4363355321165596</v>
      </c>
      <c r="O543" s="47">
        <v>3.8158417723030635</v>
      </c>
      <c r="P543" s="47">
        <v>1.3367371734962032</v>
      </c>
      <c r="Q543" s="47">
        <v>7.247772755396138</v>
      </c>
      <c r="R543" s="47">
        <f t="shared" si="153"/>
        <v>100</v>
      </c>
      <c r="S543" s="47"/>
      <c r="T543" s="47">
        <f t="shared" si="154"/>
        <v>75.289828595062076</v>
      </c>
      <c r="U543" s="47">
        <f t="shared" si="155"/>
        <v>0.14359194089185615</v>
      </c>
      <c r="V543" s="47">
        <f t="shared" si="156"/>
        <v>10.636816586549138</v>
      </c>
      <c r="W543" s="47">
        <f t="shared" si="157"/>
        <v>0.15028437748315482</v>
      </c>
      <c r="X543" s="47">
        <f t="shared" si="158"/>
        <v>0.76504621785985016</v>
      </c>
      <c r="Y543" s="47">
        <f t="shared" si="159"/>
        <v>1.3628402005939706</v>
      </c>
      <c r="Z543" s="47">
        <f t="shared" si="160"/>
        <v>0.29952366642639455</v>
      </c>
      <c r="AA543" s="47">
        <f t="shared" si="161"/>
        <v>4.2482880816007667</v>
      </c>
      <c r="AB543" s="47">
        <f t="shared" si="162"/>
        <v>1.548572551609668</v>
      </c>
      <c r="AC543" s="47">
        <f t="shared" si="163"/>
        <v>4.1140163267885965</v>
      </c>
      <c r="AD543" s="47">
        <f t="shared" si="164"/>
        <v>1.4411914551345417</v>
      </c>
      <c r="AE543" s="47">
        <f t="shared" si="165"/>
        <v>100.00000000000001</v>
      </c>
      <c r="AF543" s="47"/>
      <c r="AG543" s="47">
        <f>AC543*'E. Diagram lines'!$G$42</f>
        <v>3.4150702833286735</v>
      </c>
      <c r="AH543" s="47">
        <f>V543*'E. Diagram lines'!$G$43</f>
        <v>5.6297093985537234</v>
      </c>
      <c r="AI543" s="47">
        <f>AB543*'E. Diagram lines'!$G$41</f>
        <v>1.1488119703616093</v>
      </c>
      <c r="AJ543" s="47">
        <f>AA543*'E. Diagram lines'!$G$44</f>
        <v>3.0360715002566967</v>
      </c>
      <c r="AK543" s="47">
        <f>AD543*'E. Diagram lines'!$G$50</f>
        <v>0.6289773237332914</v>
      </c>
      <c r="AL543" s="47">
        <f>U543*'E. Diagram lines'!$G$47</f>
        <v>8.6056284395523694E-2</v>
      </c>
      <c r="AM543" s="47">
        <f t="shared" si="166"/>
        <v>5.6625888783982647</v>
      </c>
      <c r="AN543" s="47">
        <f t="shared" si="167"/>
        <v>0.74075574415567669</v>
      </c>
      <c r="AO543" s="47">
        <f t="shared" si="168"/>
        <v>1.233535197802623</v>
      </c>
      <c r="AP543" s="47">
        <f t="shared" si="169"/>
        <v>0.81067812396546568</v>
      </c>
    </row>
    <row r="544" spans="1:42">
      <c r="A544" s="18" t="s">
        <v>126</v>
      </c>
      <c r="B544" s="18">
        <v>0.13</v>
      </c>
      <c r="C544" s="18" t="s">
        <v>164</v>
      </c>
      <c r="D544" s="18">
        <v>660</v>
      </c>
      <c r="E544" s="18">
        <v>70</v>
      </c>
      <c r="F544" s="47">
        <v>69.832992910564712</v>
      </c>
      <c r="G544" s="47">
        <v>0.13318472332095163</v>
      </c>
      <c r="H544" s="47">
        <v>9.865884291947765</v>
      </c>
      <c r="I544" s="47">
        <v>0.13939210731631377</v>
      </c>
      <c r="J544" s="47">
        <v>0.70959740651561964</v>
      </c>
      <c r="K544" s="47">
        <v>1.264064639835734</v>
      </c>
      <c r="L544" s="47">
        <v>0.2778148717351786</v>
      </c>
      <c r="M544" s="47">
        <v>3.9403818154517616</v>
      </c>
      <c r="N544" s="47">
        <v>1.436335532116559</v>
      </c>
      <c r="O544" s="47">
        <v>3.8158417723030609</v>
      </c>
      <c r="P544" s="47">
        <v>1.3367371734962028</v>
      </c>
      <c r="Q544" s="47">
        <v>7.2477727553961326</v>
      </c>
      <c r="R544" s="47">
        <f t="shared" si="153"/>
        <v>99.999999999999972</v>
      </c>
      <c r="S544" s="47"/>
      <c r="T544" s="47">
        <f t="shared" si="154"/>
        <v>75.28982859506209</v>
      </c>
      <c r="U544" s="47">
        <f t="shared" si="155"/>
        <v>0.14359194089185615</v>
      </c>
      <c r="V544" s="47">
        <f t="shared" si="156"/>
        <v>10.636816586549132</v>
      </c>
      <c r="W544" s="47">
        <f t="shared" si="157"/>
        <v>0.15028437748315457</v>
      </c>
      <c r="X544" s="47">
        <f t="shared" si="158"/>
        <v>0.76504621785985483</v>
      </c>
      <c r="Y544" s="47">
        <f t="shared" si="159"/>
        <v>1.3628402005939702</v>
      </c>
      <c r="Z544" s="47">
        <f t="shared" si="160"/>
        <v>0.2995236664263945</v>
      </c>
      <c r="AA544" s="47">
        <f t="shared" si="161"/>
        <v>4.248288081600764</v>
      </c>
      <c r="AB544" s="47">
        <f t="shared" si="162"/>
        <v>1.5485725516096676</v>
      </c>
      <c r="AC544" s="47">
        <f t="shared" si="163"/>
        <v>4.1140163267885939</v>
      </c>
      <c r="AD544" s="47">
        <f t="shared" si="164"/>
        <v>1.4411914551345417</v>
      </c>
      <c r="AE544" s="47">
        <f t="shared" si="165"/>
        <v>100.00000000000003</v>
      </c>
      <c r="AF544" s="47"/>
      <c r="AG544" s="47">
        <f>AC544*'E. Diagram lines'!$G$42</f>
        <v>3.4150702833286712</v>
      </c>
      <c r="AH544" s="47">
        <f>V544*'E. Diagram lines'!$G$43</f>
        <v>5.6297093985537208</v>
      </c>
      <c r="AI544" s="47">
        <f>AB544*'E. Diagram lines'!$G$41</f>
        <v>1.1488119703616089</v>
      </c>
      <c r="AJ544" s="47">
        <f>AA544*'E. Diagram lines'!$G$44</f>
        <v>3.0360715002566949</v>
      </c>
      <c r="AK544" s="47">
        <f>AD544*'E. Diagram lines'!$G$50</f>
        <v>0.6289773237332914</v>
      </c>
      <c r="AL544" s="47">
        <f>U544*'E. Diagram lines'!$G$47</f>
        <v>8.6056284395523694E-2</v>
      </c>
      <c r="AM544" s="47">
        <f t="shared" si="166"/>
        <v>5.6625888783982612</v>
      </c>
      <c r="AN544" s="47">
        <f t="shared" si="167"/>
        <v>0.7407557441556768</v>
      </c>
      <c r="AO544" s="47">
        <f t="shared" si="168"/>
        <v>1.2335351978026232</v>
      </c>
      <c r="AP544" s="47">
        <f t="shared" si="169"/>
        <v>0.81067812396546557</v>
      </c>
    </row>
    <row r="545" spans="1:42">
      <c r="A545" s="18" t="s">
        <v>126</v>
      </c>
      <c r="B545" s="18">
        <v>0.13</v>
      </c>
      <c r="C545" s="18" t="s">
        <v>164</v>
      </c>
      <c r="D545" s="18">
        <v>660</v>
      </c>
      <c r="E545" s="18">
        <v>70</v>
      </c>
      <c r="F545" s="47">
        <v>70.206006056352066</v>
      </c>
      <c r="G545" s="47">
        <v>0.14816466595550046</v>
      </c>
      <c r="H545" s="47">
        <v>9.9461540909160284</v>
      </c>
      <c r="I545" s="47">
        <v>0.14585206102554721</v>
      </c>
      <c r="J545" s="47">
        <v>0.75800659046885277</v>
      </c>
      <c r="K545" s="47">
        <v>1.2178828103081831</v>
      </c>
      <c r="L545" s="47">
        <v>0.2831237687258511</v>
      </c>
      <c r="M545" s="47">
        <v>3.8958775282425377</v>
      </c>
      <c r="N545" s="47">
        <v>1.4651501607033275</v>
      </c>
      <c r="O545" s="47">
        <v>3.7000956244053356</v>
      </c>
      <c r="P545" s="47">
        <v>1.2522164686444239</v>
      </c>
      <c r="Q545" s="47">
        <v>6.9814701742523537</v>
      </c>
      <c r="R545" s="47">
        <f t="shared" si="153"/>
        <v>100.00000000000001</v>
      </c>
      <c r="S545" s="47"/>
      <c r="T545" s="47">
        <f t="shared" si="154"/>
        <v>75.475290985430036</v>
      </c>
      <c r="U545" s="47">
        <f t="shared" si="155"/>
        <v>0.15928510828225137</v>
      </c>
      <c r="V545" s="47">
        <f t="shared" si="156"/>
        <v>10.692658881567185</v>
      </c>
      <c r="W545" s="47">
        <f t="shared" si="157"/>
        <v>0.15679893167390735</v>
      </c>
      <c r="X545" s="47">
        <f t="shared" si="158"/>
        <v>0.81489848516078722</v>
      </c>
      <c r="Y545" s="47">
        <f t="shared" si="159"/>
        <v>1.3092905387664722</v>
      </c>
      <c r="Z545" s="47">
        <f t="shared" si="160"/>
        <v>0.30437351488593622</v>
      </c>
      <c r="AA545" s="47">
        <f t="shared" si="161"/>
        <v>4.1882811258581656</v>
      </c>
      <c r="AB545" s="47">
        <f t="shared" si="162"/>
        <v>1.5751164455598308</v>
      </c>
      <c r="AC545" s="47">
        <f t="shared" si="163"/>
        <v>3.977804886119737</v>
      </c>
      <c r="AD545" s="47">
        <f t="shared" si="164"/>
        <v>1.3462010966956914</v>
      </c>
      <c r="AE545" s="47">
        <f t="shared" si="165"/>
        <v>100</v>
      </c>
      <c r="AF545" s="47"/>
      <c r="AG545" s="47">
        <f>AC545*'E. Diagram lines'!$G$42</f>
        <v>3.3020003277602856</v>
      </c>
      <c r="AH545" s="47">
        <f>V545*'E. Diagram lines'!$G$43</f>
        <v>5.6592648478314196</v>
      </c>
      <c r="AI545" s="47">
        <f>AB545*'E. Diagram lines'!$G$41</f>
        <v>1.1685036167609071</v>
      </c>
      <c r="AJ545" s="47">
        <f>AA545*'E. Diagram lines'!$G$44</f>
        <v>2.9931870713649</v>
      </c>
      <c r="AK545" s="47">
        <f>AD545*'E. Diagram lines'!$G$50</f>
        <v>0.5875208043940503</v>
      </c>
      <c r="AL545" s="47">
        <f>U545*'E. Diagram lines'!$G$47</f>
        <v>9.5461378216433274E-2</v>
      </c>
      <c r="AM545" s="47">
        <f t="shared" si="166"/>
        <v>5.5529213316795678</v>
      </c>
      <c r="AN545" s="47">
        <f t="shared" si="167"/>
        <v>0.75823943351700351</v>
      </c>
      <c r="AO545" s="47">
        <f t="shared" si="168"/>
        <v>1.2659120578043797</v>
      </c>
      <c r="AP545" s="47">
        <f t="shared" si="169"/>
        <v>0.78994428865336641</v>
      </c>
    </row>
    <row r="546" spans="1:42">
      <c r="A546" s="18" t="s">
        <v>126</v>
      </c>
      <c r="B546" s="18">
        <v>0.13</v>
      </c>
      <c r="C546" s="18" t="s">
        <v>164</v>
      </c>
      <c r="D546" s="18">
        <v>660</v>
      </c>
      <c r="E546" s="18">
        <v>70</v>
      </c>
      <c r="F546" s="47">
        <v>70.206006056352095</v>
      </c>
      <c r="G546" s="47">
        <v>0.14816466595550043</v>
      </c>
      <c r="H546" s="47">
        <v>9.9461540909160266</v>
      </c>
      <c r="I546" s="47">
        <v>0.14585206102554699</v>
      </c>
      <c r="J546" s="47">
        <v>0.75800659046885754</v>
      </c>
      <c r="K546" s="47">
        <v>1.2178828103081827</v>
      </c>
      <c r="L546" s="47">
        <v>0.28312376872585093</v>
      </c>
      <c r="M546" s="47">
        <v>3.8958775282425342</v>
      </c>
      <c r="N546" s="47">
        <v>1.4651501607033273</v>
      </c>
      <c r="O546" s="47">
        <v>3.7000956244053342</v>
      </c>
      <c r="P546" s="47">
        <v>1.2522164686444237</v>
      </c>
      <c r="Q546" s="47">
        <v>6.9814701742523493</v>
      </c>
      <c r="R546" s="47">
        <f t="shared" si="153"/>
        <v>100.00000000000004</v>
      </c>
      <c r="S546" s="47"/>
      <c r="T546" s="47">
        <f t="shared" si="154"/>
        <v>75.475290985430036</v>
      </c>
      <c r="U546" s="47">
        <f t="shared" si="155"/>
        <v>0.15928510828225129</v>
      </c>
      <c r="V546" s="47">
        <f t="shared" si="156"/>
        <v>10.69265888156718</v>
      </c>
      <c r="W546" s="47">
        <f t="shared" si="157"/>
        <v>0.15679893167390707</v>
      </c>
      <c r="X546" s="47">
        <f t="shared" si="158"/>
        <v>0.81489848516079211</v>
      </c>
      <c r="Y546" s="47">
        <f t="shared" si="159"/>
        <v>1.3092905387664713</v>
      </c>
      <c r="Z546" s="47">
        <f t="shared" si="160"/>
        <v>0.30437351488593595</v>
      </c>
      <c r="AA546" s="47">
        <f t="shared" si="161"/>
        <v>4.1882811258581603</v>
      </c>
      <c r="AB546" s="47">
        <f t="shared" si="162"/>
        <v>1.5751164455598299</v>
      </c>
      <c r="AC546" s="47">
        <f t="shared" si="163"/>
        <v>3.9778048861197348</v>
      </c>
      <c r="AD546" s="47">
        <f t="shared" si="164"/>
        <v>1.346201096695691</v>
      </c>
      <c r="AE546" s="47">
        <f t="shared" si="165"/>
        <v>100</v>
      </c>
      <c r="AF546" s="47"/>
      <c r="AG546" s="47">
        <f>AC546*'E. Diagram lines'!$G$42</f>
        <v>3.3020003277602838</v>
      </c>
      <c r="AH546" s="47">
        <f>V546*'E. Diagram lines'!$G$43</f>
        <v>5.6592648478314169</v>
      </c>
      <c r="AI546" s="47">
        <f>AB546*'E. Diagram lines'!$G$41</f>
        <v>1.1685036167609064</v>
      </c>
      <c r="AJ546" s="47">
        <f>AA546*'E. Diagram lines'!$G$44</f>
        <v>2.993187071364896</v>
      </c>
      <c r="AK546" s="47">
        <f>AD546*'E. Diagram lines'!$G$50</f>
        <v>0.58752080439405019</v>
      </c>
      <c r="AL546" s="47">
        <f>U546*'E. Diagram lines'!$G$47</f>
        <v>9.5461378216433232E-2</v>
      </c>
      <c r="AM546" s="47">
        <f t="shared" si="166"/>
        <v>5.5529213316795651</v>
      </c>
      <c r="AN546" s="47">
        <f t="shared" si="167"/>
        <v>0.75823943351700385</v>
      </c>
      <c r="AO546" s="47">
        <f t="shared" si="168"/>
        <v>1.2659120578043799</v>
      </c>
      <c r="AP546" s="47">
        <f t="shared" si="169"/>
        <v>0.7899442886533663</v>
      </c>
    </row>
    <row r="547" spans="1:42">
      <c r="A547" s="18" t="s">
        <v>126</v>
      </c>
      <c r="B547" s="18">
        <v>0.13</v>
      </c>
      <c r="C547" s="18" t="s">
        <v>164</v>
      </c>
      <c r="D547" s="18">
        <v>660</v>
      </c>
      <c r="E547" s="18">
        <v>70</v>
      </c>
      <c r="F547" s="47">
        <v>70.569575470079897</v>
      </c>
      <c r="G547" s="47">
        <v>0.16552183381295932</v>
      </c>
      <c r="H547" s="47">
        <v>9.9972580711626708</v>
      </c>
      <c r="I547" s="47">
        <v>0.15347903482606876</v>
      </c>
      <c r="J547" s="47">
        <v>0.80721207544800844</v>
      </c>
      <c r="K547" s="47">
        <v>1.1716162793021951</v>
      </c>
      <c r="L547" s="47">
        <v>0.29078120550812481</v>
      </c>
      <c r="M547" s="47">
        <v>3.8605159271890899</v>
      </c>
      <c r="N547" s="47">
        <v>1.5127513309536282</v>
      </c>
      <c r="O547" s="47">
        <v>3.5813369280945291</v>
      </c>
      <c r="P547" s="47">
        <v>1.1749588444338361</v>
      </c>
      <c r="Q547" s="47">
        <v>6.7149929991889969</v>
      </c>
      <c r="R547" s="47">
        <f t="shared" si="153"/>
        <v>100</v>
      </c>
      <c r="S547" s="47"/>
      <c r="T547" s="47">
        <f t="shared" si="154"/>
        <v>75.649429355208582</v>
      </c>
      <c r="U547" s="47">
        <f t="shared" si="155"/>
        <v>0.17743669549332863</v>
      </c>
      <c r="V547" s="47">
        <f t="shared" si="156"/>
        <v>10.716896951163607</v>
      </c>
      <c r="W547" s="47">
        <f t="shared" si="157"/>
        <v>0.16452701217542326</v>
      </c>
      <c r="X547" s="47">
        <f t="shared" si="158"/>
        <v>0.86531812710373779</v>
      </c>
      <c r="Y547" s="47">
        <f t="shared" si="159"/>
        <v>1.2559534666615926</v>
      </c>
      <c r="Z547" s="47">
        <f t="shared" si="160"/>
        <v>0.3117126908781781</v>
      </c>
      <c r="AA547" s="47">
        <f t="shared" si="161"/>
        <v>4.1384098595345842</v>
      </c>
      <c r="AB547" s="47">
        <f t="shared" si="162"/>
        <v>1.6216446560812037</v>
      </c>
      <c r="AC547" s="47">
        <f t="shared" si="163"/>
        <v>3.8391345439502333</v>
      </c>
      <c r="AD547" s="47">
        <f t="shared" si="164"/>
        <v>1.2595366417495377</v>
      </c>
      <c r="AE547" s="47">
        <f t="shared" si="165"/>
        <v>100.00000000000001</v>
      </c>
      <c r="AF547" s="47"/>
      <c r="AG547" s="47">
        <f>AC547*'E. Diagram lines'!$G$42</f>
        <v>3.1868892229164798</v>
      </c>
      <c r="AH547" s="47">
        <f>V547*'E. Diagram lines'!$G$43</f>
        <v>5.6720932431599929</v>
      </c>
      <c r="AI547" s="47">
        <f>AB547*'E. Diagram lines'!$G$41</f>
        <v>1.2030206725816996</v>
      </c>
      <c r="AJ547" s="47">
        <f>AA547*'E. Diagram lines'!$G$44</f>
        <v>2.9575461902715245</v>
      </c>
      <c r="AK547" s="47">
        <f>AD547*'E. Diagram lines'!$G$50</f>
        <v>0.54969794835321473</v>
      </c>
      <c r="AL547" s="47">
        <f>U547*'E. Diagram lines'!$G$47</f>
        <v>0.10633983101513912</v>
      </c>
      <c r="AM547" s="47">
        <f t="shared" si="166"/>
        <v>5.4607792000314372</v>
      </c>
      <c r="AN547" s="47">
        <f t="shared" si="167"/>
        <v>0.77198055720884184</v>
      </c>
      <c r="AO547" s="47">
        <f t="shared" si="168"/>
        <v>1.292075094519977</v>
      </c>
      <c r="AP547" s="47">
        <f t="shared" si="169"/>
        <v>0.77394882405926513</v>
      </c>
    </row>
    <row r="548" spans="1:42">
      <c r="A548" s="18" t="s">
        <v>126</v>
      </c>
      <c r="B548" s="18">
        <v>0.13</v>
      </c>
      <c r="C548" s="18" t="s">
        <v>164</v>
      </c>
      <c r="D548" s="18">
        <v>660</v>
      </c>
      <c r="E548" s="18">
        <v>70</v>
      </c>
      <c r="F548" s="47">
        <v>70.569575470079911</v>
      </c>
      <c r="G548" s="47">
        <v>0.16552183381295923</v>
      </c>
      <c r="H548" s="47">
        <v>9.9972580711626655</v>
      </c>
      <c r="I548" s="47">
        <v>0.15347903482606842</v>
      </c>
      <c r="J548" s="47">
        <v>0.80721207544801388</v>
      </c>
      <c r="K548" s="47">
        <v>1.1716162793021945</v>
      </c>
      <c r="L548" s="47">
        <v>0.29078120550812453</v>
      </c>
      <c r="M548" s="47">
        <v>3.860515927189085</v>
      </c>
      <c r="N548" s="47">
        <v>1.5127513309536273</v>
      </c>
      <c r="O548" s="47">
        <v>3.5813369280945273</v>
      </c>
      <c r="P548" s="47">
        <v>1.1749588444338357</v>
      </c>
      <c r="Q548" s="47">
        <v>6.7149929991889916</v>
      </c>
      <c r="R548" s="47">
        <f t="shared" si="153"/>
        <v>100</v>
      </c>
      <c r="S548" s="47"/>
      <c r="T548" s="47">
        <f t="shared" si="154"/>
        <v>75.649429355208582</v>
      </c>
      <c r="U548" s="47">
        <f t="shared" si="155"/>
        <v>0.17743669549332852</v>
      </c>
      <c r="V548" s="47">
        <f t="shared" si="156"/>
        <v>10.7168969511636</v>
      </c>
      <c r="W548" s="47">
        <f t="shared" si="157"/>
        <v>0.1645270121754229</v>
      </c>
      <c r="X548" s="47">
        <f t="shared" si="158"/>
        <v>0.86531812710374356</v>
      </c>
      <c r="Y548" s="47">
        <f t="shared" si="159"/>
        <v>1.2559534666615919</v>
      </c>
      <c r="Z548" s="47">
        <f t="shared" si="160"/>
        <v>0.31171269087817782</v>
      </c>
      <c r="AA548" s="47">
        <f t="shared" si="161"/>
        <v>4.1384098595345788</v>
      </c>
      <c r="AB548" s="47">
        <f t="shared" si="162"/>
        <v>1.6216446560812026</v>
      </c>
      <c r="AC548" s="47">
        <f t="shared" si="163"/>
        <v>3.8391345439502316</v>
      </c>
      <c r="AD548" s="47">
        <f t="shared" si="164"/>
        <v>1.2595366417495373</v>
      </c>
      <c r="AE548" s="47">
        <f t="shared" si="165"/>
        <v>100.00000000000001</v>
      </c>
      <c r="AF548" s="47"/>
      <c r="AG548" s="47">
        <f>AC548*'E. Diagram lines'!$G$42</f>
        <v>3.1868892229164785</v>
      </c>
      <c r="AH548" s="47">
        <f>V548*'E. Diagram lines'!$G$43</f>
        <v>5.6720932431599884</v>
      </c>
      <c r="AI548" s="47">
        <f>AB548*'E. Diagram lines'!$G$41</f>
        <v>1.203020672581699</v>
      </c>
      <c r="AJ548" s="47">
        <f>AA548*'E. Diagram lines'!$G$44</f>
        <v>2.9575461902715205</v>
      </c>
      <c r="AK548" s="47">
        <f>AD548*'E. Diagram lines'!$G$50</f>
        <v>0.5496979483532145</v>
      </c>
      <c r="AL548" s="47">
        <f>U548*'E. Diagram lines'!$G$47</f>
        <v>0.10633983101513905</v>
      </c>
      <c r="AM548" s="47">
        <f t="shared" si="166"/>
        <v>5.4607792000314337</v>
      </c>
      <c r="AN548" s="47">
        <f t="shared" si="167"/>
        <v>0.77198055720884196</v>
      </c>
      <c r="AO548" s="47">
        <f t="shared" si="168"/>
        <v>1.2920750945199768</v>
      </c>
      <c r="AP548" s="47">
        <f t="shared" si="169"/>
        <v>0.77394882405926524</v>
      </c>
    </row>
    <row r="549" spans="1:42">
      <c r="A549" s="18" t="s">
        <v>126</v>
      </c>
      <c r="B549" s="18">
        <v>0.13</v>
      </c>
      <c r="C549" s="18" t="s">
        <v>164</v>
      </c>
      <c r="D549" s="18">
        <v>660</v>
      </c>
      <c r="E549" s="18">
        <v>70</v>
      </c>
      <c r="F549" s="47">
        <v>70.905999266691026</v>
      </c>
      <c r="G549" s="47">
        <v>0.18519211999486068</v>
      </c>
      <c r="H549" s="47">
        <v>10.047857385341572</v>
      </c>
      <c r="I549" s="47">
        <v>0.16160943963306904</v>
      </c>
      <c r="J549" s="47">
        <v>0.86134208205886609</v>
      </c>
      <c r="K549" s="47">
        <v>1.1252330161557011</v>
      </c>
      <c r="L549" s="47">
        <v>0.29913959837798204</v>
      </c>
      <c r="M549" s="47">
        <v>3.8385424772379948</v>
      </c>
      <c r="N549" s="47">
        <v>1.5608717020841549</v>
      </c>
      <c r="O549" s="47">
        <v>3.4610283549007019</v>
      </c>
      <c r="P549" s="47">
        <v>1.1050230627115407</v>
      </c>
      <c r="Q549" s="47">
        <v>6.4481614948125072</v>
      </c>
      <c r="R549" s="47">
        <f t="shared" si="153"/>
        <v>99.999999999999986</v>
      </c>
      <c r="S549" s="47"/>
      <c r="T549" s="47">
        <f t="shared" si="154"/>
        <v>75.793271836939113</v>
      </c>
      <c r="U549" s="47">
        <f t="shared" si="155"/>
        <v>0.19795668685291709</v>
      </c>
      <c r="V549" s="47">
        <f t="shared" si="156"/>
        <v>10.740416806222804</v>
      </c>
      <c r="W549" s="47">
        <f t="shared" si="157"/>
        <v>0.17274854478045104</v>
      </c>
      <c r="X549" s="47">
        <f t="shared" si="158"/>
        <v>0.92071101522083332</v>
      </c>
      <c r="Y549" s="47">
        <f t="shared" si="159"/>
        <v>1.20279091692389</v>
      </c>
      <c r="Z549" s="47">
        <f t="shared" si="160"/>
        <v>0.31975811823451727</v>
      </c>
      <c r="AA549" s="47">
        <f t="shared" si="161"/>
        <v>4.1031181626913149</v>
      </c>
      <c r="AB549" s="47">
        <f t="shared" si="162"/>
        <v>1.6684564697225104</v>
      </c>
      <c r="AC549" s="47">
        <f t="shared" si="163"/>
        <v>3.6995834717976037</v>
      </c>
      <c r="AD549" s="47">
        <f t="shared" si="164"/>
        <v>1.1811879706140322</v>
      </c>
      <c r="AE549" s="47">
        <f t="shared" si="165"/>
        <v>99.999999999999986</v>
      </c>
      <c r="AF549" s="47"/>
      <c r="AG549" s="47">
        <f>AC549*'E. Diagram lines'!$G$42</f>
        <v>3.0710470186909276</v>
      </c>
      <c r="AH549" s="47">
        <f>V549*'E. Diagram lines'!$G$43</f>
        <v>5.6845415116811235</v>
      </c>
      <c r="AI549" s="47">
        <f>AB549*'E. Diagram lines'!$G$41</f>
        <v>1.2377481200038889</v>
      </c>
      <c r="AJ549" s="47">
        <f>AA549*'E. Diagram lines'!$G$44</f>
        <v>2.9323247097778626</v>
      </c>
      <c r="AK549" s="47">
        <f>AD549*'E. Diagram lines'!$G$50</f>
        <v>0.51550433909102999</v>
      </c>
      <c r="AL549" s="47">
        <f>U549*'E. Diagram lines'!$G$47</f>
        <v>0.1186376953748414</v>
      </c>
      <c r="AM549" s="47">
        <f t="shared" si="166"/>
        <v>5.3680399415201139</v>
      </c>
      <c r="AN549" s="47">
        <f t="shared" si="167"/>
        <v>0.78503624171890007</v>
      </c>
      <c r="AO549" s="47">
        <f t="shared" si="168"/>
        <v>1.3192879514348497</v>
      </c>
      <c r="AP549" s="47">
        <f t="shared" si="169"/>
        <v>0.75798463778313596</v>
      </c>
    </row>
    <row r="550" spans="1:42">
      <c r="A550" s="18" t="s">
        <v>126</v>
      </c>
      <c r="B550" s="18">
        <v>0.13</v>
      </c>
      <c r="C550" s="18" t="s">
        <v>164</v>
      </c>
      <c r="D550" s="18">
        <v>660</v>
      </c>
      <c r="E550" s="18">
        <v>70</v>
      </c>
      <c r="F550" s="47">
        <v>70.905999266691069</v>
      </c>
      <c r="G550" s="47">
        <v>0.18519211999486068</v>
      </c>
      <c r="H550" s="47">
        <v>10.047857385341567</v>
      </c>
      <c r="I550" s="47">
        <v>0.16160943963306876</v>
      </c>
      <c r="J550" s="47">
        <v>0.86134208205887219</v>
      </c>
      <c r="K550" s="47">
        <v>1.1252330161557005</v>
      </c>
      <c r="L550" s="47">
        <v>0.29913959837798187</v>
      </c>
      <c r="M550" s="47">
        <v>3.8385424772379912</v>
      </c>
      <c r="N550" s="47">
        <v>1.560871702084154</v>
      </c>
      <c r="O550" s="47">
        <v>3.4610283549007006</v>
      </c>
      <c r="P550" s="47">
        <v>1.1050230627115405</v>
      </c>
      <c r="Q550" s="47">
        <v>6.4481614948125028</v>
      </c>
      <c r="R550" s="47">
        <f t="shared" si="153"/>
        <v>100.00000000000003</v>
      </c>
      <c r="S550" s="47"/>
      <c r="T550" s="47">
        <f t="shared" si="154"/>
        <v>75.793271836939127</v>
      </c>
      <c r="U550" s="47">
        <f t="shared" si="155"/>
        <v>0.19795668685291695</v>
      </c>
      <c r="V550" s="47">
        <f t="shared" si="156"/>
        <v>10.740416806222793</v>
      </c>
      <c r="W550" s="47">
        <f t="shared" si="157"/>
        <v>0.17274854478045068</v>
      </c>
      <c r="X550" s="47">
        <f t="shared" si="158"/>
        <v>0.92071101522083931</v>
      </c>
      <c r="Y550" s="47">
        <f t="shared" si="159"/>
        <v>1.2027909169238884</v>
      </c>
      <c r="Z550" s="47">
        <f t="shared" si="160"/>
        <v>0.31975811823451694</v>
      </c>
      <c r="AA550" s="47">
        <f t="shared" si="161"/>
        <v>4.1031181626913087</v>
      </c>
      <c r="AB550" s="47">
        <f t="shared" si="162"/>
        <v>1.6684564697225084</v>
      </c>
      <c r="AC550" s="47">
        <f t="shared" si="163"/>
        <v>3.6995834717975997</v>
      </c>
      <c r="AD550" s="47">
        <f t="shared" si="164"/>
        <v>1.1811879706140314</v>
      </c>
      <c r="AE550" s="47">
        <f t="shared" si="165"/>
        <v>99.999999999999986</v>
      </c>
      <c r="AF550" s="47"/>
      <c r="AG550" s="47">
        <f>AC550*'E. Diagram lines'!$G$42</f>
        <v>3.0710470186909244</v>
      </c>
      <c r="AH550" s="47">
        <f>V550*'E. Diagram lines'!$G$43</f>
        <v>5.6845415116811182</v>
      </c>
      <c r="AI550" s="47">
        <f>AB550*'E. Diagram lines'!$G$41</f>
        <v>1.2377481200038873</v>
      </c>
      <c r="AJ550" s="47">
        <f>AA550*'E. Diagram lines'!$G$44</f>
        <v>2.9323247097778582</v>
      </c>
      <c r="AK550" s="47">
        <f>AD550*'E. Diagram lines'!$G$50</f>
        <v>0.51550433909102955</v>
      </c>
      <c r="AL550" s="47">
        <f>U550*'E. Diagram lines'!$G$47</f>
        <v>0.11863769537484131</v>
      </c>
      <c r="AM550" s="47">
        <f t="shared" si="166"/>
        <v>5.3680399415201077</v>
      </c>
      <c r="AN550" s="47">
        <f t="shared" si="167"/>
        <v>0.7850362417189003</v>
      </c>
      <c r="AO550" s="47">
        <f t="shared" si="168"/>
        <v>1.3192879514348499</v>
      </c>
      <c r="AP550" s="47">
        <f t="shared" si="169"/>
        <v>0.75798463778313585</v>
      </c>
    </row>
    <row r="551" spans="1:42">
      <c r="A551" s="18" t="s">
        <v>126</v>
      </c>
      <c r="B551" s="18">
        <v>0.13</v>
      </c>
      <c r="C551" s="18" t="s">
        <v>164</v>
      </c>
      <c r="D551" s="18">
        <v>660</v>
      </c>
      <c r="E551" s="18">
        <v>70</v>
      </c>
      <c r="F551" s="47">
        <v>71.205384185934335</v>
      </c>
      <c r="G551" s="47">
        <v>0.20673536079881383</v>
      </c>
      <c r="H551" s="47">
        <v>10.096294088140777</v>
      </c>
      <c r="I551" s="47">
        <v>0.16999601627434008</v>
      </c>
      <c r="J551" s="47">
        <v>0.91894220157846163</v>
      </c>
      <c r="K551" s="47">
        <v>1.0802422141859689</v>
      </c>
      <c r="L551" s="47">
        <v>0.3079670647189901</v>
      </c>
      <c r="M551" s="47">
        <v>3.8299494812092454</v>
      </c>
      <c r="N551" s="47">
        <v>1.6078123520728596</v>
      </c>
      <c r="O551" s="47">
        <v>3.3432049928808105</v>
      </c>
      <c r="P551" s="47">
        <v>1.0438496870933145</v>
      </c>
      <c r="Q551" s="47">
        <v>6.1896223551120721</v>
      </c>
      <c r="R551" s="47">
        <f t="shared" si="153"/>
        <v>100</v>
      </c>
      <c r="S551" s="47"/>
      <c r="T551" s="47">
        <f t="shared" si="154"/>
        <v>75.903525786322831</v>
      </c>
      <c r="U551" s="47">
        <f t="shared" si="155"/>
        <v>0.22037578995939541</v>
      </c>
      <c r="V551" s="47">
        <f t="shared" si="156"/>
        <v>10.762449039870123</v>
      </c>
      <c r="W551" s="47">
        <f t="shared" si="157"/>
        <v>0.18121237814205068</v>
      </c>
      <c r="X551" s="47">
        <f t="shared" si="158"/>
        <v>0.97957414163393275</v>
      </c>
      <c r="Y551" s="47">
        <f t="shared" si="159"/>
        <v>1.1515167525229928</v>
      </c>
      <c r="Z551" s="47">
        <f t="shared" si="160"/>
        <v>0.32828677642123572</v>
      </c>
      <c r="AA551" s="47">
        <f t="shared" si="161"/>
        <v>4.0826501047754329</v>
      </c>
      <c r="AB551" s="47">
        <f t="shared" si="162"/>
        <v>1.713896044805524</v>
      </c>
      <c r="AC551" s="47">
        <f t="shared" si="163"/>
        <v>3.5637901443444346</v>
      </c>
      <c r="AD551" s="47">
        <f t="shared" si="164"/>
        <v>1.1127230412020388</v>
      </c>
      <c r="AE551" s="47">
        <f t="shared" si="165"/>
        <v>100</v>
      </c>
      <c r="AF551" s="47"/>
      <c r="AG551" s="47">
        <f>AC551*'E. Diagram lines'!$G$42</f>
        <v>2.9583241414772545</v>
      </c>
      <c r="AH551" s="47">
        <f>V551*'E. Diagram lines'!$G$43</f>
        <v>5.6962024322043083</v>
      </c>
      <c r="AI551" s="47">
        <f>AB551*'E. Diagram lines'!$G$41</f>
        <v>1.2714575692184253</v>
      </c>
      <c r="AJ551" s="47">
        <f>AA551*'E. Diagram lines'!$G$44</f>
        <v>2.9176970559769941</v>
      </c>
      <c r="AK551" s="47">
        <f>AD551*'E. Diagram lines'!$G$50</f>
        <v>0.48562427845250483</v>
      </c>
      <c r="AL551" s="47">
        <f>U551*'E. Diagram lines'!$G$47</f>
        <v>0.13207371901823436</v>
      </c>
      <c r="AM551" s="47">
        <f t="shared" si="166"/>
        <v>5.2776861891499589</v>
      </c>
      <c r="AN551" s="47">
        <f t="shared" si="167"/>
        <v>0.79695269033391336</v>
      </c>
      <c r="AO551" s="47">
        <f t="shared" si="168"/>
        <v>1.3466894562905098</v>
      </c>
      <c r="AP551" s="47">
        <f t="shared" si="169"/>
        <v>0.74256169106315362</v>
      </c>
    </row>
    <row r="552" spans="1:42">
      <c r="A552" s="18" t="s">
        <v>126</v>
      </c>
      <c r="B552" s="18">
        <v>0.13</v>
      </c>
      <c r="C552" s="18" t="s">
        <v>164</v>
      </c>
      <c r="D552" s="18">
        <v>660</v>
      </c>
      <c r="E552" s="18">
        <v>70</v>
      </c>
      <c r="F552" s="47">
        <v>71.205384185934363</v>
      </c>
      <c r="G552" s="47">
        <v>0.20673536079881383</v>
      </c>
      <c r="H552" s="47">
        <v>10.096294088140773</v>
      </c>
      <c r="I552" s="47">
        <v>0.16999601627433977</v>
      </c>
      <c r="J552" s="47">
        <v>0.91894220157846795</v>
      </c>
      <c r="K552" s="47">
        <v>1.0802422141859687</v>
      </c>
      <c r="L552" s="47">
        <v>0.30796706471898999</v>
      </c>
      <c r="M552" s="47">
        <v>3.8299494812092418</v>
      </c>
      <c r="N552" s="47">
        <v>1.6078123520728589</v>
      </c>
      <c r="O552" s="47">
        <v>3.3432049928808092</v>
      </c>
      <c r="P552" s="47">
        <v>1.0438496870933147</v>
      </c>
      <c r="Q552" s="47">
        <v>6.1896223551120695</v>
      </c>
      <c r="R552" s="47">
        <f t="shared" si="153"/>
        <v>100.00000000000003</v>
      </c>
      <c r="S552" s="47"/>
      <c r="T552" s="47">
        <f t="shared" si="154"/>
        <v>75.903525786322831</v>
      </c>
      <c r="U552" s="47">
        <f t="shared" si="155"/>
        <v>0.2203757899593953</v>
      </c>
      <c r="V552" s="47">
        <f t="shared" si="156"/>
        <v>10.762449039870114</v>
      </c>
      <c r="W552" s="47">
        <f t="shared" si="157"/>
        <v>0.1812123781420503</v>
      </c>
      <c r="X552" s="47">
        <f t="shared" si="158"/>
        <v>0.97957414163393897</v>
      </c>
      <c r="Y552" s="47">
        <f t="shared" si="159"/>
        <v>1.1515167525229919</v>
      </c>
      <c r="Z552" s="47">
        <f t="shared" si="160"/>
        <v>0.32828677642123544</v>
      </c>
      <c r="AA552" s="47">
        <f t="shared" si="161"/>
        <v>4.0826501047754267</v>
      </c>
      <c r="AB552" s="47">
        <f t="shared" si="162"/>
        <v>1.7138960448055223</v>
      </c>
      <c r="AC552" s="47">
        <f t="shared" si="163"/>
        <v>3.5637901443444315</v>
      </c>
      <c r="AD552" s="47">
        <f t="shared" si="164"/>
        <v>1.1127230412020386</v>
      </c>
      <c r="AE552" s="47">
        <f t="shared" si="165"/>
        <v>99.999999999999986</v>
      </c>
      <c r="AF552" s="47"/>
      <c r="AG552" s="47">
        <f>AC552*'E. Diagram lines'!$G$42</f>
        <v>2.9583241414772519</v>
      </c>
      <c r="AH552" s="47">
        <f>V552*'E. Diagram lines'!$G$43</f>
        <v>5.6962024322043039</v>
      </c>
      <c r="AI552" s="47">
        <f>AB552*'E. Diagram lines'!$G$41</f>
        <v>1.271457569218424</v>
      </c>
      <c r="AJ552" s="47">
        <f>AA552*'E. Diagram lines'!$G$44</f>
        <v>2.9176970559769897</v>
      </c>
      <c r="AK552" s="47">
        <f>AD552*'E. Diagram lines'!$G$50</f>
        <v>0.48562427845250472</v>
      </c>
      <c r="AL552" s="47">
        <f>U552*'E. Diagram lines'!$G$47</f>
        <v>0.13207371901823431</v>
      </c>
      <c r="AM552" s="47">
        <f t="shared" si="166"/>
        <v>5.2776861891499536</v>
      </c>
      <c r="AN552" s="47">
        <f t="shared" si="167"/>
        <v>0.79695269033391358</v>
      </c>
      <c r="AO552" s="47">
        <f t="shared" si="168"/>
        <v>1.3466894562905103</v>
      </c>
      <c r="AP552" s="47">
        <f t="shared" si="169"/>
        <v>0.74256169106315351</v>
      </c>
    </row>
    <row r="553" spans="1:42">
      <c r="A553" s="18" t="s">
        <v>126</v>
      </c>
      <c r="B553" s="18">
        <v>0.13</v>
      </c>
      <c r="C553" s="18" t="s">
        <v>164</v>
      </c>
      <c r="D553" s="18">
        <v>660</v>
      </c>
      <c r="E553" s="18">
        <v>70</v>
      </c>
      <c r="F553" s="47">
        <v>71.490662599368008</v>
      </c>
      <c r="G553" s="47">
        <v>0.22670634575782828</v>
      </c>
      <c r="H553" s="47">
        <v>10.117322982729439</v>
      </c>
      <c r="I553" s="47">
        <v>0.17929639593842606</v>
      </c>
      <c r="J553" s="47">
        <v>0.97990275544472683</v>
      </c>
      <c r="K553" s="47">
        <v>1.0205434959201449</v>
      </c>
      <c r="L553" s="47">
        <v>0.31707894902367167</v>
      </c>
      <c r="M553" s="47">
        <v>3.8489467505496395</v>
      </c>
      <c r="N553" s="47">
        <v>1.6534572274851218</v>
      </c>
      <c r="O553" s="47">
        <v>3.2314068975393719</v>
      </c>
      <c r="P553" s="47">
        <v>0.98847397636077949</v>
      </c>
      <c r="Q553" s="47">
        <v>5.9462016238828772</v>
      </c>
      <c r="R553" s="47">
        <f t="shared" si="153"/>
        <v>100.00000000000003</v>
      </c>
      <c r="S553" s="47"/>
      <c r="T553" s="47">
        <f t="shared" si="154"/>
        <v>76.010393874237678</v>
      </c>
      <c r="U553" s="47">
        <f t="shared" si="155"/>
        <v>0.24103901136585595</v>
      </c>
      <c r="V553" s="47">
        <f t="shared" si="156"/>
        <v>10.756953102808982</v>
      </c>
      <c r="W553" s="47">
        <f t="shared" si="157"/>
        <v>0.19063174378287984</v>
      </c>
      <c r="X553" s="47">
        <f t="shared" si="158"/>
        <v>1.0418534629788552</v>
      </c>
      <c r="Y553" s="47">
        <f t="shared" si="159"/>
        <v>1.0850635631312142</v>
      </c>
      <c r="Z553" s="47">
        <f t="shared" si="160"/>
        <v>0.33712508638480115</v>
      </c>
      <c r="AA553" s="47">
        <f t="shared" si="161"/>
        <v>4.0922820949323748</v>
      </c>
      <c r="AB553" s="47">
        <f t="shared" si="162"/>
        <v>1.7579909116195567</v>
      </c>
      <c r="AC553" s="47">
        <f t="shared" si="163"/>
        <v>3.4357005812961563</v>
      </c>
      <c r="AD553" s="47">
        <f t="shared" si="164"/>
        <v>1.0509665674616497</v>
      </c>
      <c r="AE553" s="47">
        <f t="shared" si="165"/>
        <v>99.999999999999986</v>
      </c>
      <c r="AF553" s="47"/>
      <c r="AG553" s="47">
        <f>AC553*'E. Diagram lines'!$G$42</f>
        <v>2.8519962065290256</v>
      </c>
      <c r="AH553" s="47">
        <f>V553*'E. Diagram lines'!$G$43</f>
        <v>5.6932936174968996</v>
      </c>
      <c r="AI553" s="47">
        <f>AB553*'E. Diagram lines'!$G$41</f>
        <v>1.3041694436312878</v>
      </c>
      <c r="AJ553" s="47">
        <f>AA553*'E. Diagram lines'!$G$44</f>
        <v>2.924580631253562</v>
      </c>
      <c r="AK553" s="47">
        <f>AD553*'E. Diagram lines'!$G$50</f>
        <v>0.45867198045070395</v>
      </c>
      <c r="AL553" s="47">
        <f>U553*'E. Diagram lines'!$G$47</f>
        <v>0.14445742277512741</v>
      </c>
      <c r="AM553" s="47">
        <f t="shared" si="166"/>
        <v>5.193691492915713</v>
      </c>
      <c r="AN553" s="47">
        <f t="shared" si="167"/>
        <v>0.80405276382252588</v>
      </c>
      <c r="AO553" s="47">
        <f t="shared" si="168"/>
        <v>1.3698428062599706</v>
      </c>
      <c r="AP553" s="47">
        <f t="shared" si="169"/>
        <v>0.73001076870291537</v>
      </c>
    </row>
    <row r="554" spans="1:42">
      <c r="A554" s="18" t="s">
        <v>126</v>
      </c>
      <c r="B554" s="18">
        <v>0.13</v>
      </c>
      <c r="C554" s="18" t="s">
        <v>164</v>
      </c>
      <c r="D554" s="18">
        <v>660</v>
      </c>
      <c r="E554" s="18">
        <v>70</v>
      </c>
      <c r="F554" s="47">
        <v>71.490662599367994</v>
      </c>
      <c r="G554" s="47">
        <v>0.22670634575782814</v>
      </c>
      <c r="H554" s="47">
        <v>10.11732298272943</v>
      </c>
      <c r="I554" s="47">
        <v>0.17929639593842564</v>
      </c>
      <c r="J554" s="47">
        <v>0.97990275544473304</v>
      </c>
      <c r="K554" s="47">
        <v>1.0205434959201443</v>
      </c>
      <c r="L554" s="47">
        <v>0.3170789490236714</v>
      </c>
      <c r="M554" s="47">
        <v>3.8489467505496338</v>
      </c>
      <c r="N554" s="47">
        <v>1.6534572274851203</v>
      </c>
      <c r="O554" s="47">
        <v>3.2314068975393684</v>
      </c>
      <c r="P554" s="47">
        <v>0.98847397636077894</v>
      </c>
      <c r="Q554" s="47">
        <v>5.946201623882871</v>
      </c>
      <c r="R554" s="47">
        <f t="shared" si="153"/>
        <v>100</v>
      </c>
      <c r="S554" s="47"/>
      <c r="T554" s="47">
        <f t="shared" si="154"/>
        <v>76.010393874237678</v>
      </c>
      <c r="U554" s="47">
        <f t="shared" si="155"/>
        <v>0.24103901136585587</v>
      </c>
      <c r="V554" s="47">
        <f t="shared" si="156"/>
        <v>10.756953102808977</v>
      </c>
      <c r="W554" s="47">
        <f t="shared" si="157"/>
        <v>0.19063174378287945</v>
      </c>
      <c r="X554" s="47">
        <f t="shared" si="158"/>
        <v>1.0418534629788621</v>
      </c>
      <c r="Y554" s="47">
        <f t="shared" si="159"/>
        <v>1.085063563131214</v>
      </c>
      <c r="Z554" s="47">
        <f t="shared" si="160"/>
        <v>0.33712508638480099</v>
      </c>
      <c r="AA554" s="47">
        <f t="shared" si="161"/>
        <v>4.0922820949323704</v>
      </c>
      <c r="AB554" s="47">
        <f t="shared" si="162"/>
        <v>1.7579909116195556</v>
      </c>
      <c r="AC554" s="47">
        <f t="shared" si="163"/>
        <v>3.4357005812961536</v>
      </c>
      <c r="AD554" s="47">
        <f t="shared" si="164"/>
        <v>1.0509665674616497</v>
      </c>
      <c r="AE554" s="47">
        <f t="shared" si="165"/>
        <v>100</v>
      </c>
      <c r="AF554" s="47"/>
      <c r="AG554" s="47">
        <f>AC554*'E. Diagram lines'!$G$42</f>
        <v>2.8519962065290234</v>
      </c>
      <c r="AH554" s="47">
        <f>V554*'E. Diagram lines'!$G$43</f>
        <v>5.6932936174968969</v>
      </c>
      <c r="AI554" s="47">
        <f>AB554*'E. Diagram lines'!$G$41</f>
        <v>1.304169443631287</v>
      </c>
      <c r="AJ554" s="47">
        <f>AA554*'E. Diagram lines'!$G$44</f>
        <v>2.9245806312535585</v>
      </c>
      <c r="AK554" s="47">
        <f>AD554*'E. Diagram lines'!$G$50</f>
        <v>0.45867198045070395</v>
      </c>
      <c r="AL554" s="47">
        <f>U554*'E. Diagram lines'!$G$47</f>
        <v>0.14445742277512735</v>
      </c>
      <c r="AM554" s="47">
        <f t="shared" si="166"/>
        <v>5.1936914929157094</v>
      </c>
      <c r="AN554" s="47">
        <f t="shared" si="167"/>
        <v>0.80405276382252622</v>
      </c>
      <c r="AO554" s="47">
        <f t="shared" si="168"/>
        <v>1.3698428062599712</v>
      </c>
      <c r="AP554" s="47">
        <f t="shared" si="169"/>
        <v>0.73001076870291515</v>
      </c>
    </row>
    <row r="555" spans="1:42">
      <c r="A555" s="18" t="s">
        <v>126</v>
      </c>
      <c r="B555" s="18">
        <v>0.13</v>
      </c>
      <c r="C555" s="18" t="s">
        <v>164</v>
      </c>
      <c r="D555" s="18">
        <v>660</v>
      </c>
      <c r="E555" s="18">
        <v>70</v>
      </c>
      <c r="F555" s="47">
        <v>71.767406221601348</v>
      </c>
      <c r="G555" s="47">
        <v>0.24525570290604826</v>
      </c>
      <c r="H555" s="47">
        <v>10.231602320906493</v>
      </c>
      <c r="I555" s="47">
        <v>0.18701766889757887</v>
      </c>
      <c r="J555" s="47">
        <v>1.0299715025034288</v>
      </c>
      <c r="K555" s="47">
        <v>0.86409679313485377</v>
      </c>
      <c r="L555" s="47">
        <v>0.32597392015793147</v>
      </c>
      <c r="M555" s="47">
        <v>3.86491807323634</v>
      </c>
      <c r="N555" s="47">
        <v>1.653568934276697</v>
      </c>
      <c r="O555" s="47">
        <v>3.144148411164835</v>
      </c>
      <c r="P555" s="47">
        <v>0.94026363775411625</v>
      </c>
      <c r="Q555" s="47">
        <v>5.745776813460326</v>
      </c>
      <c r="R555" s="47">
        <f t="shared" si="153"/>
        <v>99.999999999999986</v>
      </c>
      <c r="S555" s="47"/>
      <c r="T555" s="47">
        <f t="shared" si="154"/>
        <v>76.142377280608017</v>
      </c>
      <c r="U555" s="47">
        <f t="shared" si="155"/>
        <v>0.26020659299335558</v>
      </c>
      <c r="V555" s="47">
        <f t="shared" si="156"/>
        <v>10.85532507191429</v>
      </c>
      <c r="W555" s="47">
        <f t="shared" si="157"/>
        <v>0.1984183441069266</v>
      </c>
      <c r="X555" s="47">
        <f t="shared" si="158"/>
        <v>1.0927589954934962</v>
      </c>
      <c r="Y555" s="47">
        <f t="shared" si="159"/>
        <v>0.91677249455943155</v>
      </c>
      <c r="Z555" s="47">
        <f t="shared" si="160"/>
        <v>0.3458454264832172</v>
      </c>
      <c r="AA555" s="47">
        <f t="shared" si="161"/>
        <v>4.1005250932759107</v>
      </c>
      <c r="AB555" s="47">
        <f t="shared" si="162"/>
        <v>1.7543711871712093</v>
      </c>
      <c r="AC555" s="47">
        <f t="shared" si="163"/>
        <v>3.3358170115541808</v>
      </c>
      <c r="AD555" s="47">
        <f t="shared" si="164"/>
        <v>0.9975825018399751</v>
      </c>
      <c r="AE555" s="47">
        <f t="shared" si="165"/>
        <v>100.00000000000003</v>
      </c>
      <c r="AF555" s="47"/>
      <c r="AG555" s="47">
        <f>AC555*'E. Diagram lines'!$G$42</f>
        <v>2.7690822402918331</v>
      </c>
      <c r="AH555" s="47">
        <f>V555*'E. Diagram lines'!$G$43</f>
        <v>5.7453585933776257</v>
      </c>
      <c r="AI555" s="47">
        <f>AB555*'E. Diagram lines'!$G$41</f>
        <v>1.3014841430482771</v>
      </c>
      <c r="AJ555" s="47">
        <f>AA555*'E. Diagram lines'!$G$44</f>
        <v>2.9304715529299568</v>
      </c>
      <c r="AK555" s="47">
        <f>AD555*'E. Diagram lines'!$G$50</f>
        <v>0.43537364170112491</v>
      </c>
      <c r="AL555" s="47">
        <f>U555*'E. Diagram lines'!$G$47</f>
        <v>0.15594477259062164</v>
      </c>
      <c r="AM555" s="47">
        <f t="shared" si="166"/>
        <v>5.0901881987253903</v>
      </c>
      <c r="AN555" s="47">
        <f t="shared" si="167"/>
        <v>0.82064383105436667</v>
      </c>
      <c r="AO555" s="47">
        <f t="shared" si="168"/>
        <v>1.4114396013518054</v>
      </c>
      <c r="AP555" s="47">
        <f t="shared" si="169"/>
        <v>0.70849648758774419</v>
      </c>
    </row>
    <row r="556" spans="1:42">
      <c r="A556" s="18" t="s">
        <v>126</v>
      </c>
      <c r="B556" s="18">
        <v>0.13</v>
      </c>
      <c r="C556" s="18" t="s">
        <v>164</v>
      </c>
      <c r="D556" s="18">
        <v>660</v>
      </c>
      <c r="E556" s="18">
        <v>70</v>
      </c>
      <c r="F556" s="47">
        <v>71.767406221601377</v>
      </c>
      <c r="G556" s="47">
        <v>0.2452557029060482</v>
      </c>
      <c r="H556" s="47">
        <v>10.231602320906489</v>
      </c>
      <c r="I556" s="47">
        <v>0.18701766889757859</v>
      </c>
      <c r="J556" s="47">
        <v>1.0299715025034348</v>
      </c>
      <c r="K556" s="47">
        <v>0.86409679313485344</v>
      </c>
      <c r="L556" s="47">
        <v>0.32597392015793136</v>
      </c>
      <c r="M556" s="47">
        <v>3.8649180732363368</v>
      </c>
      <c r="N556" s="47">
        <v>1.6535689342766964</v>
      </c>
      <c r="O556" s="47">
        <v>3.1441484111648337</v>
      </c>
      <c r="P556" s="47">
        <v>0.94026363775411603</v>
      </c>
      <c r="Q556" s="47">
        <v>5.7457768134603242</v>
      </c>
      <c r="R556" s="47">
        <f t="shared" si="153"/>
        <v>100.00000000000001</v>
      </c>
      <c r="S556" s="47"/>
      <c r="T556" s="47">
        <f t="shared" si="154"/>
        <v>76.142377280608031</v>
      </c>
      <c r="U556" s="47">
        <f t="shared" si="155"/>
        <v>0.26020659299335547</v>
      </c>
      <c r="V556" s="47">
        <f t="shared" si="156"/>
        <v>10.855325071914285</v>
      </c>
      <c r="W556" s="47">
        <f t="shared" si="157"/>
        <v>0.19841834410692624</v>
      </c>
      <c r="X556" s="47">
        <f t="shared" si="158"/>
        <v>1.0927589954935022</v>
      </c>
      <c r="Y556" s="47">
        <f t="shared" si="159"/>
        <v>0.91677249455943088</v>
      </c>
      <c r="Z556" s="47">
        <f t="shared" si="160"/>
        <v>0.34584542648321692</v>
      </c>
      <c r="AA556" s="47">
        <f t="shared" si="161"/>
        <v>4.1005250932759054</v>
      </c>
      <c r="AB556" s="47">
        <f t="shared" si="162"/>
        <v>1.754371187171208</v>
      </c>
      <c r="AC556" s="47">
        <f t="shared" si="163"/>
        <v>3.3358170115541785</v>
      </c>
      <c r="AD556" s="47">
        <f t="shared" si="164"/>
        <v>0.99758250183997443</v>
      </c>
      <c r="AE556" s="47">
        <f t="shared" si="165"/>
        <v>100</v>
      </c>
      <c r="AF556" s="47"/>
      <c r="AG556" s="47">
        <f>AC556*'E. Diagram lines'!$G$42</f>
        <v>2.7690822402918314</v>
      </c>
      <c r="AH556" s="47">
        <f>V556*'E. Diagram lines'!$G$43</f>
        <v>5.745358593377623</v>
      </c>
      <c r="AI556" s="47">
        <f>AB556*'E. Diagram lines'!$G$41</f>
        <v>1.301484143048276</v>
      </c>
      <c r="AJ556" s="47">
        <f>AA556*'E. Diagram lines'!$G$44</f>
        <v>2.9304715529299532</v>
      </c>
      <c r="AK556" s="47">
        <f>AD556*'E. Diagram lines'!$G$50</f>
        <v>0.43537364170112464</v>
      </c>
      <c r="AL556" s="47">
        <f>U556*'E. Diagram lines'!$G$47</f>
        <v>0.15594477259062159</v>
      </c>
      <c r="AM556" s="47">
        <f t="shared" si="166"/>
        <v>5.0901881987253867</v>
      </c>
      <c r="AN556" s="47">
        <f t="shared" si="167"/>
        <v>0.82064383105436711</v>
      </c>
      <c r="AO556" s="47">
        <f t="shared" si="168"/>
        <v>1.4114396013518058</v>
      </c>
      <c r="AP556" s="47">
        <f t="shared" si="169"/>
        <v>0.70849648758774397</v>
      </c>
    </row>
    <row r="557" spans="1:42">
      <c r="A557" s="18" t="s">
        <v>126</v>
      </c>
      <c r="B557" s="18">
        <v>0.13</v>
      </c>
      <c r="C557" s="18" t="s">
        <v>164</v>
      </c>
      <c r="D557" s="18">
        <v>660</v>
      </c>
      <c r="E557" s="18">
        <v>70</v>
      </c>
      <c r="F557" s="47">
        <v>72.00988384535259</v>
      </c>
      <c r="G557" s="47">
        <v>0.26638108361447682</v>
      </c>
      <c r="H557" s="47">
        <v>10.359174514036713</v>
      </c>
      <c r="I557" s="47">
        <v>0.19543382866972547</v>
      </c>
      <c r="J557" s="47">
        <v>1.0844635181855802</v>
      </c>
      <c r="K557" s="47">
        <v>0.71889605944258361</v>
      </c>
      <c r="L557" s="47">
        <v>0.33631207574921973</v>
      </c>
      <c r="M557" s="47">
        <v>3.8934045513325564</v>
      </c>
      <c r="N557" s="47">
        <v>1.6454350675703773</v>
      </c>
      <c r="O557" s="47">
        <v>3.0530498535996733</v>
      </c>
      <c r="P557" s="47">
        <v>0.89694865480230512</v>
      </c>
      <c r="Q557" s="47">
        <v>5.5406169476442297</v>
      </c>
      <c r="R557" s="47">
        <f t="shared" si="153"/>
        <v>100.00000000000001</v>
      </c>
      <c r="S557" s="47"/>
      <c r="T557" s="47">
        <f t="shared" si="154"/>
        <v>76.233701214668983</v>
      </c>
      <c r="U557" s="47">
        <f t="shared" si="155"/>
        <v>0.28200595325382377</v>
      </c>
      <c r="V557" s="47">
        <f t="shared" si="156"/>
        <v>10.966803063169444</v>
      </c>
      <c r="W557" s="47">
        <f t="shared" si="157"/>
        <v>0.20689721058351906</v>
      </c>
      <c r="X557" s="47">
        <f t="shared" si="158"/>
        <v>1.1480738949824572</v>
      </c>
      <c r="Y557" s="47">
        <f t="shared" si="159"/>
        <v>0.76106368283616965</v>
      </c>
      <c r="Z557" s="47">
        <f t="shared" si="160"/>
        <v>0.35603882312338708</v>
      </c>
      <c r="AA557" s="47">
        <f t="shared" si="161"/>
        <v>4.1217763926899336</v>
      </c>
      <c r="AB557" s="47">
        <f t="shared" si="162"/>
        <v>1.741949835368251</v>
      </c>
      <c r="AC557" s="47">
        <f t="shared" si="163"/>
        <v>3.232129784192499</v>
      </c>
      <c r="AD557" s="47">
        <f t="shared" si="164"/>
        <v>0.94956014513153819</v>
      </c>
      <c r="AE557" s="47">
        <f t="shared" si="165"/>
        <v>100</v>
      </c>
      <c r="AF557" s="47"/>
      <c r="AG557" s="47">
        <f>AC557*'E. Diagram lines'!$G$42</f>
        <v>2.6830108344449748</v>
      </c>
      <c r="AH557" s="47">
        <f>V557*'E. Diagram lines'!$G$43</f>
        <v>5.8043601461443295</v>
      </c>
      <c r="AI557" s="47">
        <f>AB557*'E. Diagram lines'!$G$41</f>
        <v>1.292269335757215</v>
      </c>
      <c r="AJ557" s="47">
        <f>AA557*'E. Diagram lines'!$G$44</f>
        <v>2.9456589562451354</v>
      </c>
      <c r="AK557" s="47">
        <f>AD557*'E. Diagram lines'!$G$50</f>
        <v>0.41441530664145837</v>
      </c>
      <c r="AL557" s="47">
        <f>U557*'E. Diagram lines'!$G$47</f>
        <v>0.16900937729311108</v>
      </c>
      <c r="AM557" s="47">
        <f t="shared" si="166"/>
        <v>4.97407961956075</v>
      </c>
      <c r="AN557" s="47">
        <f t="shared" si="167"/>
        <v>0.83866655089680564</v>
      </c>
      <c r="AO557" s="47">
        <f t="shared" si="168"/>
        <v>1.4601134756872016</v>
      </c>
      <c r="AP557" s="47">
        <f t="shared" si="169"/>
        <v>0.68487827600478146</v>
      </c>
    </row>
    <row r="558" spans="1:42">
      <c r="A558" s="18" t="s">
        <v>126</v>
      </c>
      <c r="B558" s="18">
        <v>0.13</v>
      </c>
      <c r="C558" s="18" t="s">
        <v>164</v>
      </c>
      <c r="D558" s="18">
        <v>660</v>
      </c>
      <c r="E558" s="18">
        <v>70</v>
      </c>
      <c r="F558" s="47">
        <v>72.009883845352576</v>
      </c>
      <c r="G558" s="47">
        <v>0.26638108361447671</v>
      </c>
      <c r="H558" s="47">
        <v>10.359174514036708</v>
      </c>
      <c r="I558" s="47">
        <v>0.19543382866972506</v>
      </c>
      <c r="J558" s="47">
        <v>1.0844635181855866</v>
      </c>
      <c r="K558" s="47">
        <v>0.71889605944258306</v>
      </c>
      <c r="L558" s="47">
        <v>0.33631207574921951</v>
      </c>
      <c r="M558" s="47">
        <v>3.8934045513325515</v>
      </c>
      <c r="N558" s="47">
        <v>1.6454350675703764</v>
      </c>
      <c r="O558" s="47">
        <v>3.0530498535996706</v>
      </c>
      <c r="P558" s="47">
        <v>0.89694865480230479</v>
      </c>
      <c r="Q558" s="47">
        <v>5.5406169476442253</v>
      </c>
      <c r="R558" s="47">
        <f t="shared" si="153"/>
        <v>100</v>
      </c>
      <c r="S558" s="47"/>
      <c r="T558" s="47">
        <f t="shared" si="154"/>
        <v>76.233701214668983</v>
      </c>
      <c r="U558" s="47">
        <f t="shared" si="155"/>
        <v>0.28200595325382372</v>
      </c>
      <c r="V558" s="47">
        <f t="shared" si="156"/>
        <v>10.96680306316944</v>
      </c>
      <c r="W558" s="47">
        <f t="shared" si="157"/>
        <v>0.20689721058351868</v>
      </c>
      <c r="X558" s="47">
        <f t="shared" si="158"/>
        <v>1.1480738949824643</v>
      </c>
      <c r="Y558" s="47">
        <f t="shared" si="159"/>
        <v>0.7610636828361691</v>
      </c>
      <c r="Z558" s="47">
        <f t="shared" si="160"/>
        <v>0.35603882312338692</v>
      </c>
      <c r="AA558" s="47">
        <f t="shared" si="161"/>
        <v>4.1217763926899282</v>
      </c>
      <c r="AB558" s="47">
        <f t="shared" si="162"/>
        <v>1.7419498353682503</v>
      </c>
      <c r="AC558" s="47">
        <f t="shared" si="163"/>
        <v>3.2321297841924967</v>
      </c>
      <c r="AD558" s="47">
        <f t="shared" si="164"/>
        <v>0.94956014513153786</v>
      </c>
      <c r="AE558" s="47">
        <f t="shared" si="165"/>
        <v>99.999999999999986</v>
      </c>
      <c r="AF558" s="47"/>
      <c r="AG558" s="47">
        <f>AC558*'E. Diagram lines'!$G$42</f>
        <v>2.683010834444973</v>
      </c>
      <c r="AH558" s="47">
        <f>V558*'E. Diagram lines'!$G$43</f>
        <v>5.8043601461443277</v>
      </c>
      <c r="AI558" s="47">
        <f>AB558*'E. Diagram lines'!$G$41</f>
        <v>1.2922693357572146</v>
      </c>
      <c r="AJ558" s="47">
        <f>AA558*'E. Diagram lines'!$G$44</f>
        <v>2.9456589562451314</v>
      </c>
      <c r="AK558" s="47">
        <f>AD558*'E. Diagram lines'!$G$50</f>
        <v>0.4144153066414582</v>
      </c>
      <c r="AL558" s="47">
        <f>U558*'E. Diagram lines'!$G$47</f>
        <v>0.16900937729311105</v>
      </c>
      <c r="AM558" s="47">
        <f t="shared" si="166"/>
        <v>4.9740796195607473</v>
      </c>
      <c r="AN558" s="47">
        <f t="shared" si="167"/>
        <v>0.8386665508968062</v>
      </c>
      <c r="AO558" s="47">
        <f t="shared" si="168"/>
        <v>1.4601134756872018</v>
      </c>
      <c r="AP558" s="47">
        <f t="shared" si="169"/>
        <v>0.68487827600478135</v>
      </c>
    </row>
    <row r="559" spans="1:42">
      <c r="A559" s="18" t="s">
        <v>126</v>
      </c>
      <c r="B559" s="18">
        <v>0.13</v>
      </c>
      <c r="C559" s="18" t="s">
        <v>164</v>
      </c>
      <c r="D559" s="18">
        <v>660</v>
      </c>
      <c r="E559" s="18">
        <v>70</v>
      </c>
      <c r="F559" s="47">
        <v>72.31153015596631</v>
      </c>
      <c r="G559" s="47">
        <v>0.3061939446480435</v>
      </c>
      <c r="H559" s="47">
        <v>10.590899200220589</v>
      </c>
      <c r="I559" s="47">
        <v>0.21060961191774921</v>
      </c>
      <c r="J559" s="47">
        <v>1.1807751741625085</v>
      </c>
      <c r="K559" s="47">
        <v>0.52099184837605972</v>
      </c>
      <c r="L559" s="47">
        <v>0.35643848239547338</v>
      </c>
      <c r="M559" s="47">
        <v>3.9676460402576059</v>
      </c>
      <c r="N559" s="47">
        <v>1.6125733244443181</v>
      </c>
      <c r="O559" s="47">
        <v>2.8995122681965944</v>
      </c>
      <c r="P559" s="47">
        <v>0.838331495277574</v>
      </c>
      <c r="Q559" s="47">
        <v>5.2044984541371742</v>
      </c>
      <c r="R559" s="47">
        <f t="shared" si="153"/>
        <v>99.999999999999986</v>
      </c>
      <c r="S559" s="47"/>
      <c r="T559" s="47">
        <f t="shared" si="154"/>
        <v>76.281605114965743</v>
      </c>
      <c r="U559" s="47">
        <f t="shared" si="155"/>
        <v>0.32300472032410155</v>
      </c>
      <c r="V559" s="47">
        <f t="shared" si="156"/>
        <v>11.172364750975687</v>
      </c>
      <c r="W559" s="47">
        <f t="shared" si="157"/>
        <v>0.2221725804318411</v>
      </c>
      <c r="X559" s="47">
        <f t="shared" si="158"/>
        <v>1.2456025390521726</v>
      </c>
      <c r="Y559" s="47">
        <f t="shared" si="159"/>
        <v>0.54959553974615538</v>
      </c>
      <c r="Z559" s="47">
        <f t="shared" si="160"/>
        <v>0.37600780267302625</v>
      </c>
      <c r="AA559" s="47">
        <f t="shared" si="161"/>
        <v>4.1854792427444751</v>
      </c>
      <c r="AB559" s="47">
        <f t="shared" si="162"/>
        <v>1.7011074345802608</v>
      </c>
      <c r="AC559" s="47">
        <f t="shared" si="163"/>
        <v>3.0587023866251584</v>
      </c>
      <c r="AD559" s="47">
        <f t="shared" si="164"/>
        <v>0.88435788788140191</v>
      </c>
      <c r="AE559" s="47">
        <f t="shared" si="165"/>
        <v>100.00000000000004</v>
      </c>
      <c r="AF559" s="47"/>
      <c r="AG559" s="47">
        <f>AC559*'E. Diagram lines'!$G$42</f>
        <v>2.5390476839123233</v>
      </c>
      <c r="AH559" s="47">
        <f>V559*'E. Diagram lines'!$G$43</f>
        <v>5.9131570363049422</v>
      </c>
      <c r="AI559" s="47">
        <f>AB559*'E. Diagram lines'!$G$41</f>
        <v>1.261970310454992</v>
      </c>
      <c r="AJ559" s="47">
        <f>AA559*'E. Diagram lines'!$G$44</f>
        <v>2.9911846842138572</v>
      </c>
      <c r="AK559" s="47">
        <f>AD559*'E. Diagram lines'!$G$50</f>
        <v>0.38595916979686973</v>
      </c>
      <c r="AL559" s="47">
        <f>U559*'E. Diagram lines'!$G$47</f>
        <v>0.1935804050050553</v>
      </c>
      <c r="AM559" s="47">
        <f t="shared" si="166"/>
        <v>4.759809821205419</v>
      </c>
      <c r="AN559" s="47">
        <f t="shared" si="167"/>
        <v>0.87058018085233957</v>
      </c>
      <c r="AO559" s="47">
        <f t="shared" si="168"/>
        <v>1.5556772014938054</v>
      </c>
      <c r="AP559" s="47">
        <f t="shared" si="169"/>
        <v>0.6428068747422484</v>
      </c>
    </row>
    <row r="560" spans="1:42">
      <c r="A560" s="18" t="s">
        <v>126</v>
      </c>
      <c r="B560" s="18">
        <v>0.13</v>
      </c>
      <c r="C560" s="18" t="s">
        <v>164</v>
      </c>
      <c r="D560" s="18">
        <v>660</v>
      </c>
      <c r="E560" s="18">
        <v>70</v>
      </c>
      <c r="F560" s="47">
        <v>72.311530155966324</v>
      </c>
      <c r="G560" s="47">
        <v>0.30619394464804345</v>
      </c>
      <c r="H560" s="47">
        <v>10.590899200220578</v>
      </c>
      <c r="I560" s="47">
        <v>0.21060961191774866</v>
      </c>
      <c r="J560" s="47">
        <v>1.1807751741625216</v>
      </c>
      <c r="K560" s="47">
        <v>0.52099184837605927</v>
      </c>
      <c r="L560" s="47">
        <v>0.35643848239547304</v>
      </c>
      <c r="M560" s="47">
        <v>3.9676460402576006</v>
      </c>
      <c r="N560" s="47">
        <v>1.612573324444317</v>
      </c>
      <c r="O560" s="47">
        <v>2.8995122681965912</v>
      </c>
      <c r="P560" s="47">
        <v>0.83833149527757378</v>
      </c>
      <c r="Q560" s="47">
        <v>5.2044984541371697</v>
      </c>
      <c r="R560" s="47">
        <f t="shared" si="153"/>
        <v>99.999999999999986</v>
      </c>
      <c r="S560" s="47"/>
      <c r="T560" s="47">
        <f t="shared" si="154"/>
        <v>76.281605114965743</v>
      </c>
      <c r="U560" s="47">
        <f t="shared" si="155"/>
        <v>0.32300472032410144</v>
      </c>
      <c r="V560" s="47">
        <f t="shared" si="156"/>
        <v>11.172364750975674</v>
      </c>
      <c r="W560" s="47">
        <f t="shared" si="157"/>
        <v>0.22217258043184046</v>
      </c>
      <c r="X560" s="47">
        <f t="shared" si="158"/>
        <v>1.2456025390521861</v>
      </c>
      <c r="Y560" s="47">
        <f t="shared" si="159"/>
        <v>0.54959553974615472</v>
      </c>
      <c r="Z560" s="47">
        <f t="shared" si="160"/>
        <v>0.37600780267302586</v>
      </c>
      <c r="AA560" s="47">
        <f t="shared" si="161"/>
        <v>4.1854792427444689</v>
      </c>
      <c r="AB560" s="47">
        <f t="shared" si="162"/>
        <v>1.7011074345802593</v>
      </c>
      <c r="AC560" s="47">
        <f t="shared" si="163"/>
        <v>3.0587023866251544</v>
      </c>
      <c r="AD560" s="47">
        <f t="shared" si="164"/>
        <v>0.88435788788140146</v>
      </c>
      <c r="AE560" s="47">
        <f t="shared" si="165"/>
        <v>100.00000000000003</v>
      </c>
      <c r="AF560" s="47"/>
      <c r="AG560" s="47">
        <f>AC560*'E. Diagram lines'!$G$42</f>
        <v>2.5390476839123202</v>
      </c>
      <c r="AH560" s="47">
        <f>V560*'E. Diagram lines'!$G$43</f>
        <v>5.9131570363049359</v>
      </c>
      <c r="AI560" s="47">
        <f>AB560*'E. Diagram lines'!$G$41</f>
        <v>1.2619703104549906</v>
      </c>
      <c r="AJ560" s="47">
        <f>AA560*'E. Diagram lines'!$G$44</f>
        <v>2.9911846842138528</v>
      </c>
      <c r="AK560" s="47">
        <f>AD560*'E. Diagram lines'!$G$50</f>
        <v>0.38595916979686956</v>
      </c>
      <c r="AL560" s="47">
        <f>U560*'E. Diagram lines'!$G$47</f>
        <v>0.19358040500505524</v>
      </c>
      <c r="AM560" s="47">
        <f t="shared" si="166"/>
        <v>4.7598098212054136</v>
      </c>
      <c r="AN560" s="47">
        <f t="shared" si="167"/>
        <v>0.87058018085233968</v>
      </c>
      <c r="AO560" s="47">
        <f t="shared" si="168"/>
        <v>1.5556772014938056</v>
      </c>
      <c r="AP560" s="47">
        <f t="shared" si="169"/>
        <v>0.64280687474224829</v>
      </c>
    </row>
    <row r="561" spans="1:42">
      <c r="A561" s="18" t="s">
        <v>126</v>
      </c>
      <c r="B561" s="18">
        <v>0.13</v>
      </c>
      <c r="C561" s="18" t="s">
        <v>164</v>
      </c>
      <c r="D561" s="18">
        <v>660</v>
      </c>
      <c r="E561" s="18">
        <v>70</v>
      </c>
      <c r="F561" s="47">
        <v>72.522964836554365</v>
      </c>
      <c r="G561" s="47">
        <v>0.35517988594622285</v>
      </c>
      <c r="H561" s="47">
        <v>10.717600458040613</v>
      </c>
      <c r="I561" s="47">
        <v>0.23260239656599413</v>
      </c>
      <c r="J561" s="47">
        <v>1.3227560361874566</v>
      </c>
      <c r="K561" s="47">
        <v>0.44613135057319081</v>
      </c>
      <c r="L561" s="47">
        <v>0.37988216190071999</v>
      </c>
      <c r="M561" s="47">
        <v>4.0705269338750423</v>
      </c>
      <c r="N561" s="47">
        <v>1.6471205542443543</v>
      </c>
      <c r="O561" s="47">
        <v>2.7074187109669974</v>
      </c>
      <c r="P561" s="47">
        <v>0.78938813873405578</v>
      </c>
      <c r="Q561" s="47">
        <v>4.8084285364109816</v>
      </c>
      <c r="R561" s="47">
        <f t="shared" si="153"/>
        <v>100</v>
      </c>
      <c r="S561" s="47"/>
      <c r="T561" s="47">
        <f t="shared" si="154"/>
        <v>76.186330072610005</v>
      </c>
      <c r="U561" s="47">
        <f t="shared" si="155"/>
        <v>0.37312114978801453</v>
      </c>
      <c r="V561" s="47">
        <f t="shared" si="156"/>
        <v>11.258980488771654</v>
      </c>
      <c r="W561" s="47">
        <f t="shared" si="157"/>
        <v>0.24435188219890358</v>
      </c>
      <c r="X561" s="47">
        <f t="shared" si="158"/>
        <v>1.3895726437223632</v>
      </c>
      <c r="Y561" s="47">
        <f t="shared" si="159"/>
        <v>0.46866686169146504</v>
      </c>
      <c r="Z561" s="47">
        <f t="shared" si="160"/>
        <v>0.39907121613810714</v>
      </c>
      <c r="AA561" s="47">
        <f t="shared" si="161"/>
        <v>4.2761421744487409</v>
      </c>
      <c r="AB561" s="47">
        <f t="shared" si="162"/>
        <v>1.7303218435409289</v>
      </c>
      <c r="AC561" s="47">
        <f t="shared" si="163"/>
        <v>2.8441790269242389</v>
      </c>
      <c r="AD561" s="47">
        <f t="shared" si="164"/>
        <v>0.82926264016557227</v>
      </c>
      <c r="AE561" s="47">
        <f t="shared" si="165"/>
        <v>99.999999999999986</v>
      </c>
      <c r="AF561" s="47"/>
      <c r="AG561" s="47">
        <f>AC561*'E. Diagram lines'!$G$42</f>
        <v>2.3609705221801249</v>
      </c>
      <c r="AH561" s="47">
        <f>V561*'E. Diagram lines'!$G$43</f>
        <v>5.9589998342102142</v>
      </c>
      <c r="AI561" s="47">
        <f>AB561*'E. Diagram lines'!$G$41</f>
        <v>1.283643084317714</v>
      </c>
      <c r="AJ561" s="47">
        <f>AA561*'E. Diagram lines'!$G$44</f>
        <v>3.0559776402916667</v>
      </c>
      <c r="AK561" s="47">
        <f>AD561*'E. Diagram lines'!$G$50</f>
        <v>0.36191402205798712</v>
      </c>
      <c r="AL561" s="47">
        <f>U561*'E. Diagram lines'!$G$47</f>
        <v>0.22361575155756719</v>
      </c>
      <c r="AM561" s="47">
        <f t="shared" si="166"/>
        <v>4.574500870465168</v>
      </c>
      <c r="AN561" s="47">
        <f t="shared" si="167"/>
        <v>0.8893244811889377</v>
      </c>
      <c r="AO561" s="47">
        <f t="shared" si="168"/>
        <v>1.6350155263609141</v>
      </c>
      <c r="AP561" s="47">
        <f t="shared" si="169"/>
        <v>0.61161498706114392</v>
      </c>
    </row>
    <row r="562" spans="1:42">
      <c r="A562" s="18" t="s">
        <v>126</v>
      </c>
      <c r="B562" s="18">
        <v>0.13</v>
      </c>
      <c r="C562" s="18" t="s">
        <v>164</v>
      </c>
      <c r="D562" s="18">
        <v>660</v>
      </c>
      <c r="E562" s="18">
        <v>70</v>
      </c>
      <c r="F562" s="47">
        <v>72.52296483655438</v>
      </c>
      <c r="G562" s="47">
        <v>0.35517988594622252</v>
      </c>
      <c r="H562" s="47">
        <v>10.7176004580406</v>
      </c>
      <c r="I562" s="47">
        <v>0.23260239656599313</v>
      </c>
      <c r="J562" s="47">
        <v>1.3227560361874748</v>
      </c>
      <c r="K562" s="47">
        <v>0.4461313505731902</v>
      </c>
      <c r="L562" s="47">
        <v>0.37988216190071938</v>
      </c>
      <c r="M562" s="47">
        <v>4.0705269338750325</v>
      </c>
      <c r="N562" s="47">
        <v>1.6471205542443517</v>
      </c>
      <c r="O562" s="47">
        <v>2.7074187109669934</v>
      </c>
      <c r="P562" s="47">
        <v>0.78938813873405522</v>
      </c>
      <c r="Q562" s="47">
        <v>4.8084285364109745</v>
      </c>
      <c r="R562" s="47">
        <f t="shared" si="153"/>
        <v>99.999999999999986</v>
      </c>
      <c r="S562" s="47"/>
      <c r="T562" s="47">
        <f t="shared" si="154"/>
        <v>76.186330072610033</v>
      </c>
      <c r="U562" s="47">
        <f t="shared" si="155"/>
        <v>0.37312114978801419</v>
      </c>
      <c r="V562" s="47">
        <f t="shared" si="156"/>
        <v>11.258980488771639</v>
      </c>
      <c r="W562" s="47">
        <f t="shared" si="157"/>
        <v>0.24435188219890253</v>
      </c>
      <c r="X562" s="47">
        <f t="shared" si="158"/>
        <v>1.3895726437223823</v>
      </c>
      <c r="Y562" s="47">
        <f t="shared" si="159"/>
        <v>0.46866686169146438</v>
      </c>
      <c r="Z562" s="47">
        <f t="shared" si="160"/>
        <v>0.39907121613810648</v>
      </c>
      <c r="AA562" s="47">
        <f t="shared" si="161"/>
        <v>4.2761421744487311</v>
      </c>
      <c r="AB562" s="47">
        <f t="shared" si="162"/>
        <v>1.7303218435409262</v>
      </c>
      <c r="AC562" s="47">
        <f t="shared" si="163"/>
        <v>2.8441790269242349</v>
      </c>
      <c r="AD562" s="47">
        <f t="shared" si="164"/>
        <v>0.82926264016557172</v>
      </c>
      <c r="AE562" s="47">
        <f t="shared" si="165"/>
        <v>100.00000000000001</v>
      </c>
      <c r="AF562" s="47"/>
      <c r="AG562" s="47">
        <f>AC562*'E. Diagram lines'!$G$42</f>
        <v>2.3609705221801214</v>
      </c>
      <c r="AH562" s="47">
        <f>V562*'E. Diagram lines'!$G$43</f>
        <v>5.9589998342102071</v>
      </c>
      <c r="AI562" s="47">
        <f>AB562*'E. Diagram lines'!$G$41</f>
        <v>1.283643084317712</v>
      </c>
      <c r="AJ562" s="47">
        <f>AA562*'E. Diagram lines'!$G$44</f>
        <v>3.0559776402916596</v>
      </c>
      <c r="AK562" s="47">
        <f>AD562*'E. Diagram lines'!$G$50</f>
        <v>0.36191402205798689</v>
      </c>
      <c r="AL562" s="47">
        <f>U562*'E. Diagram lines'!$G$47</f>
        <v>0.22361575155756697</v>
      </c>
      <c r="AM562" s="47">
        <f t="shared" si="166"/>
        <v>4.5745008704651609</v>
      </c>
      <c r="AN562" s="47">
        <f t="shared" si="167"/>
        <v>0.88932448118893825</v>
      </c>
      <c r="AO562" s="47">
        <f t="shared" si="168"/>
        <v>1.6350155263609147</v>
      </c>
      <c r="AP562" s="47">
        <f t="shared" si="169"/>
        <v>0.6116149870611437</v>
      </c>
    </row>
    <row r="563" spans="1:42">
      <c r="A563" s="18" t="s">
        <v>126</v>
      </c>
      <c r="B563" s="18">
        <v>0.13</v>
      </c>
      <c r="C563" s="18" t="s">
        <v>164</v>
      </c>
      <c r="D563" s="18">
        <v>660</v>
      </c>
      <c r="E563" s="18">
        <v>70</v>
      </c>
      <c r="F563" s="47">
        <v>72.648799149329335</v>
      </c>
      <c r="G563" s="47">
        <v>0.41030750406857669</v>
      </c>
      <c r="H563" s="47">
        <v>10.768082972191243</v>
      </c>
      <c r="I563" s="47">
        <v>0.25901767796954073</v>
      </c>
      <c r="J563" s="47">
        <v>1.4978024654146513</v>
      </c>
      <c r="K563" s="47">
        <v>0.42622398157667735</v>
      </c>
      <c r="L563" s="47">
        <v>0.40435211088876755</v>
      </c>
      <c r="M563" s="47">
        <v>4.1916520377655289</v>
      </c>
      <c r="N563" s="47">
        <v>1.7248063257949149</v>
      </c>
      <c r="O563" s="47">
        <v>2.5082633852672394</v>
      </c>
      <c r="P563" s="47">
        <v>0.75286469090953867</v>
      </c>
      <c r="Q563" s="47">
        <v>4.4078276988239917</v>
      </c>
      <c r="R563" s="47">
        <f t="shared" si="153"/>
        <v>100.00000000000001</v>
      </c>
      <c r="S563" s="47"/>
      <c r="T563" s="47">
        <f t="shared" si="154"/>
        <v>75.998690479006484</v>
      </c>
      <c r="U563" s="47">
        <f t="shared" si="155"/>
        <v>0.42922709484605875</v>
      </c>
      <c r="V563" s="47">
        <f t="shared" si="156"/>
        <v>11.264607459975851</v>
      </c>
      <c r="W563" s="47">
        <f t="shared" si="157"/>
        <v>0.27096117991070506</v>
      </c>
      <c r="X563" s="47">
        <f t="shared" si="158"/>
        <v>1.5668672751735602</v>
      </c>
      <c r="Y563" s="47">
        <f t="shared" si="159"/>
        <v>0.44587749322591103</v>
      </c>
      <c r="Z563" s="47">
        <f t="shared" si="160"/>
        <v>0.42299709396162871</v>
      </c>
      <c r="AA563" s="47">
        <f t="shared" si="161"/>
        <v>4.3849322981793568</v>
      </c>
      <c r="AB563" s="47">
        <f t="shared" si="162"/>
        <v>1.8043384560408149</v>
      </c>
      <c r="AC563" s="47">
        <f t="shared" si="163"/>
        <v>2.6239213158213599</v>
      </c>
      <c r="AD563" s="47">
        <f t="shared" si="164"/>
        <v>0.78757985385826057</v>
      </c>
      <c r="AE563" s="47">
        <f t="shared" si="165"/>
        <v>99.999999999999972</v>
      </c>
      <c r="AF563" s="47"/>
      <c r="AG563" s="47">
        <f>AC563*'E. Diagram lines'!$G$42</f>
        <v>2.1781332400421127</v>
      </c>
      <c r="AH563" s="47">
        <f>V563*'E. Diagram lines'!$G$43</f>
        <v>5.9619780008840406</v>
      </c>
      <c r="AI563" s="47">
        <f>AB563*'E. Diagram lines'!$G$41</f>
        <v>1.3385524719063677</v>
      </c>
      <c r="AJ563" s="47">
        <f>AA563*'E. Diagram lines'!$G$44</f>
        <v>3.1337253324970096</v>
      </c>
      <c r="AK563" s="47">
        <f>AD563*'E. Diagram lines'!$G$50</f>
        <v>0.34372245751330832</v>
      </c>
      <c r="AL563" s="47">
        <f>U563*'E. Diagram lines'!$G$47</f>
        <v>0.25724068297228364</v>
      </c>
      <c r="AM563" s="47">
        <f t="shared" si="166"/>
        <v>4.4282597718621748</v>
      </c>
      <c r="AN563" s="47">
        <f t="shared" si="167"/>
        <v>0.89648263258307348</v>
      </c>
      <c r="AO563" s="47">
        <f t="shared" si="168"/>
        <v>1.6953400130774563</v>
      </c>
      <c r="AP563" s="47">
        <f t="shared" si="169"/>
        <v>0.58985217849294769</v>
      </c>
    </row>
    <row r="564" spans="1:42">
      <c r="A564" s="18" t="s">
        <v>126</v>
      </c>
      <c r="B564" s="18">
        <v>0.13</v>
      </c>
      <c r="C564" s="18" t="s">
        <v>164</v>
      </c>
      <c r="D564" s="18">
        <v>660</v>
      </c>
      <c r="E564" s="18">
        <v>70</v>
      </c>
      <c r="F564" s="47">
        <v>72.648799149329363</v>
      </c>
      <c r="G564" s="47">
        <v>0.41030750406857641</v>
      </c>
      <c r="H564" s="47">
        <v>10.768082972191225</v>
      </c>
      <c r="I564" s="47">
        <v>0.25901767796953962</v>
      </c>
      <c r="J564" s="47">
        <v>1.4978024654146744</v>
      </c>
      <c r="K564" s="47">
        <v>0.42622398157667674</v>
      </c>
      <c r="L564" s="47">
        <v>0.4043521108887671</v>
      </c>
      <c r="M564" s="47">
        <v>4.1916520377655191</v>
      </c>
      <c r="N564" s="47">
        <v>1.7248063257949129</v>
      </c>
      <c r="O564" s="47">
        <v>2.5082633852672367</v>
      </c>
      <c r="P564" s="47">
        <v>0.75286469090953834</v>
      </c>
      <c r="Q564" s="47">
        <v>4.4078276988239846</v>
      </c>
      <c r="R564" s="47">
        <f t="shared" si="153"/>
        <v>100.00000000000001</v>
      </c>
      <c r="S564" s="47"/>
      <c r="T564" s="47">
        <f t="shared" si="154"/>
        <v>75.998690479006498</v>
      </c>
      <c r="U564" s="47">
        <f t="shared" si="155"/>
        <v>0.42922709484605842</v>
      </c>
      <c r="V564" s="47">
        <f t="shared" si="156"/>
        <v>11.264607459975831</v>
      </c>
      <c r="W564" s="47">
        <f t="shared" si="157"/>
        <v>0.27096117991070384</v>
      </c>
      <c r="X564" s="47">
        <f t="shared" si="158"/>
        <v>1.5668672751735842</v>
      </c>
      <c r="Y564" s="47">
        <f t="shared" si="159"/>
        <v>0.44587749322591036</v>
      </c>
      <c r="Z564" s="47">
        <f t="shared" si="160"/>
        <v>0.42299709396162821</v>
      </c>
      <c r="AA564" s="47">
        <f t="shared" si="161"/>
        <v>4.3849322981793462</v>
      </c>
      <c r="AB564" s="47">
        <f t="shared" si="162"/>
        <v>1.8043384560408127</v>
      </c>
      <c r="AC564" s="47">
        <f t="shared" si="163"/>
        <v>2.6239213158213568</v>
      </c>
      <c r="AD564" s="47">
        <f t="shared" si="164"/>
        <v>0.78757985385826002</v>
      </c>
      <c r="AE564" s="47">
        <f t="shared" si="165"/>
        <v>99.999999999999986</v>
      </c>
      <c r="AF564" s="47"/>
      <c r="AG564" s="47">
        <f>AC564*'E. Diagram lines'!$G$42</f>
        <v>2.1781332400421105</v>
      </c>
      <c r="AH564" s="47">
        <f>V564*'E. Diagram lines'!$G$43</f>
        <v>5.96197800088403</v>
      </c>
      <c r="AI564" s="47">
        <f>AB564*'E. Diagram lines'!$G$41</f>
        <v>1.3385524719063662</v>
      </c>
      <c r="AJ564" s="47">
        <f>AA564*'E. Diagram lines'!$G$44</f>
        <v>3.133725332497002</v>
      </c>
      <c r="AK564" s="47">
        <f>AD564*'E. Diagram lines'!$G$50</f>
        <v>0.3437224575133081</v>
      </c>
      <c r="AL564" s="47">
        <f>U564*'E. Diagram lines'!$G$47</f>
        <v>0.25724068297228342</v>
      </c>
      <c r="AM564" s="47">
        <f t="shared" si="166"/>
        <v>4.4282597718621695</v>
      </c>
      <c r="AN564" s="47">
        <f t="shared" si="167"/>
        <v>0.89648263258307348</v>
      </c>
      <c r="AO564" s="47">
        <f t="shared" si="168"/>
        <v>1.695340013077455</v>
      </c>
      <c r="AP564" s="47">
        <f t="shared" si="169"/>
        <v>0.58985217849294813</v>
      </c>
    </row>
    <row r="565" spans="1:42">
      <c r="A565" s="18" t="s">
        <v>126</v>
      </c>
      <c r="B565" s="18">
        <v>0.13</v>
      </c>
      <c r="C565" s="18" t="s">
        <v>164</v>
      </c>
      <c r="D565" s="18">
        <v>660</v>
      </c>
      <c r="E565" s="18">
        <v>70</v>
      </c>
      <c r="F565" s="47">
        <v>72.670122203483359</v>
      </c>
      <c r="G565" s="47">
        <v>0.47386071010024577</v>
      </c>
      <c r="H565" s="47">
        <v>10.822910922345773</v>
      </c>
      <c r="I565" s="47">
        <v>0.28870322048187536</v>
      </c>
      <c r="J565" s="47">
        <v>1.6998048970482269</v>
      </c>
      <c r="K565" s="47">
        <v>0.40812641585318804</v>
      </c>
      <c r="L565" s="47">
        <v>0.43211396428818655</v>
      </c>
      <c r="M565" s="47">
        <v>4.3377856463397633</v>
      </c>
      <c r="N565" s="47">
        <v>1.8024406020237274</v>
      </c>
      <c r="O565" s="47">
        <v>2.3148195735192729</v>
      </c>
      <c r="P565" s="47">
        <v>0.7274630571046371</v>
      </c>
      <c r="Q565" s="47">
        <v>4.021848787411729</v>
      </c>
      <c r="R565" s="47">
        <f t="shared" si="153"/>
        <v>99.999999999999986</v>
      </c>
      <c r="S565" s="47"/>
      <c r="T565" s="47">
        <f t="shared" si="154"/>
        <v>75.71527611791727</v>
      </c>
      <c r="U565" s="47">
        <f t="shared" si="155"/>
        <v>0.49371727222653083</v>
      </c>
      <c r="V565" s="47">
        <f t="shared" si="156"/>
        <v>11.276431964576398</v>
      </c>
      <c r="W565" s="47">
        <f t="shared" si="157"/>
        <v>0.30080098109246528</v>
      </c>
      <c r="X565" s="47">
        <f t="shared" si="158"/>
        <v>1.7710331732512938</v>
      </c>
      <c r="Y565" s="47">
        <f t="shared" si="159"/>
        <v>0.4252284615789298</v>
      </c>
      <c r="Z565" s="47">
        <f t="shared" si="160"/>
        <v>0.4502211793297301</v>
      </c>
      <c r="AA565" s="47">
        <f t="shared" si="161"/>
        <v>4.5195553274741869</v>
      </c>
      <c r="AB565" s="47">
        <f t="shared" si="162"/>
        <v>1.8779697037832956</v>
      </c>
      <c r="AC565" s="47">
        <f t="shared" si="163"/>
        <v>2.4118192987402187</v>
      </c>
      <c r="AD565" s="47">
        <f t="shared" si="164"/>
        <v>0.75794652002968033</v>
      </c>
      <c r="AE565" s="47">
        <f t="shared" si="165"/>
        <v>100</v>
      </c>
      <c r="AF565" s="47"/>
      <c r="AG565" s="47">
        <f>AC565*'E. Diagram lines'!$G$42</f>
        <v>2.0020660497270715</v>
      </c>
      <c r="AH565" s="47">
        <f>V565*'E. Diagram lines'!$G$43</f>
        <v>5.9682363136171119</v>
      </c>
      <c r="AI565" s="47">
        <f>AB565*'E. Diagram lines'!$G$41</f>
        <v>1.3931759757979338</v>
      </c>
      <c r="AJ565" s="47">
        <f>AA565*'E. Diagram lines'!$G$44</f>
        <v>3.2299347078193739</v>
      </c>
      <c r="AK565" s="47">
        <f>AD565*'E. Diagram lines'!$G$50</f>
        <v>0.33078961993757094</v>
      </c>
      <c r="AL565" s="47">
        <f>U565*'E. Diagram lines'!$G$47</f>
        <v>0.29589038023872982</v>
      </c>
      <c r="AM565" s="47">
        <f t="shared" si="166"/>
        <v>4.2897890025235146</v>
      </c>
      <c r="AN565" s="47">
        <f t="shared" si="167"/>
        <v>0.90084182714388594</v>
      </c>
      <c r="AO565" s="47">
        <f t="shared" si="168"/>
        <v>1.7578235273799796</v>
      </c>
      <c r="AP565" s="47">
        <f t="shared" si="169"/>
        <v>0.56888532006992254</v>
      </c>
    </row>
    <row r="566" spans="1:42">
      <c r="A566" s="18" t="s">
        <v>126</v>
      </c>
      <c r="B566" s="18">
        <v>0.13</v>
      </c>
      <c r="C566" s="18" t="s">
        <v>164</v>
      </c>
      <c r="D566" s="18">
        <v>660</v>
      </c>
      <c r="E566" s="18">
        <v>70</v>
      </c>
      <c r="F566" s="47">
        <v>72.670122203483373</v>
      </c>
      <c r="G566" s="47">
        <v>0.47386071010024555</v>
      </c>
      <c r="H566" s="47">
        <v>10.822910922345761</v>
      </c>
      <c r="I566" s="47">
        <v>0.28870322048187402</v>
      </c>
      <c r="J566" s="47">
        <v>1.6998048970482553</v>
      </c>
      <c r="K566" s="47">
        <v>0.40812641585318754</v>
      </c>
      <c r="L566" s="47">
        <v>0.43211396428818605</v>
      </c>
      <c r="M566" s="47">
        <v>4.3377856463397526</v>
      </c>
      <c r="N566" s="47">
        <v>1.8024406020237249</v>
      </c>
      <c r="O566" s="47">
        <v>2.3148195735192698</v>
      </c>
      <c r="P566" s="47">
        <v>0.72746305710463677</v>
      </c>
      <c r="Q566" s="47">
        <v>4.0218487874117237</v>
      </c>
      <c r="R566" s="47">
        <f t="shared" si="153"/>
        <v>100</v>
      </c>
      <c r="S566" s="47"/>
      <c r="T566" s="47">
        <f t="shared" si="154"/>
        <v>75.71527611791727</v>
      </c>
      <c r="U566" s="47">
        <f t="shared" si="155"/>
        <v>0.49371727222653056</v>
      </c>
      <c r="V566" s="47">
        <f t="shared" si="156"/>
        <v>11.276431964576386</v>
      </c>
      <c r="W566" s="47">
        <f t="shared" si="157"/>
        <v>0.30080098109246389</v>
      </c>
      <c r="X566" s="47">
        <f t="shared" si="158"/>
        <v>1.7710331732513231</v>
      </c>
      <c r="Y566" s="47">
        <f t="shared" si="159"/>
        <v>0.42522846157892924</v>
      </c>
      <c r="Z566" s="47">
        <f t="shared" si="160"/>
        <v>0.45022117932972955</v>
      </c>
      <c r="AA566" s="47">
        <f t="shared" si="161"/>
        <v>4.5195553274741744</v>
      </c>
      <c r="AB566" s="47">
        <f t="shared" si="162"/>
        <v>1.8779697037832928</v>
      </c>
      <c r="AC566" s="47">
        <f t="shared" si="163"/>
        <v>2.4118192987402152</v>
      </c>
      <c r="AD566" s="47">
        <f t="shared" si="164"/>
        <v>0.75794652002967977</v>
      </c>
      <c r="AE566" s="47">
        <f t="shared" si="165"/>
        <v>100</v>
      </c>
      <c r="AF566" s="47"/>
      <c r="AG566" s="47">
        <f>AC566*'E. Diagram lines'!$G$42</f>
        <v>2.0020660497270684</v>
      </c>
      <c r="AH566" s="47">
        <f>V566*'E. Diagram lines'!$G$43</f>
        <v>5.9682363136171048</v>
      </c>
      <c r="AI566" s="47">
        <f>AB566*'E. Diagram lines'!$G$41</f>
        <v>1.3931759757979316</v>
      </c>
      <c r="AJ566" s="47">
        <f>AA566*'E. Diagram lines'!$G$44</f>
        <v>3.229934707819365</v>
      </c>
      <c r="AK566" s="47">
        <f>AD566*'E. Diagram lines'!$G$50</f>
        <v>0.33078961993757072</v>
      </c>
      <c r="AL566" s="47">
        <f>U566*'E. Diagram lines'!$G$47</f>
        <v>0.29589038023872966</v>
      </c>
      <c r="AM566" s="47">
        <f t="shared" si="166"/>
        <v>4.2897890025235075</v>
      </c>
      <c r="AN566" s="47">
        <f t="shared" si="167"/>
        <v>0.90084182714388683</v>
      </c>
      <c r="AO566" s="47">
        <f t="shared" si="168"/>
        <v>1.7578235273799803</v>
      </c>
      <c r="AP566" s="47">
        <f t="shared" si="169"/>
        <v>0.56888532006992232</v>
      </c>
    </row>
    <row r="567" spans="1:42">
      <c r="A567" s="18" t="s">
        <v>126</v>
      </c>
      <c r="B567" s="18">
        <v>0.13</v>
      </c>
      <c r="C567" s="18" t="s">
        <v>164</v>
      </c>
      <c r="D567" s="18">
        <v>660</v>
      </c>
      <c r="E567" s="18">
        <v>70</v>
      </c>
      <c r="F567" s="47">
        <v>72.02242007251435</v>
      </c>
      <c r="G567" s="47">
        <v>0.53045885544142235</v>
      </c>
      <c r="H567" s="47">
        <v>11.010336909796612</v>
      </c>
      <c r="I567" s="47">
        <v>0.31075205179168069</v>
      </c>
      <c r="J567" s="47">
        <v>1.9921096769307343</v>
      </c>
      <c r="K567" s="47">
        <v>0.41212405981015199</v>
      </c>
      <c r="L567" s="47">
        <v>0.47442908300022657</v>
      </c>
      <c r="M567" s="47">
        <v>4.5198673255445474</v>
      </c>
      <c r="N567" s="47">
        <v>1.9596611335526155</v>
      </c>
      <c r="O567" s="47">
        <v>2.2179536050874455</v>
      </c>
      <c r="P567" s="47">
        <v>0.71855266408350438</v>
      </c>
      <c r="Q567" s="47">
        <v>3.8313345624467141</v>
      </c>
      <c r="R567" s="47">
        <f t="shared" si="153"/>
        <v>100.00000000000001</v>
      </c>
      <c r="S567" s="47"/>
      <c r="T567" s="47">
        <f t="shared" si="154"/>
        <v>74.891774513894859</v>
      </c>
      <c r="U567" s="47">
        <f t="shared" si="155"/>
        <v>0.55159219796584735</v>
      </c>
      <c r="V567" s="47">
        <f t="shared" si="156"/>
        <v>11.448985862184109</v>
      </c>
      <c r="W567" s="47">
        <f t="shared" si="157"/>
        <v>0.32313233253035645</v>
      </c>
      <c r="X567" s="47">
        <f t="shared" si="158"/>
        <v>2.0714748071702234</v>
      </c>
      <c r="Y567" s="47">
        <f t="shared" si="159"/>
        <v>0.42854297492332671</v>
      </c>
      <c r="Z567" s="47">
        <f t="shared" si="160"/>
        <v>0.49333021399604948</v>
      </c>
      <c r="AA567" s="47">
        <f t="shared" si="161"/>
        <v>4.6999376615863548</v>
      </c>
      <c r="AB567" s="47">
        <f t="shared" si="162"/>
        <v>2.0377335222823829</v>
      </c>
      <c r="AC567" s="47">
        <f t="shared" si="163"/>
        <v>2.3063162985532579</v>
      </c>
      <c r="AD567" s="47">
        <f t="shared" si="164"/>
        <v>0.74717961491323104</v>
      </c>
      <c r="AE567" s="47">
        <f t="shared" si="165"/>
        <v>100.00000000000001</v>
      </c>
      <c r="AF567" s="47"/>
      <c r="AG567" s="47">
        <f>AC567*'E. Diagram lines'!$G$42</f>
        <v>1.9144873596780312</v>
      </c>
      <c r="AH567" s="47">
        <f>V567*'E. Diagram lines'!$G$43</f>
        <v>6.0595632901814751</v>
      </c>
      <c r="AI567" s="47">
        <f>AB567*'E. Diagram lines'!$G$41</f>
        <v>1.5116971176919001</v>
      </c>
      <c r="AJ567" s="47">
        <f>AA567*'E. Diagram lines'!$G$44</f>
        <v>3.3588463195623746</v>
      </c>
      <c r="AK567" s="47">
        <f>AD567*'E. Diagram lines'!$G$50</f>
        <v>0.32609063345599876</v>
      </c>
      <c r="AL567" s="47">
        <f>U567*'E. Diagram lines'!$G$47</f>
        <v>0.33057548190849145</v>
      </c>
      <c r="AM567" s="47">
        <f t="shared" si="166"/>
        <v>4.3440498208356413</v>
      </c>
      <c r="AN567" s="47">
        <f t="shared" si="167"/>
        <v>0.89307822934586623</v>
      </c>
      <c r="AO567" s="47">
        <f t="shared" si="168"/>
        <v>1.7686039179165931</v>
      </c>
      <c r="AP567" s="47">
        <f t="shared" si="169"/>
        <v>0.56541772291107173</v>
      </c>
    </row>
    <row r="568" spans="1:42">
      <c r="A568" s="18" t="s">
        <v>126</v>
      </c>
      <c r="B568" s="18">
        <v>0.13</v>
      </c>
      <c r="C568" s="18" t="s">
        <v>164</v>
      </c>
      <c r="D568" s="18">
        <v>660</v>
      </c>
      <c r="E568" s="18">
        <v>70</v>
      </c>
      <c r="F568" s="47">
        <v>72.02242007251435</v>
      </c>
      <c r="G568" s="47">
        <v>0.53045885544142202</v>
      </c>
      <c r="H568" s="47">
        <v>11.0103369097966</v>
      </c>
      <c r="I568" s="47">
        <v>0.31075205179167986</v>
      </c>
      <c r="J568" s="47">
        <v>1.9921096769307509</v>
      </c>
      <c r="K568" s="47">
        <v>0.4121240598101516</v>
      </c>
      <c r="L568" s="47">
        <v>0.47442908300022596</v>
      </c>
      <c r="M568" s="47">
        <v>4.5198673255445394</v>
      </c>
      <c r="N568" s="47">
        <v>1.9596611335526135</v>
      </c>
      <c r="O568" s="47">
        <v>2.2179536050874433</v>
      </c>
      <c r="P568" s="47">
        <v>0.71855266408350382</v>
      </c>
      <c r="Q568" s="47">
        <v>3.8313345624467097</v>
      </c>
      <c r="R568" s="47">
        <f t="shared" si="153"/>
        <v>100.00000000000001</v>
      </c>
      <c r="S568" s="47"/>
      <c r="T568" s="47">
        <f t="shared" si="154"/>
        <v>74.891774513894859</v>
      </c>
      <c r="U568" s="47">
        <f t="shared" si="155"/>
        <v>0.55159219796584691</v>
      </c>
      <c r="V568" s="47">
        <f t="shared" si="156"/>
        <v>11.448985862184095</v>
      </c>
      <c r="W568" s="47">
        <f t="shared" si="157"/>
        <v>0.32313233253035556</v>
      </c>
      <c r="X568" s="47">
        <f t="shared" si="158"/>
        <v>2.0714748071702407</v>
      </c>
      <c r="Y568" s="47">
        <f t="shared" si="159"/>
        <v>0.42854297492332627</v>
      </c>
      <c r="Z568" s="47">
        <f t="shared" si="160"/>
        <v>0.49333021399604882</v>
      </c>
      <c r="AA568" s="47">
        <f t="shared" si="161"/>
        <v>4.6999376615863468</v>
      </c>
      <c r="AB568" s="47">
        <f t="shared" si="162"/>
        <v>2.0377335222823807</v>
      </c>
      <c r="AC568" s="47">
        <f t="shared" si="163"/>
        <v>2.3063162985532557</v>
      </c>
      <c r="AD568" s="47">
        <f t="shared" si="164"/>
        <v>0.74717961491323059</v>
      </c>
      <c r="AE568" s="47">
        <f t="shared" si="165"/>
        <v>99.999999999999986</v>
      </c>
      <c r="AF568" s="47"/>
      <c r="AG568" s="47">
        <f>AC568*'E. Diagram lines'!$G$42</f>
        <v>1.9144873596780294</v>
      </c>
      <c r="AH568" s="47">
        <f>V568*'E. Diagram lines'!$G$43</f>
        <v>6.059563290181468</v>
      </c>
      <c r="AI568" s="47">
        <f>AB568*'E. Diagram lines'!$G$41</f>
        <v>1.5116971176918985</v>
      </c>
      <c r="AJ568" s="47">
        <f>AA568*'E. Diagram lines'!$G$44</f>
        <v>3.3588463195623688</v>
      </c>
      <c r="AK568" s="47">
        <f>AD568*'E. Diagram lines'!$G$50</f>
        <v>0.32609063345599859</v>
      </c>
      <c r="AL568" s="47">
        <f>U568*'E. Diagram lines'!$G$47</f>
        <v>0.33057548190849123</v>
      </c>
      <c r="AM568" s="47">
        <f t="shared" si="166"/>
        <v>4.344049820835636</v>
      </c>
      <c r="AN568" s="47">
        <f t="shared" si="167"/>
        <v>0.89307822934586634</v>
      </c>
      <c r="AO568" s="47">
        <f t="shared" si="168"/>
        <v>1.7686039179165929</v>
      </c>
      <c r="AP568" s="47">
        <f t="shared" si="169"/>
        <v>0.56541772291107173</v>
      </c>
    </row>
    <row r="569" spans="1:42">
      <c r="A569" s="18" t="s">
        <v>126</v>
      </c>
      <c r="B569" s="18">
        <v>0.13</v>
      </c>
      <c r="C569" s="18" t="s">
        <v>164</v>
      </c>
      <c r="D569" s="18">
        <v>660</v>
      </c>
      <c r="E569" s="18">
        <v>70</v>
      </c>
      <c r="F569" s="47">
        <v>71.330647267541707</v>
      </c>
      <c r="G569" s="47">
        <v>0.59309914240037853</v>
      </c>
      <c r="H569" s="47">
        <v>11.195915557074485</v>
      </c>
      <c r="I569" s="47">
        <v>0.33512184301524611</v>
      </c>
      <c r="J569" s="47">
        <v>2.3196038033707591</v>
      </c>
      <c r="K569" s="47">
        <v>0.41574063994927529</v>
      </c>
      <c r="L569" s="47">
        <v>0.52093755539549957</v>
      </c>
      <c r="M569" s="47">
        <v>4.7097304151950494</v>
      </c>
      <c r="N569" s="47">
        <v>2.1139580162605771</v>
      </c>
      <c r="O569" s="47">
        <v>2.1172367234402105</v>
      </c>
      <c r="P569" s="47">
        <v>0.71428650887076983</v>
      </c>
      <c r="Q569" s="47">
        <v>3.6337225274860594</v>
      </c>
      <c r="R569" s="47">
        <f t="shared" si="153"/>
        <v>100.00000000000003</v>
      </c>
      <c r="S569" s="47"/>
      <c r="T569" s="47">
        <f t="shared" si="154"/>
        <v>74.020341076147687</v>
      </c>
      <c r="U569" s="47">
        <f t="shared" si="155"/>
        <v>0.61546337365739279</v>
      </c>
      <c r="V569" s="47">
        <f t="shared" si="156"/>
        <v>11.618084511221092</v>
      </c>
      <c r="W569" s="47">
        <f t="shared" si="157"/>
        <v>0.34775841902872207</v>
      </c>
      <c r="X569" s="47">
        <f t="shared" si="158"/>
        <v>2.4070700500311086</v>
      </c>
      <c r="Y569" s="47">
        <f t="shared" si="159"/>
        <v>0.43141714181898821</v>
      </c>
      <c r="Z569" s="47">
        <f t="shared" si="160"/>
        <v>0.54058076026033464</v>
      </c>
      <c r="AA569" s="47">
        <f t="shared" si="161"/>
        <v>4.8873221408167185</v>
      </c>
      <c r="AB569" s="47">
        <f t="shared" si="162"/>
        <v>2.1936698933540622</v>
      </c>
      <c r="AC569" s="47">
        <f t="shared" si="163"/>
        <v>2.1970722320825335</v>
      </c>
      <c r="AD569" s="47">
        <f t="shared" si="164"/>
        <v>0.74122040158135394</v>
      </c>
      <c r="AE569" s="47">
        <f t="shared" si="165"/>
        <v>100</v>
      </c>
      <c r="AF569" s="47"/>
      <c r="AG569" s="47">
        <f>AC569*'E. Diagram lines'!$G$42</f>
        <v>1.8238031874726728</v>
      </c>
      <c r="AH569" s="47">
        <f>V569*'E. Diagram lines'!$G$43</f>
        <v>6.1490615198463612</v>
      </c>
      <c r="AI569" s="47">
        <f>AB569*'E. Diagram lines'!$G$41</f>
        <v>1.6273788592516907</v>
      </c>
      <c r="AJ569" s="47">
        <f>AA569*'E. Diagram lines'!$G$44</f>
        <v>3.4927620677541453</v>
      </c>
      <c r="AK569" s="47">
        <f>AD569*'E. Diagram lines'!$G$50</f>
        <v>0.32348986168505461</v>
      </c>
      <c r="AL569" s="47">
        <f>U569*'E. Diagram lines'!$G$47</f>
        <v>0.36885420441790934</v>
      </c>
      <c r="AM569" s="47">
        <f t="shared" si="166"/>
        <v>4.3907421254365957</v>
      </c>
      <c r="AN569" s="47">
        <f t="shared" si="167"/>
        <v>0.88552865899730193</v>
      </c>
      <c r="AO569" s="47">
        <f t="shared" si="168"/>
        <v>1.7817262133948133</v>
      </c>
      <c r="AP569" s="47">
        <f t="shared" si="169"/>
        <v>0.56125345885474143</v>
      </c>
    </row>
    <row r="570" spans="1:42">
      <c r="A570" s="18" t="s">
        <v>126</v>
      </c>
      <c r="B570" s="18">
        <v>0.13</v>
      </c>
      <c r="C570" s="18" t="s">
        <v>164</v>
      </c>
      <c r="D570" s="18">
        <v>660</v>
      </c>
      <c r="E570" s="18">
        <v>70</v>
      </c>
      <c r="F570" s="47">
        <v>71.330647267541707</v>
      </c>
      <c r="G570" s="47">
        <v>0.59309914240037853</v>
      </c>
      <c r="H570" s="47">
        <v>11.19591555707448</v>
      </c>
      <c r="I570" s="47">
        <v>0.33512184301524528</v>
      </c>
      <c r="J570" s="47">
        <v>2.3196038033707804</v>
      </c>
      <c r="K570" s="47">
        <v>0.41574063994927501</v>
      </c>
      <c r="L570" s="47">
        <v>0.52093755539549913</v>
      </c>
      <c r="M570" s="47">
        <v>4.7097304151950441</v>
      </c>
      <c r="N570" s="47">
        <v>2.1139580162605762</v>
      </c>
      <c r="O570" s="47">
        <v>2.1172367234402092</v>
      </c>
      <c r="P570" s="47">
        <v>0.71428650887076983</v>
      </c>
      <c r="Q570" s="47">
        <v>3.6337225274860572</v>
      </c>
      <c r="R570" s="47">
        <f t="shared" si="153"/>
        <v>100.00000000000004</v>
      </c>
      <c r="S570" s="47"/>
      <c r="T570" s="47">
        <f t="shared" si="154"/>
        <v>74.020341076147673</v>
      </c>
      <c r="U570" s="47">
        <f t="shared" si="155"/>
        <v>0.61546337365739268</v>
      </c>
      <c r="V570" s="47">
        <f t="shared" si="156"/>
        <v>11.618084511221083</v>
      </c>
      <c r="W570" s="47">
        <f t="shared" si="157"/>
        <v>0.34775841902872112</v>
      </c>
      <c r="X570" s="47">
        <f t="shared" si="158"/>
        <v>2.4070700500311304</v>
      </c>
      <c r="Y570" s="47">
        <f t="shared" si="159"/>
        <v>0.43141714181898783</v>
      </c>
      <c r="Z570" s="47">
        <f t="shared" si="160"/>
        <v>0.54058076026033408</v>
      </c>
      <c r="AA570" s="47">
        <f t="shared" si="161"/>
        <v>4.8873221408167131</v>
      </c>
      <c r="AB570" s="47">
        <f t="shared" si="162"/>
        <v>2.1936698933540613</v>
      </c>
      <c r="AC570" s="47">
        <f t="shared" si="163"/>
        <v>2.1970722320825318</v>
      </c>
      <c r="AD570" s="47">
        <f t="shared" si="164"/>
        <v>0.74122040158135383</v>
      </c>
      <c r="AE570" s="47">
        <f t="shared" si="165"/>
        <v>99.999999999999972</v>
      </c>
      <c r="AF570" s="47"/>
      <c r="AG570" s="47">
        <f>AC570*'E. Diagram lines'!$G$42</f>
        <v>1.8238031874726712</v>
      </c>
      <c r="AH570" s="47">
        <f>V570*'E. Diagram lines'!$G$43</f>
        <v>6.1490615198463558</v>
      </c>
      <c r="AI570" s="47">
        <f>AB570*'E. Diagram lines'!$G$41</f>
        <v>1.62737885925169</v>
      </c>
      <c r="AJ570" s="47">
        <f>AA570*'E. Diagram lines'!$G$44</f>
        <v>3.4927620677541418</v>
      </c>
      <c r="AK570" s="47">
        <f>AD570*'E. Diagram lines'!$G$50</f>
        <v>0.32348986168505461</v>
      </c>
      <c r="AL570" s="47">
        <f>U570*'E. Diagram lines'!$G$47</f>
        <v>0.36885420441790928</v>
      </c>
      <c r="AM570" s="47">
        <f t="shared" si="166"/>
        <v>4.390742125436593</v>
      </c>
      <c r="AN570" s="47">
        <f t="shared" si="167"/>
        <v>0.88552865899730204</v>
      </c>
      <c r="AO570" s="47">
        <f t="shared" si="168"/>
        <v>1.7817262133948126</v>
      </c>
      <c r="AP570" s="47">
        <f t="shared" si="169"/>
        <v>0.56125345885474154</v>
      </c>
    </row>
    <row r="571" spans="1:42">
      <c r="A571" s="18" t="s">
        <v>126</v>
      </c>
      <c r="B571" s="18">
        <v>0.13</v>
      </c>
      <c r="C571" s="18" t="s">
        <v>164</v>
      </c>
      <c r="D571" s="18">
        <v>660</v>
      </c>
      <c r="E571" s="18">
        <v>70</v>
      </c>
      <c r="F571" s="47">
        <v>70.565881180552864</v>
      </c>
      <c r="G571" s="47">
        <v>0.66526114829924787</v>
      </c>
      <c r="H571" s="47">
        <v>11.385362781757946</v>
      </c>
      <c r="I571" s="47">
        <v>0.36324004913425606</v>
      </c>
      <c r="J571" s="47">
        <v>2.6978742105747044</v>
      </c>
      <c r="K571" s="47">
        <v>0.41912642028936792</v>
      </c>
      <c r="L571" s="47">
        <v>0.57422080316238511</v>
      </c>
      <c r="M571" s="47">
        <v>4.9146610834957016</v>
      </c>
      <c r="N571" s="47">
        <v>2.2686004005024305</v>
      </c>
      <c r="O571" s="47">
        <v>2.0090594039083287</v>
      </c>
      <c r="P571" s="47">
        <v>0.71458888496475048</v>
      </c>
      <c r="Q571" s="47">
        <v>3.4221236333580136</v>
      </c>
      <c r="R571" s="47">
        <f t="shared" si="153"/>
        <v>100.00000000000003</v>
      </c>
      <c r="S571" s="47"/>
      <c r="T571" s="47">
        <f t="shared" si="154"/>
        <v>73.066300311534192</v>
      </c>
      <c r="U571" s="47">
        <f t="shared" si="155"/>
        <v>0.68883389584348842</v>
      </c>
      <c r="V571" s="47">
        <f t="shared" si="156"/>
        <v>11.788789741591843</v>
      </c>
      <c r="W571" s="47">
        <f t="shared" si="157"/>
        <v>0.37611103370638943</v>
      </c>
      <c r="X571" s="47">
        <f t="shared" si="158"/>
        <v>2.793470214992789</v>
      </c>
      <c r="Y571" s="47">
        <f t="shared" si="159"/>
        <v>0.43397767279353239</v>
      </c>
      <c r="Z571" s="47">
        <f t="shared" si="160"/>
        <v>0.59456764298942577</v>
      </c>
      <c r="AA571" s="47">
        <f t="shared" si="161"/>
        <v>5.0888063274843605</v>
      </c>
      <c r="AB571" s="47">
        <f t="shared" si="162"/>
        <v>2.3489855915759241</v>
      </c>
      <c r="AC571" s="47">
        <f t="shared" si="163"/>
        <v>2.0802480645580417</v>
      </c>
      <c r="AD571" s="47">
        <f t="shared" si="164"/>
        <v>0.73990950292997892</v>
      </c>
      <c r="AE571" s="47">
        <f t="shared" si="165"/>
        <v>99.999999999999972</v>
      </c>
      <c r="AF571" s="47"/>
      <c r="AG571" s="47">
        <f>AC571*'E. Diagram lines'!$G$42</f>
        <v>1.7268267267110469</v>
      </c>
      <c r="AH571" s="47">
        <f>V571*'E. Diagram lines'!$G$43</f>
        <v>6.2394100589962944</v>
      </c>
      <c r="AI571" s="47">
        <f>AB571*'E. Diagram lines'!$G$41</f>
        <v>1.7426001532859148</v>
      </c>
      <c r="AJ571" s="47">
        <f>AA571*'E. Diagram lines'!$G$44</f>
        <v>3.6367542794742911</v>
      </c>
      <c r="AK571" s="47">
        <f>AD571*'E. Diagram lines'!$G$50</f>
        <v>0.32291774788123634</v>
      </c>
      <c r="AL571" s="47">
        <f>U571*'E. Diagram lines'!$G$47</f>
        <v>0.41282599339351772</v>
      </c>
      <c r="AM571" s="47">
        <f t="shared" si="166"/>
        <v>4.4292336561339658</v>
      </c>
      <c r="AN571" s="47">
        <f t="shared" si="167"/>
        <v>0.87802575236634528</v>
      </c>
      <c r="AO571" s="47">
        <f t="shared" si="168"/>
        <v>1.7983979126263523</v>
      </c>
      <c r="AP571" s="47">
        <f t="shared" si="169"/>
        <v>0.55605046746279607</v>
      </c>
    </row>
    <row r="572" spans="1:42">
      <c r="A572" s="18" t="s">
        <v>126</v>
      </c>
      <c r="B572" s="18">
        <v>0.13</v>
      </c>
      <c r="C572" s="18" t="s">
        <v>164</v>
      </c>
      <c r="D572" s="18">
        <v>660</v>
      </c>
      <c r="E572" s="18">
        <v>70</v>
      </c>
      <c r="F572" s="47">
        <v>70.565881180552879</v>
      </c>
      <c r="G572" s="47">
        <v>0.66526114829924787</v>
      </c>
      <c r="H572" s="47">
        <v>11.385362781757937</v>
      </c>
      <c r="I572" s="47">
        <v>0.36324004913425512</v>
      </c>
      <c r="J572" s="47">
        <v>2.6978742105747329</v>
      </c>
      <c r="K572" s="47">
        <v>0.41912642028936758</v>
      </c>
      <c r="L572" s="47">
        <v>0.57422080316238466</v>
      </c>
      <c r="M572" s="47">
        <v>4.9146610834956954</v>
      </c>
      <c r="N572" s="47">
        <v>2.2686004005024287</v>
      </c>
      <c r="O572" s="47">
        <v>2.0090594039083269</v>
      </c>
      <c r="P572" s="47">
        <v>0.71458888496475048</v>
      </c>
      <c r="Q572" s="47">
        <v>3.422123633358011</v>
      </c>
      <c r="R572" s="47">
        <f t="shared" si="153"/>
        <v>100.00000000000003</v>
      </c>
      <c r="S572" s="47"/>
      <c r="T572" s="47">
        <f t="shared" si="154"/>
        <v>73.066300311534206</v>
      </c>
      <c r="U572" s="47">
        <f t="shared" si="155"/>
        <v>0.68883389584348842</v>
      </c>
      <c r="V572" s="47">
        <f t="shared" si="156"/>
        <v>11.788789741591833</v>
      </c>
      <c r="W572" s="47">
        <f t="shared" si="157"/>
        <v>0.37611103370638843</v>
      </c>
      <c r="X572" s="47">
        <f t="shared" si="158"/>
        <v>2.7934702149928183</v>
      </c>
      <c r="Y572" s="47">
        <f t="shared" si="159"/>
        <v>0.43397767279353205</v>
      </c>
      <c r="Z572" s="47">
        <f t="shared" si="160"/>
        <v>0.59456764298942533</v>
      </c>
      <c r="AA572" s="47">
        <f t="shared" si="161"/>
        <v>5.0888063274843542</v>
      </c>
      <c r="AB572" s="47">
        <f t="shared" si="162"/>
        <v>2.3489855915759223</v>
      </c>
      <c r="AC572" s="47">
        <f t="shared" si="163"/>
        <v>2.0802480645580395</v>
      </c>
      <c r="AD572" s="47">
        <f t="shared" si="164"/>
        <v>0.73990950292997892</v>
      </c>
      <c r="AE572" s="47">
        <f t="shared" si="165"/>
        <v>99.999999999999986</v>
      </c>
      <c r="AF572" s="47"/>
      <c r="AG572" s="47">
        <f>AC572*'E. Diagram lines'!$G$42</f>
        <v>1.7268267267110449</v>
      </c>
      <c r="AH572" s="47">
        <f>V572*'E. Diagram lines'!$G$43</f>
        <v>6.2394100589962891</v>
      </c>
      <c r="AI572" s="47">
        <f>AB572*'E. Diagram lines'!$G$41</f>
        <v>1.7426001532859134</v>
      </c>
      <c r="AJ572" s="47">
        <f>AA572*'E. Diagram lines'!$G$44</f>
        <v>3.6367542794742866</v>
      </c>
      <c r="AK572" s="47">
        <f>AD572*'E. Diagram lines'!$G$50</f>
        <v>0.32291774788123634</v>
      </c>
      <c r="AL572" s="47">
        <f>U572*'E. Diagram lines'!$G$47</f>
        <v>0.41282599339351772</v>
      </c>
      <c r="AM572" s="47">
        <f t="shared" si="166"/>
        <v>4.4292336561339614</v>
      </c>
      <c r="AN572" s="47">
        <f t="shared" si="167"/>
        <v>0.87802575236634539</v>
      </c>
      <c r="AO572" s="47">
        <f t="shared" si="168"/>
        <v>1.7983979126263527</v>
      </c>
      <c r="AP572" s="47">
        <f t="shared" si="169"/>
        <v>0.55605046746279607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R22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813A-CCC7-4024-81DD-695A6EBF7747}">
  <dimension ref="A1:M49"/>
  <sheetViews>
    <sheetView zoomScaleNormal="100" workbookViewId="0">
      <selection activeCell="D8" sqref="D8"/>
    </sheetView>
  </sheetViews>
  <sheetFormatPr defaultRowHeight="13.8"/>
  <cols>
    <col min="1" max="2" width="8.88671875" style="18"/>
    <col min="3" max="3" width="17.33203125" style="18" bestFit="1" customWidth="1"/>
    <col min="4" max="4" width="27.21875" style="18" bestFit="1" customWidth="1"/>
    <col min="5" max="5" width="22.88671875" style="18" bestFit="1" customWidth="1"/>
    <col min="6" max="6" width="28.44140625" style="18" bestFit="1" customWidth="1"/>
    <col min="7" max="7" width="23.5546875" style="18" bestFit="1" customWidth="1"/>
    <col min="8" max="8" width="27.6640625" style="18" bestFit="1" customWidth="1"/>
    <col min="9" max="9" width="32.44140625" style="18" bestFit="1" customWidth="1"/>
    <col min="10" max="10" width="35.5546875" style="18" bestFit="1" customWidth="1"/>
    <col min="11" max="11" width="33.33203125" style="18" customWidth="1"/>
    <col min="12" max="16384" width="8.88671875" style="18"/>
  </cols>
  <sheetData>
    <row r="1" spans="1:13" s="42" customFormat="1" ht="20.399999999999999">
      <c r="A1" s="49" t="s">
        <v>200</v>
      </c>
    </row>
    <row r="2" spans="1:13">
      <c r="A2" s="1"/>
      <c r="B2" s="1"/>
      <c r="C2" s="1"/>
    </row>
    <row r="3" spans="1:13">
      <c r="A3" s="1"/>
      <c r="B3" s="1"/>
      <c r="C3" s="1"/>
    </row>
    <row r="4" spans="1:13">
      <c r="A4" s="44" t="s">
        <v>91</v>
      </c>
      <c r="B4" s="18" t="s">
        <v>146</v>
      </c>
      <c r="C4" s="18" t="s">
        <v>147</v>
      </c>
      <c r="D4" s="18" t="s">
        <v>148</v>
      </c>
      <c r="E4" s="18" t="s">
        <v>88</v>
      </c>
      <c r="F4" s="18" t="s">
        <v>89</v>
      </c>
      <c r="G4" s="18" t="s">
        <v>90</v>
      </c>
      <c r="H4" s="19" t="s">
        <v>201</v>
      </c>
      <c r="I4" s="19" t="s">
        <v>202</v>
      </c>
      <c r="J4" s="19" t="s">
        <v>203</v>
      </c>
      <c r="K4" s="19" t="s">
        <v>204</v>
      </c>
    </row>
    <row r="5" spans="1:13">
      <c r="A5" s="18">
        <v>0.2</v>
      </c>
      <c r="B5" s="18">
        <v>685</v>
      </c>
      <c r="C5" s="1" t="s">
        <v>206</v>
      </c>
      <c r="D5" s="18">
        <v>50</v>
      </c>
      <c r="E5" s="20">
        <v>1180.46875</v>
      </c>
      <c r="F5" s="19"/>
      <c r="G5" s="19">
        <v>0</v>
      </c>
      <c r="H5" s="19"/>
      <c r="I5" s="19"/>
    </row>
    <row r="6" spans="1:13">
      <c r="A6" s="18">
        <f>A5</f>
        <v>0.2</v>
      </c>
      <c r="B6" s="18">
        <f>B5</f>
        <v>685</v>
      </c>
      <c r="C6" s="18" t="str">
        <f>C5</f>
        <v>paragneiss wall-rock</v>
      </c>
      <c r="D6" s="18">
        <f>D5</f>
        <v>50</v>
      </c>
      <c r="E6" s="20">
        <v>1180.46875</v>
      </c>
      <c r="F6" s="19"/>
      <c r="G6" s="19">
        <v>0</v>
      </c>
      <c r="H6" s="19"/>
      <c r="I6" s="19"/>
    </row>
    <row r="7" spans="1:13">
      <c r="A7" s="18">
        <f t="shared" ref="A7:A49" si="0">A6</f>
        <v>0.2</v>
      </c>
      <c r="B7" s="18">
        <f t="shared" ref="B7:B49" si="1">B6</f>
        <v>685</v>
      </c>
      <c r="C7" s="18" t="str">
        <f t="shared" ref="C7:C49" si="2">C6</f>
        <v>paragneiss wall-rock</v>
      </c>
      <c r="D7" s="18">
        <f t="shared" ref="D7:D49" si="3">D6</f>
        <v>50</v>
      </c>
      <c r="E7" s="20">
        <v>1175.46875</v>
      </c>
      <c r="F7" s="19">
        <v>0.39995313725364401</v>
      </c>
      <c r="G7" s="19">
        <v>0.39995313725364401</v>
      </c>
      <c r="H7" s="19">
        <v>0.39995313725364401</v>
      </c>
      <c r="I7" s="19"/>
      <c r="J7" s="19"/>
      <c r="L7" s="19"/>
      <c r="M7" s="19"/>
    </row>
    <row r="8" spans="1:13">
      <c r="A8" s="18">
        <f t="shared" si="0"/>
        <v>0.2</v>
      </c>
      <c r="B8" s="18">
        <f t="shared" si="1"/>
        <v>685</v>
      </c>
      <c r="C8" s="18" t="str">
        <f t="shared" si="2"/>
        <v>paragneiss wall-rock</v>
      </c>
      <c r="D8" s="18">
        <f t="shared" si="3"/>
        <v>50</v>
      </c>
      <c r="E8" s="20">
        <v>1170.46875</v>
      </c>
      <c r="F8" s="19">
        <v>0.40145408649685294</v>
      </c>
      <c r="G8" s="19">
        <v>0.801407223750497</v>
      </c>
      <c r="H8" s="19">
        <v>0.40145408649685294</v>
      </c>
      <c r="I8" s="19"/>
      <c r="J8" s="19"/>
      <c r="L8" s="19"/>
      <c r="M8" s="19"/>
    </row>
    <row r="9" spans="1:13">
      <c r="A9" s="18">
        <f t="shared" si="0"/>
        <v>0.2</v>
      </c>
      <c r="B9" s="18">
        <f t="shared" si="1"/>
        <v>685</v>
      </c>
      <c r="C9" s="18" t="str">
        <f t="shared" si="2"/>
        <v>paragneiss wall-rock</v>
      </c>
      <c r="D9" s="18">
        <f t="shared" si="3"/>
        <v>50</v>
      </c>
      <c r="E9" s="20">
        <v>1165.46875</v>
      </c>
      <c r="F9" s="19">
        <v>0.39470260108555011</v>
      </c>
      <c r="G9" s="19">
        <v>1.1961098248360471</v>
      </c>
      <c r="H9" s="19">
        <v>0.39470260108555011</v>
      </c>
      <c r="I9" s="19"/>
      <c r="J9" s="19"/>
      <c r="L9" s="19"/>
      <c r="M9" s="19"/>
    </row>
    <row r="10" spans="1:13">
      <c r="A10" s="18">
        <f t="shared" si="0"/>
        <v>0.2</v>
      </c>
      <c r="B10" s="18">
        <f t="shared" si="1"/>
        <v>685</v>
      </c>
      <c r="C10" s="18" t="str">
        <f t="shared" si="2"/>
        <v>paragneiss wall-rock</v>
      </c>
      <c r="D10" s="18">
        <f t="shared" si="3"/>
        <v>50</v>
      </c>
      <c r="E10" s="20">
        <v>1160.46875</v>
      </c>
      <c r="F10" s="19">
        <v>0.38808779015073958</v>
      </c>
      <c r="G10" s="19">
        <v>1.5841976149867867</v>
      </c>
      <c r="H10" s="19">
        <v>0.38808779015073958</v>
      </c>
      <c r="I10" s="19"/>
      <c r="J10" s="19"/>
      <c r="L10" s="19"/>
      <c r="M10" s="19"/>
    </row>
    <row r="11" spans="1:13">
      <c r="A11" s="18">
        <f t="shared" si="0"/>
        <v>0.2</v>
      </c>
      <c r="B11" s="18">
        <f t="shared" si="1"/>
        <v>685</v>
      </c>
      <c r="C11" s="18" t="str">
        <f t="shared" si="2"/>
        <v>paragneiss wall-rock</v>
      </c>
      <c r="D11" s="18">
        <f t="shared" si="3"/>
        <v>50</v>
      </c>
      <c r="E11" s="20">
        <v>1155.46875</v>
      </c>
      <c r="F11" s="19">
        <v>0.38160582579494073</v>
      </c>
      <c r="G11" s="19">
        <v>1.9658034407817273</v>
      </c>
      <c r="H11" s="19">
        <v>0.38160582579494073</v>
      </c>
      <c r="I11" s="19"/>
      <c r="J11" s="19"/>
      <c r="L11" s="19"/>
      <c r="M11" s="19"/>
    </row>
    <row r="12" spans="1:13">
      <c r="A12" s="18">
        <f t="shared" si="0"/>
        <v>0.2</v>
      </c>
      <c r="B12" s="18">
        <f t="shared" si="1"/>
        <v>685</v>
      </c>
      <c r="C12" s="18" t="str">
        <f t="shared" si="2"/>
        <v>paragneiss wall-rock</v>
      </c>
      <c r="D12" s="18">
        <f t="shared" si="3"/>
        <v>50</v>
      </c>
      <c r="E12" s="20">
        <v>1150.46875</v>
      </c>
      <c r="F12" s="19">
        <v>0.37525301010872003</v>
      </c>
      <c r="G12" s="19">
        <v>2.3410564508904472</v>
      </c>
      <c r="H12" s="19">
        <v>0.37525301010872003</v>
      </c>
      <c r="I12" s="19"/>
      <c r="J12" s="19"/>
      <c r="L12" s="19"/>
      <c r="M12" s="19"/>
    </row>
    <row r="13" spans="1:13">
      <c r="A13" s="18">
        <f t="shared" si="0"/>
        <v>0.2</v>
      </c>
      <c r="B13" s="18">
        <f t="shared" si="1"/>
        <v>685</v>
      </c>
      <c r="C13" s="18" t="str">
        <f t="shared" si="2"/>
        <v>paragneiss wall-rock</v>
      </c>
      <c r="D13" s="18">
        <f t="shared" si="3"/>
        <v>50</v>
      </c>
      <c r="E13" s="20">
        <v>1145.46875</v>
      </c>
      <c r="F13" s="19">
        <v>0.36902578074978504</v>
      </c>
      <c r="G13" s="19">
        <v>2.7100822316402322</v>
      </c>
      <c r="H13" s="19">
        <v>0.36902578074978504</v>
      </c>
      <c r="I13" s="19"/>
      <c r="J13" s="19"/>
      <c r="L13" s="19"/>
      <c r="M13" s="19"/>
    </row>
    <row r="14" spans="1:13">
      <c r="A14" s="18">
        <f t="shared" si="0"/>
        <v>0.2</v>
      </c>
      <c r="B14" s="18">
        <f t="shared" si="1"/>
        <v>685</v>
      </c>
      <c r="C14" s="18" t="str">
        <f t="shared" si="2"/>
        <v>paragneiss wall-rock</v>
      </c>
      <c r="D14" s="18">
        <f t="shared" si="3"/>
        <v>50</v>
      </c>
      <c r="E14" s="20">
        <v>1140.46875</v>
      </c>
      <c r="F14" s="19">
        <v>0.36292069540572752</v>
      </c>
      <c r="G14" s="19">
        <v>3.0730029270459598</v>
      </c>
      <c r="H14" s="19">
        <v>0.36292069540572752</v>
      </c>
      <c r="I14" s="19"/>
      <c r="J14" s="19"/>
      <c r="L14" s="19"/>
      <c r="M14" s="19"/>
    </row>
    <row r="15" spans="1:13">
      <c r="A15" s="18">
        <f t="shared" si="0"/>
        <v>0.2</v>
      </c>
      <c r="B15" s="18">
        <f t="shared" si="1"/>
        <v>685</v>
      </c>
      <c r="C15" s="18" t="str">
        <f t="shared" si="2"/>
        <v>paragneiss wall-rock</v>
      </c>
      <c r="D15" s="18">
        <f t="shared" si="3"/>
        <v>50</v>
      </c>
      <c r="E15" s="20">
        <v>1135.46875</v>
      </c>
      <c r="F15" s="19">
        <v>0.35693444158430182</v>
      </c>
      <c r="G15" s="19">
        <v>3.4299373686302617</v>
      </c>
      <c r="H15" s="19">
        <v>0.35693444158430182</v>
      </c>
      <c r="I15" s="19"/>
      <c r="J15" s="19"/>
      <c r="L15" s="19"/>
      <c r="M15" s="19"/>
    </row>
    <row r="16" spans="1:13">
      <c r="A16" s="18">
        <f t="shared" si="0"/>
        <v>0.2</v>
      </c>
      <c r="B16" s="18">
        <f t="shared" si="1"/>
        <v>685</v>
      </c>
      <c r="C16" s="18" t="str">
        <f t="shared" si="2"/>
        <v>paragneiss wall-rock</v>
      </c>
      <c r="D16" s="18">
        <f t="shared" si="3"/>
        <v>50</v>
      </c>
      <c r="E16" s="20">
        <v>1135.4157363301297</v>
      </c>
      <c r="F16" s="19">
        <v>-2.1646037989174164E-3</v>
      </c>
      <c r="G16" s="19">
        <v>3.4277727648313441</v>
      </c>
      <c r="H16" s="19">
        <v>-2.1646037989174164E-3</v>
      </c>
      <c r="I16" s="19"/>
      <c r="J16" s="19"/>
      <c r="L16" s="19"/>
      <c r="M16" s="19"/>
    </row>
    <row r="17" spans="1:13">
      <c r="A17" s="18">
        <f t="shared" si="0"/>
        <v>0.2</v>
      </c>
      <c r="B17" s="18">
        <f t="shared" si="1"/>
        <v>685</v>
      </c>
      <c r="C17" s="18" t="str">
        <f t="shared" si="2"/>
        <v>paragneiss wall-rock</v>
      </c>
      <c r="D17" s="18">
        <f t="shared" si="3"/>
        <v>50</v>
      </c>
      <c r="E17" s="20">
        <v>1130.4157363301297</v>
      </c>
      <c r="F17" s="19">
        <v>0.34468251683571954</v>
      </c>
      <c r="G17" s="19">
        <v>3.7724552816670638</v>
      </c>
      <c r="H17" s="19">
        <v>0.34468251683571954</v>
      </c>
      <c r="I17" s="19"/>
      <c r="J17" s="19"/>
      <c r="L17" s="19"/>
      <c r="M17" s="19"/>
    </row>
    <row r="18" spans="1:13">
      <c r="A18" s="18">
        <f t="shared" si="0"/>
        <v>0.2</v>
      </c>
      <c r="B18" s="18">
        <f t="shared" si="1"/>
        <v>685</v>
      </c>
      <c r="C18" s="18" t="str">
        <f t="shared" si="2"/>
        <v>paragneiss wall-rock</v>
      </c>
      <c r="D18" s="18">
        <f t="shared" si="3"/>
        <v>50</v>
      </c>
      <c r="E18" s="20">
        <v>1128.1463135398899</v>
      </c>
      <c r="F18" s="19">
        <v>-2.1644175473154535E-3</v>
      </c>
      <c r="G18" s="19">
        <v>3.7702908641197483</v>
      </c>
      <c r="H18" s="19">
        <v>-2.1644175473154535E-3</v>
      </c>
      <c r="I18" s="19"/>
      <c r="J18" s="19"/>
      <c r="L18" s="19"/>
      <c r="M18" s="19"/>
    </row>
    <row r="19" spans="1:13">
      <c r="A19" s="18">
        <f t="shared" si="0"/>
        <v>0.2</v>
      </c>
      <c r="B19" s="18">
        <f t="shared" si="1"/>
        <v>685</v>
      </c>
      <c r="C19" s="18" t="str">
        <f t="shared" si="2"/>
        <v>paragneiss wall-rock</v>
      </c>
      <c r="D19" s="18">
        <f t="shared" si="3"/>
        <v>50</v>
      </c>
      <c r="E19" s="20">
        <v>1123.1463135398899</v>
      </c>
      <c r="F19" s="19">
        <v>0</v>
      </c>
      <c r="G19" s="19">
        <v>3.7702908641197483</v>
      </c>
      <c r="H19" s="19"/>
      <c r="I19" s="19"/>
      <c r="J19" s="19"/>
      <c r="L19" s="19"/>
      <c r="M19" s="19"/>
    </row>
    <row r="20" spans="1:13">
      <c r="A20" s="18">
        <f t="shared" si="0"/>
        <v>0.2</v>
      </c>
      <c r="B20" s="18">
        <f t="shared" si="1"/>
        <v>685</v>
      </c>
      <c r="C20" s="18" t="str">
        <f t="shared" si="2"/>
        <v>paragneiss wall-rock</v>
      </c>
      <c r="D20" s="18">
        <f t="shared" si="3"/>
        <v>50</v>
      </c>
      <c r="E20" s="20">
        <v>1120.9899796291998</v>
      </c>
      <c r="F20" s="19">
        <v>0</v>
      </c>
      <c r="G20" s="19">
        <v>3.7702908641197483</v>
      </c>
      <c r="H20" s="19"/>
      <c r="I20" s="19"/>
      <c r="J20" s="19"/>
      <c r="L20" s="19"/>
      <c r="M20" s="19"/>
    </row>
    <row r="21" spans="1:13">
      <c r="A21" s="18">
        <f t="shared" si="0"/>
        <v>0.2</v>
      </c>
      <c r="B21" s="18">
        <f t="shared" si="1"/>
        <v>685</v>
      </c>
      <c r="C21" s="18" t="str">
        <f t="shared" si="2"/>
        <v>paragneiss wall-rock</v>
      </c>
      <c r="D21" s="18">
        <f t="shared" si="3"/>
        <v>50</v>
      </c>
      <c r="E21" s="20">
        <v>1115.9899796291998</v>
      </c>
      <c r="F21" s="19">
        <v>0</v>
      </c>
      <c r="G21" s="19">
        <v>3.7702908641197483</v>
      </c>
      <c r="H21" s="19"/>
      <c r="I21" s="19"/>
      <c r="J21" s="19"/>
      <c r="L21" s="19"/>
      <c r="M21" s="19"/>
    </row>
    <row r="22" spans="1:13">
      <c r="A22" s="18">
        <f t="shared" si="0"/>
        <v>0.2</v>
      </c>
      <c r="B22" s="18">
        <f t="shared" si="1"/>
        <v>685</v>
      </c>
      <c r="C22" s="18" t="str">
        <f t="shared" si="2"/>
        <v>paragneiss wall-rock</v>
      </c>
      <c r="D22" s="18">
        <f t="shared" si="3"/>
        <v>50</v>
      </c>
      <c r="E22" s="20">
        <v>1113.87484866452</v>
      </c>
      <c r="F22" s="19">
        <v>0</v>
      </c>
      <c r="G22" s="19">
        <v>3.7702908641197483</v>
      </c>
      <c r="H22" s="19"/>
      <c r="I22" s="19"/>
      <c r="J22" s="19"/>
      <c r="L22" s="19"/>
      <c r="M22" s="19"/>
    </row>
    <row r="23" spans="1:13">
      <c r="A23" s="18">
        <f t="shared" si="0"/>
        <v>0.2</v>
      </c>
      <c r="B23" s="18">
        <f t="shared" si="1"/>
        <v>685</v>
      </c>
      <c r="C23" s="18" t="str">
        <f t="shared" si="2"/>
        <v>paragneiss wall-rock</v>
      </c>
      <c r="D23" s="18">
        <f t="shared" si="3"/>
        <v>50</v>
      </c>
      <c r="E23" s="20">
        <v>1108.87484866452</v>
      </c>
      <c r="F23" s="19">
        <v>0</v>
      </c>
      <c r="G23" s="19">
        <v>3.7702908641197483</v>
      </c>
      <c r="H23" s="19"/>
      <c r="I23" s="19"/>
      <c r="J23" s="19"/>
      <c r="L23" s="19"/>
      <c r="M23" s="19"/>
    </row>
    <row r="24" spans="1:13">
      <c r="A24" s="18">
        <f t="shared" si="0"/>
        <v>0.2</v>
      </c>
      <c r="B24" s="18">
        <f t="shared" si="1"/>
        <v>685</v>
      </c>
      <c r="C24" s="18" t="str">
        <f t="shared" si="2"/>
        <v>paragneiss wall-rock</v>
      </c>
      <c r="D24" s="18">
        <f t="shared" si="3"/>
        <v>50</v>
      </c>
      <c r="E24" s="20">
        <v>1106.86974222665</v>
      </c>
      <c r="F24" s="19">
        <v>0</v>
      </c>
      <c r="G24" s="19">
        <v>3.7702908641197483</v>
      </c>
      <c r="H24" s="19"/>
      <c r="I24" s="19"/>
      <c r="J24" s="19"/>
      <c r="L24" s="19"/>
      <c r="M24" s="19"/>
    </row>
    <row r="25" spans="1:13">
      <c r="A25" s="18">
        <f t="shared" si="0"/>
        <v>0.2</v>
      </c>
      <c r="B25" s="18">
        <f t="shared" si="1"/>
        <v>685</v>
      </c>
      <c r="C25" s="18" t="str">
        <f t="shared" si="2"/>
        <v>paragneiss wall-rock</v>
      </c>
      <c r="D25" s="18">
        <f t="shared" si="3"/>
        <v>50</v>
      </c>
      <c r="E25" s="20">
        <v>1101.86974222665</v>
      </c>
      <c r="F25" s="19">
        <v>0</v>
      </c>
      <c r="G25" s="19">
        <v>3.7702908641197483</v>
      </c>
      <c r="H25" s="19"/>
      <c r="I25" s="19"/>
      <c r="J25" s="19"/>
      <c r="L25" s="19"/>
      <c r="M25" s="19"/>
    </row>
    <row r="26" spans="1:13">
      <c r="A26" s="18">
        <f t="shared" si="0"/>
        <v>0.2</v>
      </c>
      <c r="B26" s="18">
        <f t="shared" si="1"/>
        <v>685</v>
      </c>
      <c r="C26" s="18" t="str">
        <f t="shared" si="2"/>
        <v>paragneiss wall-rock</v>
      </c>
      <c r="D26" s="18">
        <f t="shared" si="3"/>
        <v>50</v>
      </c>
      <c r="E26" s="20">
        <v>1099.83542056947</v>
      </c>
      <c r="F26" s="19">
        <v>0</v>
      </c>
      <c r="G26" s="19">
        <v>3.7702908641197483</v>
      </c>
      <c r="H26" s="19"/>
      <c r="I26" s="19"/>
      <c r="J26" s="19"/>
      <c r="L26" s="19"/>
      <c r="M26" s="19"/>
    </row>
    <row r="27" spans="1:13">
      <c r="A27" s="18">
        <f t="shared" si="0"/>
        <v>0.2</v>
      </c>
      <c r="B27" s="18">
        <f t="shared" si="1"/>
        <v>685</v>
      </c>
      <c r="C27" s="18" t="str">
        <f t="shared" si="2"/>
        <v>paragneiss wall-rock</v>
      </c>
      <c r="D27" s="18">
        <f t="shared" si="3"/>
        <v>50</v>
      </c>
      <c r="E27" s="20">
        <v>1094.83542056947</v>
      </c>
      <c r="F27" s="19">
        <v>0</v>
      </c>
      <c r="G27" s="19">
        <v>3.7702908641197483</v>
      </c>
      <c r="H27" s="19"/>
      <c r="I27" s="19"/>
      <c r="J27" s="19"/>
      <c r="L27" s="19"/>
      <c r="M27" s="19"/>
    </row>
    <row r="28" spans="1:13">
      <c r="A28" s="18">
        <f t="shared" si="0"/>
        <v>0.2</v>
      </c>
      <c r="B28" s="18">
        <f t="shared" si="1"/>
        <v>685</v>
      </c>
      <c r="C28" s="18" t="str">
        <f t="shared" si="2"/>
        <v>paragneiss wall-rock</v>
      </c>
      <c r="D28" s="18">
        <f t="shared" si="3"/>
        <v>50</v>
      </c>
      <c r="E28" s="20">
        <v>1092.84089261897</v>
      </c>
      <c r="F28" s="19">
        <v>0</v>
      </c>
      <c r="G28" s="19">
        <v>3.7702908641197483</v>
      </c>
      <c r="H28" s="19"/>
      <c r="I28" s="19"/>
      <c r="J28" s="19"/>
      <c r="L28" s="19"/>
      <c r="M28" s="19"/>
    </row>
    <row r="29" spans="1:13">
      <c r="A29" s="18">
        <f t="shared" si="0"/>
        <v>0.2</v>
      </c>
      <c r="B29" s="18">
        <f t="shared" si="1"/>
        <v>685</v>
      </c>
      <c r="C29" s="18" t="str">
        <f t="shared" si="2"/>
        <v>paragneiss wall-rock</v>
      </c>
      <c r="D29" s="18">
        <f t="shared" si="3"/>
        <v>50</v>
      </c>
      <c r="E29" s="20">
        <v>1087.84089261897</v>
      </c>
      <c r="F29" s="19">
        <v>0</v>
      </c>
      <c r="G29" s="19">
        <v>3.7702908641197483</v>
      </c>
      <c r="H29" s="19"/>
      <c r="I29" s="19"/>
      <c r="J29" s="19"/>
      <c r="L29" s="19"/>
      <c r="M29" s="19"/>
    </row>
    <row r="30" spans="1:13">
      <c r="A30" s="18">
        <f t="shared" si="0"/>
        <v>0.2</v>
      </c>
      <c r="B30" s="18">
        <f t="shared" si="1"/>
        <v>685</v>
      </c>
      <c r="C30" s="18" t="str">
        <f t="shared" si="2"/>
        <v>paragneiss wall-rock</v>
      </c>
      <c r="D30" s="18">
        <f t="shared" si="3"/>
        <v>50</v>
      </c>
      <c r="E30" s="20">
        <v>1085.8189926494297</v>
      </c>
      <c r="F30" s="19">
        <v>0</v>
      </c>
      <c r="G30" s="19">
        <v>3.7702908641197483</v>
      </c>
      <c r="H30" s="19"/>
      <c r="I30" s="19"/>
      <c r="J30" s="19"/>
      <c r="L30" s="19"/>
      <c r="M30" s="19"/>
    </row>
    <row r="31" spans="1:13">
      <c r="A31" s="18">
        <f t="shared" si="0"/>
        <v>0.2</v>
      </c>
      <c r="B31" s="18">
        <f t="shared" si="1"/>
        <v>685</v>
      </c>
      <c r="C31" s="18" t="str">
        <f t="shared" si="2"/>
        <v>paragneiss wall-rock</v>
      </c>
      <c r="D31" s="18">
        <f t="shared" si="3"/>
        <v>50</v>
      </c>
      <c r="E31" s="20">
        <v>1080.8189926494297</v>
      </c>
      <c r="F31" s="19">
        <v>0</v>
      </c>
      <c r="G31" s="19">
        <v>3.7702908641197483</v>
      </c>
      <c r="H31" s="19"/>
      <c r="I31" s="19"/>
      <c r="J31" s="19"/>
      <c r="L31" s="19"/>
      <c r="M31" s="19"/>
    </row>
    <row r="32" spans="1:13">
      <c r="A32" s="18">
        <f t="shared" si="0"/>
        <v>0.2</v>
      </c>
      <c r="B32" s="18">
        <f t="shared" si="1"/>
        <v>685</v>
      </c>
      <c r="C32" s="18" t="str">
        <f t="shared" si="2"/>
        <v>paragneiss wall-rock</v>
      </c>
      <c r="D32" s="18">
        <f t="shared" si="3"/>
        <v>50</v>
      </c>
      <c r="E32" s="20">
        <v>1079.0032731348497</v>
      </c>
      <c r="F32" s="19">
        <v>0</v>
      </c>
      <c r="G32" s="19">
        <v>3.7702908641197483</v>
      </c>
      <c r="H32" s="19"/>
      <c r="I32" s="19"/>
      <c r="J32" s="19"/>
      <c r="L32" s="19"/>
      <c r="M32" s="19"/>
    </row>
    <row r="33" spans="1:13">
      <c r="A33" s="18">
        <f t="shared" si="0"/>
        <v>0.2</v>
      </c>
      <c r="B33" s="18">
        <f t="shared" si="1"/>
        <v>685</v>
      </c>
      <c r="C33" s="18" t="str">
        <f t="shared" si="2"/>
        <v>paragneiss wall-rock</v>
      </c>
      <c r="D33" s="18">
        <f t="shared" si="3"/>
        <v>50</v>
      </c>
      <c r="E33" s="20">
        <v>1074.0032731348497</v>
      </c>
      <c r="F33" s="19">
        <v>8.7108451768021067E-2</v>
      </c>
      <c r="G33" s="19">
        <v>3.8573993158877693</v>
      </c>
      <c r="H33" s="19"/>
      <c r="I33" s="19">
        <v>8.7108451768021067E-2</v>
      </c>
      <c r="J33" s="19"/>
      <c r="L33" s="19"/>
      <c r="M33" s="19"/>
    </row>
    <row r="34" spans="1:13" ht="14.4">
      <c r="A34" s="18">
        <f t="shared" si="0"/>
        <v>0.2</v>
      </c>
      <c r="B34" s="18">
        <f t="shared" si="1"/>
        <v>685</v>
      </c>
      <c r="C34" s="18" t="str">
        <f t="shared" si="2"/>
        <v>paragneiss wall-rock</v>
      </c>
      <c r="D34" s="18">
        <f t="shared" si="3"/>
        <v>50</v>
      </c>
      <c r="E34" s="20">
        <v>1072.51396292454</v>
      </c>
      <c r="F34" s="19">
        <v>1.171774240234048E-2</v>
      </c>
      <c r="G34" s="19">
        <v>3.8691170582901098</v>
      </c>
      <c r="H34" s="19"/>
      <c r="I34" s="50">
        <v>1.171774240234048E-2</v>
      </c>
      <c r="J34" s="19"/>
      <c r="L34" s="19"/>
      <c r="M34" s="19"/>
    </row>
    <row r="35" spans="1:13" ht="14.4">
      <c r="A35" s="18">
        <f t="shared" si="0"/>
        <v>0.2</v>
      </c>
      <c r="B35" s="18">
        <f t="shared" si="1"/>
        <v>685</v>
      </c>
      <c r="C35" s="18" t="str">
        <f t="shared" si="2"/>
        <v>paragneiss wall-rock</v>
      </c>
      <c r="D35" s="18">
        <f t="shared" si="3"/>
        <v>50</v>
      </c>
      <c r="E35" s="20">
        <v>1067.51396292454</v>
      </c>
      <c r="F35" s="19">
        <v>1.5175069316427208</v>
      </c>
      <c r="G35" s="19">
        <v>5.386623989932831</v>
      </c>
      <c r="H35" s="19"/>
      <c r="I35" s="50">
        <v>0.14297190455920472</v>
      </c>
      <c r="J35" s="19">
        <v>1.3745350270835162</v>
      </c>
      <c r="L35" s="19"/>
      <c r="M35" s="19"/>
    </row>
    <row r="36" spans="1:13" ht="14.4">
      <c r="A36" s="18">
        <f t="shared" si="0"/>
        <v>0.2</v>
      </c>
      <c r="B36" s="18">
        <f t="shared" si="1"/>
        <v>685</v>
      </c>
      <c r="C36" s="18" t="str">
        <f t="shared" si="2"/>
        <v>paragneiss wall-rock</v>
      </c>
      <c r="D36" s="18">
        <f t="shared" si="3"/>
        <v>50</v>
      </c>
      <c r="E36" s="20">
        <v>1066.1964989798598</v>
      </c>
      <c r="F36" s="19">
        <v>0.4690741745352221</v>
      </c>
      <c r="G36" s="19">
        <v>5.8556981644680528</v>
      </c>
      <c r="H36" s="19"/>
      <c r="I36" s="50">
        <v>1.8655278197906001E-2</v>
      </c>
      <c r="J36" s="19">
        <v>0.45041889633731608</v>
      </c>
      <c r="L36" s="19"/>
      <c r="M36" s="19"/>
    </row>
    <row r="37" spans="1:13" ht="14.4">
      <c r="A37" s="18">
        <f t="shared" si="0"/>
        <v>0.2</v>
      </c>
      <c r="B37" s="18">
        <f t="shared" si="1"/>
        <v>685</v>
      </c>
      <c r="C37" s="18" t="str">
        <f t="shared" si="2"/>
        <v>paragneiss wall-rock</v>
      </c>
      <c r="D37" s="18">
        <f t="shared" si="3"/>
        <v>50</v>
      </c>
      <c r="E37" s="20">
        <v>1061.1964989798598</v>
      </c>
      <c r="F37" s="19">
        <v>4.1626133027508567</v>
      </c>
      <c r="G37" s="19">
        <v>10.01831146721891</v>
      </c>
      <c r="H37" s="19">
        <v>0.92063451074726788</v>
      </c>
      <c r="I37" s="50">
        <v>0.1906198092520833</v>
      </c>
      <c r="J37" s="19">
        <v>3.0513589827515055</v>
      </c>
      <c r="L37" s="19"/>
      <c r="M37" s="19"/>
    </row>
    <row r="38" spans="1:13" ht="14.4">
      <c r="A38" s="18">
        <f t="shared" si="0"/>
        <v>0.2</v>
      </c>
      <c r="B38" s="18">
        <f t="shared" si="1"/>
        <v>685</v>
      </c>
      <c r="C38" s="18" t="str">
        <f t="shared" si="2"/>
        <v>paragneiss wall-rock</v>
      </c>
      <c r="D38" s="18">
        <f t="shared" si="3"/>
        <v>50</v>
      </c>
      <c r="E38" s="20">
        <v>1059.47078096828</v>
      </c>
      <c r="F38" s="19">
        <v>0.74643618497232223</v>
      </c>
      <c r="G38" s="19">
        <v>10.764747652191232</v>
      </c>
      <c r="H38" s="19">
        <v>-2.1634988856311997E-3</v>
      </c>
      <c r="I38" s="50">
        <v>2.2035606311274176E-2</v>
      </c>
      <c r="J38" s="19">
        <v>0.72656407754667929</v>
      </c>
      <c r="L38" s="19"/>
      <c r="M38" s="19"/>
    </row>
    <row r="39" spans="1:13" ht="14.4">
      <c r="A39" s="18">
        <f t="shared" si="0"/>
        <v>0.2</v>
      </c>
      <c r="B39" s="18">
        <f t="shared" si="1"/>
        <v>685</v>
      </c>
      <c r="C39" s="18" t="str">
        <f t="shared" si="2"/>
        <v>paragneiss wall-rock</v>
      </c>
      <c r="D39" s="18">
        <f t="shared" si="3"/>
        <v>50</v>
      </c>
      <c r="E39" s="20">
        <v>1054.47078096828</v>
      </c>
      <c r="F39" s="19">
        <v>3.3500483922774302</v>
      </c>
      <c r="G39" s="19">
        <v>14.114796044468662</v>
      </c>
      <c r="H39" s="19">
        <v>0.33186065890937483</v>
      </c>
      <c r="I39" s="50">
        <v>0.1773252756988212</v>
      </c>
      <c r="J39" s="19">
        <v>2.8408624576692341</v>
      </c>
      <c r="L39" s="19"/>
      <c r="M39" s="19"/>
    </row>
    <row r="40" spans="1:13" ht="14.4">
      <c r="A40" s="18">
        <f t="shared" si="0"/>
        <v>0.2</v>
      </c>
      <c r="B40" s="18">
        <f t="shared" si="1"/>
        <v>685</v>
      </c>
      <c r="C40" s="18" t="str">
        <f t="shared" si="2"/>
        <v>paragneiss wall-rock</v>
      </c>
      <c r="D40" s="18">
        <f t="shared" si="3"/>
        <v>50</v>
      </c>
      <c r="E40" s="20">
        <v>1053.2196090877701</v>
      </c>
      <c r="F40" s="19">
        <v>0.71967555438448672</v>
      </c>
      <c r="G40" s="19">
        <v>14.834471598853149</v>
      </c>
      <c r="H40" s="19">
        <v>-2.1638099283456196E-3</v>
      </c>
      <c r="I40" s="50">
        <v>1.2812970163436646E-2</v>
      </c>
      <c r="J40" s="19">
        <v>0.70902639414939572</v>
      </c>
      <c r="L40" s="19"/>
      <c r="M40" s="19"/>
    </row>
    <row r="41" spans="1:13" ht="14.4">
      <c r="A41" s="18">
        <f t="shared" si="0"/>
        <v>0.2</v>
      </c>
      <c r="B41" s="18">
        <f t="shared" si="1"/>
        <v>685</v>
      </c>
      <c r="C41" s="18" t="str">
        <f t="shared" si="2"/>
        <v>paragneiss wall-rock</v>
      </c>
      <c r="D41" s="18">
        <f t="shared" si="3"/>
        <v>50</v>
      </c>
      <c r="E41" s="20">
        <v>1048.2196090877701</v>
      </c>
      <c r="F41" s="19">
        <v>3.2204669267315409</v>
      </c>
      <c r="G41" s="19">
        <v>18.054938525584689</v>
      </c>
      <c r="H41" s="19">
        <v>0.10496334671234069</v>
      </c>
      <c r="I41" s="50">
        <v>0.17072410912032704</v>
      </c>
      <c r="J41" s="19">
        <v>2.9447794708988733</v>
      </c>
      <c r="L41" s="19"/>
      <c r="M41" s="19"/>
    </row>
    <row r="42" spans="1:13">
      <c r="A42" s="18">
        <f t="shared" si="0"/>
        <v>0.2</v>
      </c>
      <c r="B42" s="18">
        <f t="shared" si="1"/>
        <v>685</v>
      </c>
      <c r="C42" s="18" t="str">
        <f t="shared" si="2"/>
        <v>paragneiss wall-rock</v>
      </c>
      <c r="D42" s="18">
        <f t="shared" si="3"/>
        <v>50</v>
      </c>
      <c r="E42" s="20">
        <v>1047.3823775681799</v>
      </c>
      <c r="F42" s="19">
        <v>0.81546916862871388</v>
      </c>
      <c r="G42" s="19">
        <v>18.870407694213402</v>
      </c>
      <c r="H42" s="19">
        <v>-2.1641788410760214E-3</v>
      </c>
      <c r="I42" s="19">
        <v>7.8303350225655977E-3</v>
      </c>
      <c r="J42" s="19">
        <v>0.8098030124472243</v>
      </c>
      <c r="L42" s="19"/>
      <c r="M42" s="19"/>
    </row>
    <row r="43" spans="1:13">
      <c r="A43" s="18">
        <f t="shared" si="0"/>
        <v>0.2</v>
      </c>
      <c r="B43" s="18">
        <f t="shared" si="1"/>
        <v>685</v>
      </c>
      <c r="C43" s="18" t="str">
        <f t="shared" si="2"/>
        <v>paragneiss wall-rock</v>
      </c>
      <c r="D43" s="18">
        <f t="shared" si="3"/>
        <v>50</v>
      </c>
      <c r="E43" s="20">
        <v>1042.3823775681799</v>
      </c>
      <c r="F43" s="19">
        <v>3.5166025972916128</v>
      </c>
      <c r="G43" s="19">
        <v>22.387010291505014</v>
      </c>
      <c r="H43" s="19"/>
      <c r="I43" s="19">
        <v>0.17071293073636273</v>
      </c>
      <c r="K43" s="19">
        <v>3.3458896665552502</v>
      </c>
      <c r="L43" s="19"/>
      <c r="M43" s="19"/>
    </row>
    <row r="44" spans="1:13">
      <c r="A44" s="18">
        <f t="shared" si="0"/>
        <v>0.2</v>
      </c>
      <c r="B44" s="18">
        <f t="shared" si="1"/>
        <v>685</v>
      </c>
      <c r="C44" s="18" t="str">
        <f t="shared" si="2"/>
        <v>paragneiss wall-rock</v>
      </c>
      <c r="D44" s="18">
        <f t="shared" si="3"/>
        <v>50</v>
      </c>
      <c r="E44" s="20">
        <v>1042.12492705047</v>
      </c>
      <c r="F44" s="19">
        <v>1.045528582667276</v>
      </c>
      <c r="G44" s="19">
        <v>23.432538874172291</v>
      </c>
      <c r="H44" s="19"/>
      <c r="I44" s="19">
        <v>5.3150538080464884E-3</v>
      </c>
      <c r="K44" s="19">
        <v>1.0402135288592296</v>
      </c>
      <c r="L44" s="19"/>
      <c r="M44" s="19"/>
    </row>
    <row r="45" spans="1:13">
      <c r="A45" s="18">
        <f t="shared" si="0"/>
        <v>0.2</v>
      </c>
      <c r="B45" s="18">
        <f t="shared" si="1"/>
        <v>685</v>
      </c>
      <c r="C45" s="18" t="str">
        <f t="shared" si="2"/>
        <v>paragneiss wall-rock</v>
      </c>
      <c r="D45" s="18">
        <f t="shared" si="3"/>
        <v>50</v>
      </c>
      <c r="E45" s="20">
        <v>1037.12492705047</v>
      </c>
      <c r="F45" s="19">
        <v>4.5020659719447869</v>
      </c>
      <c r="G45" s="19">
        <v>27.934604846117079</v>
      </c>
      <c r="H45" s="19"/>
      <c r="I45" s="19">
        <v>0.18159336601288556</v>
      </c>
      <c r="K45" s="19">
        <v>4.3204726059319016</v>
      </c>
      <c r="L45" s="19"/>
      <c r="M45" s="19"/>
    </row>
    <row r="46" spans="1:13">
      <c r="A46" s="18">
        <f t="shared" si="0"/>
        <v>0.2</v>
      </c>
      <c r="B46" s="18">
        <f t="shared" si="1"/>
        <v>685</v>
      </c>
      <c r="C46" s="18" t="str">
        <f t="shared" si="2"/>
        <v>paragneiss wall-rock</v>
      </c>
      <c r="D46" s="18">
        <f t="shared" si="3"/>
        <v>50</v>
      </c>
      <c r="E46" s="20">
        <v>1037.91710954976</v>
      </c>
      <c r="F46" s="19">
        <v>1.4256069865411574</v>
      </c>
      <c r="G46" s="19">
        <v>29.360211832658237</v>
      </c>
      <c r="H46" s="19"/>
      <c r="I46" s="19">
        <v>7.4893396933802875E-3</v>
      </c>
      <c r="K46" s="19">
        <v>1.418117646847777</v>
      </c>
      <c r="L46" s="19"/>
      <c r="M46" s="19"/>
    </row>
    <row r="47" spans="1:13">
      <c r="A47" s="18">
        <f t="shared" si="0"/>
        <v>0.2</v>
      </c>
      <c r="B47" s="18">
        <f t="shared" si="1"/>
        <v>685</v>
      </c>
      <c r="C47" s="18" t="str">
        <f t="shared" si="2"/>
        <v>paragneiss wall-rock</v>
      </c>
      <c r="D47" s="18">
        <f t="shared" si="3"/>
        <v>50</v>
      </c>
      <c r="E47" s="20">
        <v>1032.91710954976</v>
      </c>
      <c r="F47" s="19">
        <v>5.4794194749740557</v>
      </c>
      <c r="G47" s="19">
        <v>34.839631307632295</v>
      </c>
      <c r="H47" s="19"/>
      <c r="I47" s="19">
        <v>0.19334647656716686</v>
      </c>
      <c r="K47" s="19">
        <v>5.2860729984068886</v>
      </c>
      <c r="L47" s="19"/>
      <c r="M47" s="19"/>
    </row>
    <row r="48" spans="1:13">
      <c r="A48" s="18">
        <f t="shared" si="0"/>
        <v>0.2</v>
      </c>
      <c r="B48" s="18">
        <f t="shared" si="1"/>
        <v>685</v>
      </c>
      <c r="C48" s="18" t="str">
        <f t="shared" si="2"/>
        <v>paragneiss wall-rock</v>
      </c>
      <c r="D48" s="18">
        <f t="shared" si="3"/>
        <v>50</v>
      </c>
      <c r="E48" s="20">
        <v>1034.33751537339</v>
      </c>
      <c r="F48" s="19">
        <v>0.84289442859160046</v>
      </c>
      <c r="G48" s="19">
        <v>35.682525736223894</v>
      </c>
      <c r="H48" s="19"/>
      <c r="I48" s="19">
        <v>2.1998198223718381E-2</v>
      </c>
      <c r="K48" s="19">
        <v>0.82089623036788206</v>
      </c>
      <c r="L48" s="19"/>
      <c r="M48" s="19"/>
    </row>
    <row r="49" spans="1:13">
      <c r="A49" s="18">
        <f t="shared" si="0"/>
        <v>0.2</v>
      </c>
      <c r="B49" s="18">
        <f t="shared" si="1"/>
        <v>685</v>
      </c>
      <c r="C49" s="18" t="str">
        <f t="shared" si="2"/>
        <v>paragneiss wall-rock</v>
      </c>
      <c r="D49" s="18">
        <f t="shared" si="3"/>
        <v>50</v>
      </c>
      <c r="E49" s="20">
        <v>1029.33751537339</v>
      </c>
      <c r="F49" s="19">
        <v>5.5739285779271288</v>
      </c>
      <c r="G49" s="19">
        <v>41.256454314151021</v>
      </c>
      <c r="H49" s="19"/>
      <c r="I49" s="19">
        <v>0.19169507073888054</v>
      </c>
      <c r="K49" s="19">
        <v>5.3822335071882481</v>
      </c>
      <c r="L49" s="19"/>
      <c r="M49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ED34-940C-4323-B0D8-35D1C6D28E1A}">
  <dimension ref="A1:K84"/>
  <sheetViews>
    <sheetView zoomScaleNormal="100" workbookViewId="0">
      <selection activeCell="B3" sqref="B3:D3"/>
    </sheetView>
  </sheetViews>
  <sheetFormatPr defaultRowHeight="13.8"/>
  <cols>
    <col min="1" max="5" width="8.88671875" style="7"/>
    <col min="6" max="6" width="12.6640625" style="7" customWidth="1"/>
    <col min="7" max="16384" width="8.88671875" style="7"/>
  </cols>
  <sheetData>
    <row r="1" spans="1:7" ht="20.399999999999999">
      <c r="A1" s="51" t="s">
        <v>205</v>
      </c>
    </row>
    <row r="2" spans="1:7" s="41" customFormat="1">
      <c r="G2" s="41" t="s">
        <v>17</v>
      </c>
    </row>
    <row r="3" spans="1:7">
      <c r="B3" s="53" t="s">
        <v>59</v>
      </c>
      <c r="C3" s="53"/>
      <c r="D3" s="53"/>
      <c r="F3" s="7" t="s">
        <v>13</v>
      </c>
      <c r="G3" s="7">
        <v>22.99</v>
      </c>
    </row>
    <row r="4" spans="1:7">
      <c r="B4" s="36" t="s">
        <v>12</v>
      </c>
      <c r="C4" s="36" t="s">
        <v>10</v>
      </c>
      <c r="D4" s="36" t="s">
        <v>11</v>
      </c>
      <c r="F4" s="37" t="s">
        <v>14</v>
      </c>
      <c r="G4" s="7">
        <v>15.999000000000001</v>
      </c>
    </row>
    <row r="5" spans="1:7">
      <c r="B5" s="38">
        <v>1</v>
      </c>
      <c r="C5" s="38">
        <v>41</v>
      </c>
      <c r="D5" s="38">
        <v>3</v>
      </c>
      <c r="F5" s="7" t="s">
        <v>15</v>
      </c>
      <c r="G5" s="18">
        <v>39.097999999999999</v>
      </c>
    </row>
    <row r="6" spans="1:7">
      <c r="B6" s="38">
        <v>1</v>
      </c>
      <c r="C6" s="38">
        <v>41</v>
      </c>
      <c r="D6" s="38">
        <v>0</v>
      </c>
      <c r="F6" s="7" t="s">
        <v>16</v>
      </c>
      <c r="G6" s="18">
        <v>26.981999999999999</v>
      </c>
    </row>
    <row r="7" spans="1:7">
      <c r="B7" s="38">
        <v>2</v>
      </c>
      <c r="C7" s="38">
        <v>41</v>
      </c>
      <c r="D7" s="38">
        <v>3</v>
      </c>
      <c r="F7" s="7" t="s">
        <v>24</v>
      </c>
      <c r="G7" s="18">
        <v>40.078000000000003</v>
      </c>
    </row>
    <row r="8" spans="1:7">
      <c r="B8" s="38">
        <v>2</v>
      </c>
      <c r="C8" s="38">
        <v>45</v>
      </c>
      <c r="D8" s="38">
        <v>3</v>
      </c>
      <c r="F8" s="7" t="s">
        <v>49</v>
      </c>
      <c r="G8" s="18">
        <v>55.844999999999999</v>
      </c>
    </row>
    <row r="9" spans="1:7">
      <c r="B9" s="38">
        <v>3</v>
      </c>
      <c r="C9" s="38">
        <v>45</v>
      </c>
      <c r="D9" s="38">
        <v>3</v>
      </c>
      <c r="F9" s="7" t="s">
        <v>50</v>
      </c>
      <c r="G9" s="18">
        <v>47.866999999999997</v>
      </c>
    </row>
    <row r="10" spans="1:7">
      <c r="B10" s="38">
        <v>3</v>
      </c>
      <c r="C10" s="38">
        <v>45</v>
      </c>
      <c r="D10" s="38">
        <v>0</v>
      </c>
      <c r="F10" s="7" t="s">
        <v>51</v>
      </c>
      <c r="G10" s="18">
        <v>28.085999999999999</v>
      </c>
    </row>
    <row r="11" spans="1:7">
      <c r="B11" s="38">
        <v>4</v>
      </c>
      <c r="C11" s="38">
        <v>45</v>
      </c>
      <c r="D11" s="38">
        <v>5</v>
      </c>
      <c r="F11" s="7" t="s">
        <v>52</v>
      </c>
      <c r="G11" s="18">
        <v>24.305</v>
      </c>
    </row>
    <row r="12" spans="1:7">
      <c r="B12" s="38">
        <v>4</v>
      </c>
      <c r="C12" s="38">
        <v>45</v>
      </c>
      <c r="D12" s="38">
        <v>3</v>
      </c>
      <c r="F12" s="7" t="s">
        <v>71</v>
      </c>
      <c r="G12" s="7">
        <v>30.974</v>
      </c>
    </row>
    <row r="13" spans="1:7">
      <c r="B13" s="38">
        <v>5</v>
      </c>
      <c r="C13" s="38">
        <v>41</v>
      </c>
      <c r="D13" s="38">
        <v>7</v>
      </c>
    </row>
    <row r="14" spans="1:7">
      <c r="B14" s="38">
        <v>5</v>
      </c>
      <c r="C14" s="38">
        <v>41</v>
      </c>
      <c r="D14" s="38">
        <v>3</v>
      </c>
    </row>
    <row r="15" spans="1:7">
      <c r="B15" s="38">
        <v>6</v>
      </c>
      <c r="C15" s="38">
        <v>41</v>
      </c>
      <c r="D15" s="38">
        <v>7</v>
      </c>
    </row>
    <row r="16" spans="1:7">
      <c r="B16" s="38">
        <v>6</v>
      </c>
      <c r="C16" s="38">
        <v>45</v>
      </c>
      <c r="D16" s="38">
        <v>9.4</v>
      </c>
      <c r="F16" s="7" t="s">
        <v>7</v>
      </c>
      <c r="G16" s="7">
        <v>61.98</v>
      </c>
    </row>
    <row r="17" spans="2:7">
      <c r="B17" s="38">
        <v>7</v>
      </c>
      <c r="C17" s="38">
        <v>45</v>
      </c>
      <c r="D17" s="38">
        <v>9.4</v>
      </c>
      <c r="F17" s="7" t="s">
        <v>0</v>
      </c>
      <c r="G17" s="7">
        <v>94.2</v>
      </c>
    </row>
    <row r="18" spans="2:7">
      <c r="B18" s="38">
        <v>7</v>
      </c>
      <c r="C18" s="38">
        <v>49.4</v>
      </c>
      <c r="D18" s="38">
        <v>7.3</v>
      </c>
      <c r="F18" s="7" t="s">
        <v>3</v>
      </c>
      <c r="G18" s="7">
        <v>101.96</v>
      </c>
    </row>
    <row r="19" spans="2:7">
      <c r="B19" s="38">
        <v>8</v>
      </c>
      <c r="C19" s="38">
        <v>49.4</v>
      </c>
      <c r="D19" s="38">
        <v>7.3</v>
      </c>
      <c r="F19" s="7" t="s">
        <v>6</v>
      </c>
      <c r="G19" s="7">
        <v>56.08</v>
      </c>
    </row>
    <row r="20" spans="2:7">
      <c r="B20" s="38">
        <v>8</v>
      </c>
      <c r="C20" s="38">
        <v>45</v>
      </c>
      <c r="D20" s="38">
        <v>5</v>
      </c>
      <c r="F20" s="7" t="s">
        <v>23</v>
      </c>
      <c r="G20" s="18">
        <v>71.84</v>
      </c>
    </row>
    <row r="21" spans="2:7">
      <c r="B21" s="38">
        <v>9</v>
      </c>
      <c r="C21" s="38">
        <v>52</v>
      </c>
      <c r="D21" s="38">
        <v>5</v>
      </c>
      <c r="F21" s="7" t="s">
        <v>22</v>
      </c>
      <c r="G21" s="18">
        <v>159.69</v>
      </c>
    </row>
    <row r="22" spans="2:7">
      <c r="B22" s="38">
        <v>9</v>
      </c>
      <c r="C22" s="38">
        <v>45</v>
      </c>
      <c r="D22" s="38">
        <v>5</v>
      </c>
      <c r="F22" s="7" t="s">
        <v>1</v>
      </c>
      <c r="G22" s="18">
        <v>79.87</v>
      </c>
    </row>
    <row r="23" spans="2:7">
      <c r="B23" s="38">
        <v>10</v>
      </c>
      <c r="C23" s="38">
        <v>52</v>
      </c>
      <c r="D23" s="38">
        <v>5</v>
      </c>
      <c r="F23" s="7" t="s">
        <v>2</v>
      </c>
      <c r="G23" s="18">
        <v>60.08</v>
      </c>
    </row>
    <row r="24" spans="2:7">
      <c r="B24" s="38">
        <v>10</v>
      </c>
      <c r="C24" s="38">
        <v>52</v>
      </c>
      <c r="D24" s="38">
        <v>0</v>
      </c>
      <c r="F24" s="7" t="s">
        <v>5</v>
      </c>
      <c r="G24" s="18">
        <v>40.299999999999997</v>
      </c>
    </row>
    <row r="25" spans="2:7">
      <c r="B25" s="38">
        <v>11</v>
      </c>
      <c r="C25" s="38">
        <v>52</v>
      </c>
      <c r="D25" s="38">
        <v>5</v>
      </c>
      <c r="F25" s="7" t="s">
        <v>8</v>
      </c>
      <c r="G25" s="7">
        <f>(G12*2)+(G4*5)</f>
        <v>141.94300000000001</v>
      </c>
    </row>
    <row r="26" spans="2:7">
      <c r="B26" s="38">
        <v>11</v>
      </c>
      <c r="C26" s="38">
        <v>49.4</v>
      </c>
      <c r="D26" s="38">
        <v>7.3</v>
      </c>
    </row>
    <row r="27" spans="2:7">
      <c r="B27" s="38">
        <v>12</v>
      </c>
      <c r="C27" s="38">
        <v>52</v>
      </c>
      <c r="D27" s="38">
        <v>5</v>
      </c>
      <c r="G27" s="7" t="s">
        <v>21</v>
      </c>
    </row>
    <row r="28" spans="2:7">
      <c r="B28" s="38">
        <v>12</v>
      </c>
      <c r="C28" s="38">
        <v>57</v>
      </c>
      <c r="D28" s="38">
        <v>5.9</v>
      </c>
      <c r="F28" s="7" t="s">
        <v>18</v>
      </c>
      <c r="G28" s="39">
        <f>((G3*2)*100)/G16</f>
        <v>74.185221039044862</v>
      </c>
    </row>
    <row r="29" spans="2:7">
      <c r="B29" s="38">
        <v>13</v>
      </c>
      <c r="C29" s="38">
        <v>57</v>
      </c>
      <c r="D29" s="38">
        <v>5.9</v>
      </c>
      <c r="F29" s="7" t="s">
        <v>19</v>
      </c>
      <c r="G29" s="39">
        <f>((G5*2)*100)/G17</f>
        <v>83.01061571125264</v>
      </c>
    </row>
    <row r="30" spans="2:7">
      <c r="B30" s="38">
        <v>13</v>
      </c>
      <c r="C30" s="38">
        <v>53</v>
      </c>
      <c r="D30" s="38">
        <v>9.3000000000000007</v>
      </c>
      <c r="F30" s="7" t="s">
        <v>20</v>
      </c>
      <c r="G30" s="39">
        <f>((G6*2)*100)/G18</f>
        <v>52.92663789721459</v>
      </c>
    </row>
    <row r="31" spans="2:7">
      <c r="B31" s="38">
        <v>14</v>
      </c>
      <c r="C31" s="38">
        <v>57</v>
      </c>
      <c r="D31" s="38">
        <v>5.9</v>
      </c>
      <c r="F31" s="7" t="s">
        <v>25</v>
      </c>
      <c r="G31" s="7">
        <f>(G7*100)/G19</f>
        <v>71.465763195435102</v>
      </c>
    </row>
    <row r="32" spans="2:7">
      <c r="B32" s="38">
        <v>14</v>
      </c>
      <c r="C32" s="38">
        <v>63</v>
      </c>
      <c r="D32" s="38">
        <v>7</v>
      </c>
      <c r="F32" s="7" t="s">
        <v>44</v>
      </c>
      <c r="G32" s="7">
        <f>(G8*100)/G20</f>
        <v>77.735244988864139</v>
      </c>
    </row>
    <row r="33" spans="2:10">
      <c r="B33" s="38">
        <v>15</v>
      </c>
      <c r="C33" s="38">
        <v>53</v>
      </c>
      <c r="D33" s="38">
        <v>9.3000000000000007</v>
      </c>
      <c r="F33" s="7" t="s">
        <v>45</v>
      </c>
      <c r="G33" s="7">
        <f>((G8*2)*100)/G21</f>
        <v>69.941762164193122</v>
      </c>
    </row>
    <row r="34" spans="2:10">
      <c r="B34" s="38">
        <v>15</v>
      </c>
      <c r="C34" s="38">
        <v>49.4</v>
      </c>
      <c r="D34" s="38">
        <v>7.3</v>
      </c>
      <c r="F34" s="7" t="s">
        <v>46</v>
      </c>
      <c r="G34" s="7">
        <f>(G9*100)/G22</f>
        <v>59.931138099411541</v>
      </c>
    </row>
    <row r="35" spans="2:10">
      <c r="B35" s="38">
        <v>16</v>
      </c>
      <c r="C35" s="38">
        <v>53</v>
      </c>
      <c r="D35" s="38">
        <v>9.3000000000000007</v>
      </c>
      <c r="F35" s="7" t="s">
        <v>47</v>
      </c>
      <c r="G35" s="7">
        <f>(G10*100)/G23</f>
        <v>46.747669773635153</v>
      </c>
    </row>
    <row r="36" spans="2:10">
      <c r="B36" s="38">
        <v>16</v>
      </c>
      <c r="C36" s="38">
        <v>48.4</v>
      </c>
      <c r="D36" s="38">
        <v>11.5</v>
      </c>
      <c r="F36" s="7" t="s">
        <v>48</v>
      </c>
      <c r="G36" s="7">
        <f>(G11*100)/G24</f>
        <v>60.310173697270478</v>
      </c>
    </row>
    <row r="37" spans="2:10">
      <c r="B37" s="38">
        <v>17</v>
      </c>
      <c r="C37" s="38">
        <v>53</v>
      </c>
      <c r="D37" s="38">
        <v>9.3000000000000007</v>
      </c>
      <c r="F37" s="7" t="s">
        <v>72</v>
      </c>
      <c r="G37" s="7">
        <f>((2*G12)*100)/G25</f>
        <v>43.642870729799988</v>
      </c>
    </row>
    <row r="38" spans="2:10">
      <c r="B38" s="38">
        <v>17</v>
      </c>
      <c r="C38" s="38">
        <v>57.6</v>
      </c>
      <c r="D38" s="38">
        <v>11.7</v>
      </c>
    </row>
    <row r="39" spans="2:10">
      <c r="B39" s="38">
        <v>18</v>
      </c>
      <c r="C39" s="38">
        <v>45</v>
      </c>
      <c r="D39" s="38">
        <v>9.4</v>
      </c>
    </row>
    <row r="40" spans="2:10">
      <c r="B40" s="38">
        <v>18</v>
      </c>
      <c r="C40" s="38">
        <v>48.4</v>
      </c>
      <c r="D40" s="38">
        <v>11.5</v>
      </c>
    </row>
    <row r="41" spans="2:10">
      <c r="B41" s="38">
        <v>19</v>
      </c>
      <c r="C41" s="38">
        <v>52.5</v>
      </c>
      <c r="D41" s="38">
        <v>14</v>
      </c>
      <c r="F41" s="7" t="s">
        <v>18</v>
      </c>
      <c r="G41" s="7">
        <f t="shared" ref="G41:G49" si="0">G28/100</f>
        <v>0.74185221039044857</v>
      </c>
    </row>
    <row r="42" spans="2:10">
      <c r="B42" s="38">
        <v>19</v>
      </c>
      <c r="C42" s="38">
        <v>48.4</v>
      </c>
      <c r="D42" s="38">
        <v>11.5</v>
      </c>
      <c r="F42" s="7" t="s">
        <v>19</v>
      </c>
      <c r="G42" s="7">
        <f t="shared" si="0"/>
        <v>0.83010615711252644</v>
      </c>
    </row>
    <row r="43" spans="2:10">
      <c r="B43" s="38">
        <v>20</v>
      </c>
      <c r="C43" s="38">
        <v>52.5</v>
      </c>
      <c r="D43" s="38">
        <v>14</v>
      </c>
      <c r="F43" s="7" t="s">
        <v>20</v>
      </c>
      <c r="G43" s="7">
        <f t="shared" si="0"/>
        <v>0.5292663789721459</v>
      </c>
    </row>
    <row r="44" spans="2:10">
      <c r="B44" s="38">
        <v>20</v>
      </c>
      <c r="C44" s="38">
        <v>57.6</v>
      </c>
      <c r="D44" s="38">
        <v>11.7</v>
      </c>
      <c r="F44" s="7" t="s">
        <v>25</v>
      </c>
      <c r="G44" s="7">
        <f t="shared" si="0"/>
        <v>0.71465763195435106</v>
      </c>
    </row>
    <row r="45" spans="2:10">
      <c r="B45" s="38">
        <v>21</v>
      </c>
      <c r="C45" s="38">
        <v>57.6</v>
      </c>
      <c r="D45" s="38">
        <v>11.7</v>
      </c>
      <c r="F45" s="7" t="s">
        <v>44</v>
      </c>
      <c r="G45" s="7">
        <f t="shared" si="0"/>
        <v>0.77735244988864138</v>
      </c>
      <c r="J45" s="7" t="s">
        <v>32</v>
      </c>
    </row>
    <row r="46" spans="2:10">
      <c r="B46" s="38">
        <v>21</v>
      </c>
      <c r="C46" s="38">
        <v>63</v>
      </c>
      <c r="D46" s="38">
        <v>7</v>
      </c>
      <c r="F46" s="7" t="s">
        <v>45</v>
      </c>
      <c r="G46" s="7">
        <f t="shared" si="0"/>
        <v>0.69941762164193122</v>
      </c>
    </row>
    <row r="47" spans="2:10">
      <c r="B47" s="38">
        <v>22</v>
      </c>
      <c r="C47" s="38">
        <v>63</v>
      </c>
      <c r="D47" s="38">
        <v>7</v>
      </c>
      <c r="F47" s="7" t="s">
        <v>46</v>
      </c>
      <c r="G47" s="7">
        <f t="shared" si="0"/>
        <v>0.59931138099411541</v>
      </c>
    </row>
    <row r="48" spans="2:10">
      <c r="B48" s="38">
        <v>22</v>
      </c>
      <c r="C48" s="38">
        <v>63</v>
      </c>
      <c r="D48" s="38">
        <v>0</v>
      </c>
      <c r="F48" s="7" t="s">
        <v>47</v>
      </c>
      <c r="G48" s="7">
        <f t="shared" si="0"/>
        <v>0.46747669773635153</v>
      </c>
    </row>
    <row r="49" spans="2:8">
      <c r="B49" s="38">
        <v>23</v>
      </c>
      <c r="C49" s="38">
        <v>57</v>
      </c>
      <c r="D49" s="38">
        <v>5.9</v>
      </c>
      <c r="F49" s="7" t="s">
        <v>48</v>
      </c>
      <c r="G49" s="7">
        <f t="shared" si="0"/>
        <v>0.60310173697270475</v>
      </c>
    </row>
    <row r="50" spans="2:8">
      <c r="B50" s="38">
        <v>23</v>
      </c>
      <c r="C50" s="38">
        <v>57</v>
      </c>
      <c r="D50" s="38">
        <v>0</v>
      </c>
      <c r="F50" s="7" t="s">
        <v>72</v>
      </c>
      <c r="G50" s="7">
        <f>G37/100</f>
        <v>0.43642870729799987</v>
      </c>
    </row>
    <row r="51" spans="2:8">
      <c r="B51" s="38">
        <v>24</v>
      </c>
      <c r="C51" s="38">
        <v>63</v>
      </c>
      <c r="D51" s="38">
        <v>7</v>
      </c>
    </row>
    <row r="52" spans="2:8">
      <c r="B52" s="38">
        <v>24</v>
      </c>
      <c r="C52" s="38">
        <v>69</v>
      </c>
      <c r="D52" s="38">
        <v>8</v>
      </c>
    </row>
    <row r="53" spans="2:8">
      <c r="B53" s="38">
        <v>25</v>
      </c>
      <c r="C53" s="38">
        <v>69</v>
      </c>
      <c r="D53" s="38">
        <v>8</v>
      </c>
    </row>
    <row r="54" spans="2:8">
      <c r="B54" s="38">
        <v>25</v>
      </c>
      <c r="C54" s="38">
        <v>77</v>
      </c>
      <c r="D54" s="38">
        <v>0</v>
      </c>
    </row>
    <row r="55" spans="2:8">
      <c r="B55" s="38">
        <v>26</v>
      </c>
      <c r="C55" s="38">
        <v>69</v>
      </c>
      <c r="D55" s="38">
        <v>8</v>
      </c>
    </row>
    <row r="56" spans="2:8">
      <c r="B56" s="38">
        <v>26</v>
      </c>
      <c r="C56" s="38">
        <v>69</v>
      </c>
      <c r="D56" s="38">
        <v>16</v>
      </c>
    </row>
    <row r="58" spans="2:8">
      <c r="H58" s="7" t="s">
        <v>31</v>
      </c>
    </row>
    <row r="59" spans="2:8">
      <c r="H59" s="7" t="s">
        <v>30</v>
      </c>
    </row>
    <row r="60" spans="2:8">
      <c r="F60" s="7" t="s">
        <v>29</v>
      </c>
    </row>
    <row r="61" spans="2:8">
      <c r="G61" s="7" t="s">
        <v>33</v>
      </c>
      <c r="H61" s="7" t="s">
        <v>28</v>
      </c>
    </row>
    <row r="62" spans="2:8">
      <c r="F62" s="7" t="s">
        <v>12</v>
      </c>
      <c r="G62" s="7" t="s">
        <v>10</v>
      </c>
      <c r="H62" s="7" t="s">
        <v>11</v>
      </c>
    </row>
    <row r="63" spans="2:8">
      <c r="G63" s="18">
        <f>-((3.3539*10^(-4))*(H63^6))+((1.203*10^(-2))*(H63^5))-((1.5188*10^(-1))*(H63^4))+((8.6096*10^(-1))*(H63^3))-((2.1111*(H63^2)))+(3.9492*H63)+39</f>
        <v>39</v>
      </c>
      <c r="H63" s="7">
        <v>0</v>
      </c>
    </row>
    <row r="64" spans="2:8">
      <c r="G64" s="19">
        <f>-((3.3539*10^(-4))*(H64^6))+((1.203*10^(-2))*(H64^5))-((1.5188*10^(-1))*(H64^4))+((8.6096*10^(-1))*(H64^3))-((2.1111*(H64^2)))+(3.9492*H64)+39</f>
        <v>43.275095039999997</v>
      </c>
      <c r="H64" s="7">
        <v>2</v>
      </c>
    </row>
    <row r="65" spans="6:8">
      <c r="G65" s="18">
        <f t="shared" ref="G65:G68" si="1">-((3.3539*10^(-4))*(H65^6))+((1.203*10^(-2))*(H65^5))-((1.5188*10^(-1))*(H65^4))+((8.6096*10^(-1))*(H65^3))-((2.1111*(H65^2)))+(3.9492*H65)+39</f>
        <v>48.184322559999998</v>
      </c>
      <c r="H65" s="7">
        <v>4</v>
      </c>
    </row>
    <row r="66" spans="6:8">
      <c r="G66" s="19">
        <f t="shared" si="1"/>
        <v>53.72380416</v>
      </c>
      <c r="H66" s="7">
        <v>6</v>
      </c>
    </row>
    <row r="67" spans="6:8">
      <c r="G67" s="18">
        <f t="shared" si="1"/>
        <v>60.472803839999969</v>
      </c>
      <c r="H67" s="7">
        <v>8</v>
      </c>
    </row>
    <row r="68" spans="6:8">
      <c r="G68" s="19">
        <f t="shared" si="1"/>
        <v>77.151999999999759</v>
      </c>
      <c r="H68" s="7">
        <v>10</v>
      </c>
    </row>
    <row r="69" spans="6:8">
      <c r="G69" s="18"/>
    </row>
    <row r="70" spans="6:8">
      <c r="G70" s="7" t="s">
        <v>27</v>
      </c>
      <c r="H70" s="7" t="s">
        <v>26</v>
      </c>
    </row>
    <row r="71" spans="6:8">
      <c r="G71" s="7" t="s">
        <v>10</v>
      </c>
      <c r="H71" s="7" t="s">
        <v>11</v>
      </c>
    </row>
    <row r="72" spans="6:8">
      <c r="F72" s="7" t="s">
        <v>55</v>
      </c>
      <c r="G72" s="7">
        <v>1</v>
      </c>
      <c r="H72" s="7">
        <v>2.5</v>
      </c>
    </row>
    <row r="73" spans="6:8">
      <c r="F73" s="7" t="s">
        <v>56</v>
      </c>
      <c r="G73" s="7">
        <v>1</v>
      </c>
      <c r="H73" s="7">
        <v>0</v>
      </c>
    </row>
    <row r="74" spans="6:8">
      <c r="G74" s="7">
        <v>0</v>
      </c>
      <c r="H74" s="7">
        <v>1</v>
      </c>
    </row>
    <row r="75" spans="6:8">
      <c r="G75" s="7">
        <v>1.4</v>
      </c>
      <c r="H75" s="7">
        <v>1</v>
      </c>
    </row>
    <row r="78" spans="6:8">
      <c r="G78" s="7" t="s">
        <v>39</v>
      </c>
    </row>
    <row r="79" spans="6:8">
      <c r="G79" s="7" t="s">
        <v>7</v>
      </c>
      <c r="H79" s="7" t="s">
        <v>0</v>
      </c>
    </row>
    <row r="80" spans="6:8">
      <c r="G80" s="7" t="s">
        <v>10</v>
      </c>
      <c r="H80" s="7" t="s">
        <v>11</v>
      </c>
    </row>
    <row r="81" spans="6:11">
      <c r="F81" s="7" t="s">
        <v>40</v>
      </c>
      <c r="G81" s="7">
        <v>2</v>
      </c>
      <c r="H81" s="7">
        <v>0.85</v>
      </c>
      <c r="K81" s="7">
        <f>G82-G81</f>
        <v>3</v>
      </c>
    </row>
    <row r="82" spans="6:11">
      <c r="F82" s="7" t="s">
        <v>41</v>
      </c>
      <c r="G82" s="7">
        <v>5</v>
      </c>
      <c r="H82" s="7">
        <v>2.98</v>
      </c>
      <c r="K82" s="7">
        <f>H82-H81</f>
        <v>2.13</v>
      </c>
    </row>
    <row r="83" spans="6:11">
      <c r="F83" s="7" t="s">
        <v>42</v>
      </c>
      <c r="G83" s="7">
        <v>0.85</v>
      </c>
      <c r="H83" s="7">
        <v>2</v>
      </c>
    </row>
    <row r="84" spans="6:11">
      <c r="F84" s="7" t="s">
        <v>43</v>
      </c>
      <c r="G84" s="7">
        <v>2.98</v>
      </c>
      <c r="H84" s="7">
        <v>5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</vt:lpstr>
      <vt:lpstr>A. Liquid Line Descent LLD</vt:lpstr>
      <vt:lpstr>B. Source and residue minerals</vt:lpstr>
      <vt:lpstr>C. Contaminant melt</vt:lpstr>
      <vt:lpstr>D. Latent Heat</vt:lpstr>
      <vt:lpstr>E. Diagram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2024-04-13T15:21:38Z</dcterms:modified>
</cp:coreProperties>
</file>