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drawings/drawing9.xml" ContentType="application/vnd.openxmlformats-officedocument.drawingml.chartshapes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me\Desktop\Usuários\Júlio Lopes\Doutorado - Passa Quatro\Publicações\Phonolite Assimilation\supplementary material\sup final\"/>
    </mc:Choice>
  </mc:AlternateContent>
  <xr:revisionPtr revIDLastSave="0" documentId="8_{6AE3F66C-F8B0-485C-84ED-D109D2D4C58C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intro" sheetId="9" r:id="rId1"/>
    <sheet name="AFC and mixing_trace elements" sheetId="7" r:id="rId2"/>
    <sheet name="AFC and mixing_isotopes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9" i="8" l="1"/>
  <c r="O89" i="8"/>
  <c r="P89" i="8"/>
  <c r="Q89" i="8"/>
  <c r="R89" i="8"/>
  <c r="N90" i="8"/>
  <c r="O90" i="8"/>
  <c r="P90" i="8"/>
  <c r="Q90" i="8"/>
  <c r="R90" i="8"/>
  <c r="N91" i="8"/>
  <c r="O91" i="8"/>
  <c r="P91" i="8"/>
  <c r="Q91" i="8"/>
  <c r="R91" i="8"/>
  <c r="N92" i="8"/>
  <c r="O92" i="8"/>
  <c r="P92" i="8"/>
  <c r="Q92" i="8"/>
  <c r="R92" i="8"/>
  <c r="N93" i="8"/>
  <c r="O93" i="8"/>
  <c r="P93" i="8"/>
  <c r="Q93" i="8"/>
  <c r="R93" i="8"/>
  <c r="N94" i="8"/>
  <c r="O94" i="8"/>
  <c r="P94" i="8"/>
  <c r="Q94" i="8"/>
  <c r="R94" i="8"/>
  <c r="N95" i="8"/>
  <c r="O95" i="8"/>
  <c r="P95" i="8"/>
  <c r="Q95" i="8"/>
  <c r="R95" i="8"/>
  <c r="N96" i="8"/>
  <c r="O96" i="8"/>
  <c r="P96" i="8"/>
  <c r="Q96" i="8"/>
  <c r="R96" i="8"/>
  <c r="N97" i="8"/>
  <c r="O97" i="8"/>
  <c r="P97" i="8"/>
  <c r="Q97" i="8"/>
  <c r="R97" i="8"/>
  <c r="N98" i="8"/>
  <c r="O98" i="8"/>
  <c r="P98" i="8"/>
  <c r="Q98" i="8"/>
  <c r="R98" i="8"/>
  <c r="N99" i="8"/>
  <c r="O99" i="8"/>
  <c r="P99" i="8"/>
  <c r="Q99" i="8"/>
  <c r="R99" i="8"/>
  <c r="N100" i="8"/>
  <c r="O100" i="8"/>
  <c r="P100" i="8"/>
  <c r="Q100" i="8"/>
  <c r="R100" i="8"/>
  <c r="N101" i="8"/>
  <c r="O101" i="8"/>
  <c r="P101" i="8"/>
  <c r="Q101" i="8"/>
  <c r="R101" i="8"/>
  <c r="N102" i="8"/>
  <c r="O102" i="8"/>
  <c r="P102" i="8"/>
  <c r="Q102" i="8"/>
  <c r="R102" i="8"/>
  <c r="N103" i="8"/>
  <c r="O103" i="8"/>
  <c r="P103" i="8"/>
  <c r="Q103" i="8"/>
  <c r="R103" i="8"/>
  <c r="N104" i="8"/>
  <c r="O104" i="8"/>
  <c r="P104" i="8"/>
  <c r="Q104" i="8"/>
  <c r="R104" i="8"/>
  <c r="N105" i="8"/>
  <c r="O105" i="8"/>
  <c r="P105" i="8"/>
  <c r="Q105" i="8"/>
  <c r="R105" i="8"/>
  <c r="N106" i="8"/>
  <c r="O106" i="8"/>
  <c r="P106" i="8"/>
  <c r="Q106" i="8"/>
  <c r="R106" i="8"/>
  <c r="N107" i="8"/>
  <c r="O107" i="8"/>
  <c r="P107" i="8"/>
  <c r="Q107" i="8"/>
  <c r="R107" i="8"/>
  <c r="M98" i="8"/>
  <c r="M99" i="8"/>
  <c r="M100" i="8"/>
  <c r="M101" i="8"/>
  <c r="M102" i="8"/>
  <c r="M103" i="8"/>
  <c r="M104" i="8"/>
  <c r="M105" i="8"/>
  <c r="M106" i="8"/>
  <c r="M107" i="8"/>
  <c r="N63" i="8"/>
  <c r="O63" i="8"/>
  <c r="P63" i="8"/>
  <c r="Q63" i="8"/>
  <c r="R63" i="8"/>
  <c r="N64" i="8"/>
  <c r="O64" i="8"/>
  <c r="P64" i="8"/>
  <c r="Q64" i="8"/>
  <c r="R64" i="8"/>
  <c r="N65" i="8"/>
  <c r="O65" i="8"/>
  <c r="P65" i="8"/>
  <c r="Q65" i="8"/>
  <c r="R65" i="8"/>
  <c r="N66" i="8"/>
  <c r="O66" i="8"/>
  <c r="P66" i="8"/>
  <c r="Q66" i="8"/>
  <c r="R66" i="8"/>
  <c r="N67" i="8"/>
  <c r="O67" i="8"/>
  <c r="P67" i="8"/>
  <c r="Q67" i="8"/>
  <c r="R67" i="8"/>
  <c r="N68" i="8"/>
  <c r="O68" i="8"/>
  <c r="P68" i="8"/>
  <c r="Q68" i="8"/>
  <c r="R68" i="8"/>
  <c r="N69" i="8"/>
  <c r="O69" i="8"/>
  <c r="P69" i="8"/>
  <c r="Q69" i="8"/>
  <c r="R69" i="8"/>
  <c r="N70" i="8"/>
  <c r="O70" i="8"/>
  <c r="P70" i="8"/>
  <c r="Q70" i="8"/>
  <c r="R70" i="8"/>
  <c r="N71" i="8"/>
  <c r="O71" i="8"/>
  <c r="P71" i="8"/>
  <c r="Q71" i="8"/>
  <c r="R71" i="8"/>
  <c r="N72" i="8"/>
  <c r="O72" i="8"/>
  <c r="P72" i="8"/>
  <c r="Q72" i="8"/>
  <c r="R72" i="8"/>
  <c r="N73" i="8"/>
  <c r="O73" i="8"/>
  <c r="P73" i="8"/>
  <c r="Q73" i="8"/>
  <c r="R73" i="8"/>
  <c r="N74" i="8"/>
  <c r="O74" i="8"/>
  <c r="P74" i="8"/>
  <c r="Q74" i="8"/>
  <c r="R74" i="8"/>
  <c r="N75" i="8"/>
  <c r="O75" i="8"/>
  <c r="P75" i="8"/>
  <c r="Q75" i="8"/>
  <c r="R75" i="8"/>
  <c r="N76" i="8"/>
  <c r="O76" i="8"/>
  <c r="P76" i="8"/>
  <c r="Q76" i="8"/>
  <c r="R76" i="8"/>
  <c r="N77" i="8"/>
  <c r="O77" i="8"/>
  <c r="P77" i="8"/>
  <c r="Q77" i="8"/>
  <c r="R77" i="8"/>
  <c r="N78" i="8"/>
  <c r="O78" i="8"/>
  <c r="P78" i="8"/>
  <c r="Q78" i="8"/>
  <c r="R78" i="8"/>
  <c r="N79" i="8"/>
  <c r="O79" i="8"/>
  <c r="P79" i="8"/>
  <c r="Q79" i="8"/>
  <c r="R79" i="8"/>
  <c r="N80" i="8"/>
  <c r="O80" i="8"/>
  <c r="P80" i="8"/>
  <c r="Q80" i="8"/>
  <c r="R80" i="8"/>
  <c r="N81" i="8"/>
  <c r="O81" i="8"/>
  <c r="P81" i="8"/>
  <c r="Q81" i="8"/>
  <c r="R81" i="8"/>
  <c r="N82" i="8"/>
  <c r="O82" i="8"/>
  <c r="P82" i="8"/>
  <c r="Q82" i="8"/>
  <c r="R82" i="8"/>
  <c r="M73" i="8"/>
  <c r="M74" i="8"/>
  <c r="M75" i="8"/>
  <c r="M76" i="8"/>
  <c r="M77" i="8"/>
  <c r="M78" i="8"/>
  <c r="M79" i="8"/>
  <c r="M80" i="8"/>
  <c r="M81" i="8"/>
  <c r="M82" i="8"/>
  <c r="AA33" i="8"/>
  <c r="AB33" i="8"/>
  <c r="AA34" i="8"/>
  <c r="AB34" i="8"/>
  <c r="AA35" i="8"/>
  <c r="AB35" i="8"/>
  <c r="AA36" i="8"/>
  <c r="AB36" i="8"/>
  <c r="AA37" i="8"/>
  <c r="AB37" i="8"/>
  <c r="AA38" i="8"/>
  <c r="AB38" i="8"/>
  <c r="AA40" i="8"/>
  <c r="AB40" i="8"/>
  <c r="AA41" i="8"/>
  <c r="AB41" i="8"/>
  <c r="AA42" i="8"/>
  <c r="AB42" i="8"/>
  <c r="AA43" i="8"/>
  <c r="AB43" i="8"/>
  <c r="AA44" i="8"/>
  <c r="AB44" i="8"/>
  <c r="AA45" i="8"/>
  <c r="AB45" i="8"/>
  <c r="AA46" i="8"/>
  <c r="AB46" i="8"/>
  <c r="AA47" i="8"/>
  <c r="AB47" i="8"/>
  <c r="AA48" i="8"/>
  <c r="AB48" i="8"/>
  <c r="AA49" i="8"/>
  <c r="AB49" i="8"/>
  <c r="AA50" i="8"/>
  <c r="AB50" i="8"/>
  <c r="AA51" i="8"/>
  <c r="AB51" i="8"/>
  <c r="AA52" i="8"/>
  <c r="AB52" i="8"/>
  <c r="AA53" i="8"/>
  <c r="AB53" i="8"/>
  <c r="AA54" i="8"/>
  <c r="AB54" i="8"/>
  <c r="AA55" i="8"/>
  <c r="AB55" i="8"/>
  <c r="AA56" i="8"/>
  <c r="AB56" i="8"/>
  <c r="AA57" i="8"/>
  <c r="AB57" i="8"/>
  <c r="AB32" i="8"/>
  <c r="AA32" i="8"/>
  <c r="U37" i="8" l="1"/>
  <c r="V37" i="8"/>
  <c r="W37" i="8"/>
  <c r="X37" i="8"/>
  <c r="Y37" i="8"/>
  <c r="U38" i="8"/>
  <c r="V38" i="8"/>
  <c r="W38" i="8"/>
  <c r="X38" i="8"/>
  <c r="Y38" i="8"/>
  <c r="U40" i="8"/>
  <c r="V40" i="8"/>
  <c r="W40" i="8"/>
  <c r="X40" i="8"/>
  <c r="Y40" i="8"/>
  <c r="U41" i="8"/>
  <c r="V41" i="8"/>
  <c r="W41" i="8"/>
  <c r="X41" i="8"/>
  <c r="Y41" i="8"/>
  <c r="U42" i="8"/>
  <c r="V42" i="8"/>
  <c r="W42" i="8"/>
  <c r="X42" i="8"/>
  <c r="Y42" i="8"/>
  <c r="N37" i="8"/>
  <c r="O37" i="8" s="1"/>
  <c r="P37" i="8"/>
  <c r="Q37" i="8"/>
  <c r="R37" i="8"/>
  <c r="S37" i="8" s="1"/>
  <c r="N38" i="8"/>
  <c r="O38" i="8"/>
  <c r="P38" i="8"/>
  <c r="Q38" i="8" s="1"/>
  <c r="R38" i="8"/>
  <c r="S38" i="8"/>
  <c r="N39" i="8"/>
  <c r="O39" i="8" s="1"/>
  <c r="U39" i="8" s="1"/>
  <c r="AA39" i="8" s="1"/>
  <c r="P39" i="8"/>
  <c r="Q39" i="8" s="1"/>
  <c r="V39" i="8" s="1"/>
  <c r="AB39" i="8" s="1"/>
  <c r="R39" i="8"/>
  <c r="S39" i="8" s="1"/>
  <c r="W39" i="8" s="1"/>
  <c r="N40" i="8"/>
  <c r="O40" i="8"/>
  <c r="P40" i="8"/>
  <c r="Q40" i="8" s="1"/>
  <c r="R40" i="8"/>
  <c r="S40" i="8"/>
  <c r="N41" i="8"/>
  <c r="O41" i="8" s="1"/>
  <c r="P41" i="8"/>
  <c r="Q41" i="8"/>
  <c r="R41" i="8"/>
  <c r="S41" i="8" s="1"/>
  <c r="N42" i="8"/>
  <c r="O42" i="8"/>
  <c r="P42" i="8"/>
  <c r="Q42" i="8" s="1"/>
  <c r="R42" i="8"/>
  <c r="S42" i="8"/>
  <c r="L37" i="8"/>
  <c r="L38" i="8"/>
  <c r="L39" i="8"/>
  <c r="L40" i="8"/>
  <c r="L41" i="8"/>
  <c r="L42" i="8"/>
  <c r="N48" i="8"/>
  <c r="O48" i="8" s="1"/>
  <c r="U48" i="8" s="1"/>
  <c r="P48" i="8"/>
  <c r="Q48" i="8" s="1"/>
  <c r="V48" i="8" s="1"/>
  <c r="R48" i="8"/>
  <c r="S48" i="8" s="1"/>
  <c r="N49" i="8"/>
  <c r="O49" i="8" s="1"/>
  <c r="U49" i="8" s="1"/>
  <c r="P49" i="8"/>
  <c r="Q49" i="8" s="1"/>
  <c r="V49" i="8" s="1"/>
  <c r="R49" i="8"/>
  <c r="S49" i="8" s="1"/>
  <c r="N50" i="8"/>
  <c r="O50" i="8"/>
  <c r="U50" i="8" s="1"/>
  <c r="P50" i="8"/>
  <c r="Q50" i="8" s="1"/>
  <c r="V50" i="8" s="1"/>
  <c r="R50" i="8"/>
  <c r="S50" i="8"/>
  <c r="Y50" i="8" s="1"/>
  <c r="N51" i="8"/>
  <c r="O51" i="8" s="1"/>
  <c r="U51" i="8" s="1"/>
  <c r="P51" i="8"/>
  <c r="Q51" i="8" s="1"/>
  <c r="V51" i="8" s="1"/>
  <c r="R51" i="8"/>
  <c r="S51" i="8" s="1"/>
  <c r="N52" i="8"/>
  <c r="O52" i="8" s="1"/>
  <c r="U52" i="8" s="1"/>
  <c r="P52" i="8"/>
  <c r="Q52" i="8" s="1"/>
  <c r="V52" i="8" s="1"/>
  <c r="R52" i="8"/>
  <c r="S52" i="8" s="1"/>
  <c r="N53" i="8"/>
  <c r="O53" i="8" s="1"/>
  <c r="U53" i="8" s="1"/>
  <c r="P53" i="8"/>
  <c r="Q53" i="8" s="1"/>
  <c r="V53" i="8" s="1"/>
  <c r="R53" i="8"/>
  <c r="S53" i="8" s="1"/>
  <c r="N54" i="8"/>
  <c r="O54" i="8" s="1"/>
  <c r="U54" i="8" s="1"/>
  <c r="P54" i="8"/>
  <c r="Q54" i="8" s="1"/>
  <c r="V54" i="8" s="1"/>
  <c r="R54" i="8"/>
  <c r="S54" i="8" s="1"/>
  <c r="N55" i="8"/>
  <c r="O55" i="8" s="1"/>
  <c r="U55" i="8" s="1"/>
  <c r="P55" i="8"/>
  <c r="Q55" i="8" s="1"/>
  <c r="V55" i="8" s="1"/>
  <c r="R55" i="8"/>
  <c r="S55" i="8" s="1"/>
  <c r="N56" i="8"/>
  <c r="O56" i="8" s="1"/>
  <c r="U56" i="8" s="1"/>
  <c r="P56" i="8"/>
  <c r="Q56" i="8"/>
  <c r="V56" i="8" s="1"/>
  <c r="R56" i="8"/>
  <c r="S56" i="8" s="1"/>
  <c r="N57" i="8"/>
  <c r="O57" i="8" s="1"/>
  <c r="U57" i="8" s="1"/>
  <c r="P57" i="8"/>
  <c r="Q57" i="8" s="1"/>
  <c r="V57" i="8" s="1"/>
  <c r="R57" i="8"/>
  <c r="S57" i="8" s="1"/>
  <c r="L48" i="8"/>
  <c r="L49" i="8"/>
  <c r="L50" i="8"/>
  <c r="L51" i="8"/>
  <c r="L52" i="8"/>
  <c r="L53" i="8"/>
  <c r="L54" i="8"/>
  <c r="L55" i="8"/>
  <c r="L56" i="8"/>
  <c r="L57" i="8"/>
  <c r="U16" i="8"/>
  <c r="V16" i="8"/>
  <c r="W16" i="8"/>
  <c r="X16" i="8"/>
  <c r="Y16" i="8"/>
  <c r="U17" i="8"/>
  <c r="V17" i="8"/>
  <c r="W17" i="8"/>
  <c r="X17" i="8"/>
  <c r="Y17" i="8"/>
  <c r="U18" i="8"/>
  <c r="V18" i="8"/>
  <c r="W18" i="8"/>
  <c r="X18" i="8"/>
  <c r="Y18" i="8"/>
  <c r="U19" i="8"/>
  <c r="V19" i="8"/>
  <c r="W19" i="8"/>
  <c r="X19" i="8"/>
  <c r="Y19" i="8"/>
  <c r="U20" i="8"/>
  <c r="V20" i="8"/>
  <c r="W20" i="8"/>
  <c r="X20" i="8"/>
  <c r="Y20" i="8"/>
  <c r="U21" i="8"/>
  <c r="V21" i="8"/>
  <c r="W21" i="8"/>
  <c r="X21" i="8"/>
  <c r="Y21" i="8"/>
  <c r="U22" i="8"/>
  <c r="V22" i="8"/>
  <c r="W22" i="8"/>
  <c r="X22" i="8"/>
  <c r="Y22" i="8"/>
  <c r="U23" i="8"/>
  <c r="V23" i="8"/>
  <c r="W23" i="8"/>
  <c r="X23" i="8"/>
  <c r="Y23" i="8"/>
  <c r="U24" i="8"/>
  <c r="V24" i="8"/>
  <c r="W24" i="8"/>
  <c r="X24" i="8"/>
  <c r="Y24" i="8"/>
  <c r="U25" i="8"/>
  <c r="V25" i="8"/>
  <c r="W25" i="8"/>
  <c r="X25" i="8"/>
  <c r="Y25" i="8"/>
  <c r="U26" i="8"/>
  <c r="V26" i="8"/>
  <c r="W26" i="8"/>
  <c r="X26" i="8"/>
  <c r="Y26" i="8"/>
  <c r="N16" i="8"/>
  <c r="O16" i="8" s="1"/>
  <c r="P16" i="8"/>
  <c r="Q16" i="8"/>
  <c r="R16" i="8"/>
  <c r="S16" i="8" s="1"/>
  <c r="N17" i="8"/>
  <c r="O17" i="8"/>
  <c r="P17" i="8"/>
  <c r="Q17" i="8" s="1"/>
  <c r="R17" i="8"/>
  <c r="S17" i="8"/>
  <c r="N18" i="8"/>
  <c r="O18" i="8" s="1"/>
  <c r="P18" i="8"/>
  <c r="Q18" i="8"/>
  <c r="R18" i="8"/>
  <c r="S18" i="8" s="1"/>
  <c r="N19" i="8"/>
  <c r="O19" i="8"/>
  <c r="P19" i="8"/>
  <c r="Q19" i="8" s="1"/>
  <c r="R19" i="8"/>
  <c r="S19" i="8"/>
  <c r="N20" i="8"/>
  <c r="O20" i="8" s="1"/>
  <c r="P20" i="8"/>
  <c r="Q20" i="8"/>
  <c r="R20" i="8"/>
  <c r="S20" i="8" s="1"/>
  <c r="N21" i="8"/>
  <c r="O21" i="8"/>
  <c r="P21" i="8"/>
  <c r="Q21" i="8" s="1"/>
  <c r="R21" i="8"/>
  <c r="S21" i="8"/>
  <c r="N22" i="8"/>
  <c r="O22" i="8" s="1"/>
  <c r="P22" i="8"/>
  <c r="Q22" i="8"/>
  <c r="R22" i="8"/>
  <c r="S22" i="8" s="1"/>
  <c r="N23" i="8"/>
  <c r="O23" i="8"/>
  <c r="P23" i="8"/>
  <c r="Q23" i="8" s="1"/>
  <c r="R23" i="8"/>
  <c r="S23" i="8"/>
  <c r="N24" i="8"/>
  <c r="O24" i="8" s="1"/>
  <c r="P24" i="8"/>
  <c r="Q24" i="8"/>
  <c r="R24" i="8"/>
  <c r="S24" i="8" s="1"/>
  <c r="N25" i="8"/>
  <c r="O25" i="8"/>
  <c r="P25" i="8"/>
  <c r="Q25" i="8" s="1"/>
  <c r="R25" i="8"/>
  <c r="S25" i="8"/>
  <c r="N26" i="8"/>
  <c r="O26" i="8" s="1"/>
  <c r="P26" i="8"/>
  <c r="Q26" i="8"/>
  <c r="R26" i="8"/>
  <c r="S26" i="8" s="1"/>
  <c r="N15" i="8"/>
  <c r="L16" i="8"/>
  <c r="L17" i="8"/>
  <c r="L18" i="8"/>
  <c r="L19" i="8"/>
  <c r="L20" i="8"/>
  <c r="L21" i="8"/>
  <c r="L22" i="8"/>
  <c r="L23" i="8"/>
  <c r="L24" i="8"/>
  <c r="L25" i="8"/>
  <c r="L26" i="8"/>
  <c r="M67" i="8"/>
  <c r="P62" i="8"/>
  <c r="AH76" i="7"/>
  <c r="Y39" i="8" l="1"/>
  <c r="X39" i="8"/>
  <c r="W48" i="8"/>
  <c r="Y48" i="8"/>
  <c r="W52" i="8"/>
  <c r="Y52" i="8"/>
  <c r="Y54" i="8"/>
  <c r="X54" i="8"/>
  <c r="W51" i="8"/>
  <c r="Y51" i="8"/>
  <c r="X51" i="8"/>
  <c r="W56" i="8"/>
  <c r="X56" i="8"/>
  <c r="Y56" i="8"/>
  <c r="W55" i="8"/>
  <c r="X55" i="8"/>
  <c r="Y55" i="8"/>
  <c r="X48" i="8"/>
  <c r="X52" i="8"/>
  <c r="X50" i="8"/>
  <c r="X57" i="8"/>
  <c r="Y57" i="8"/>
  <c r="W57" i="8"/>
  <c r="X49" i="8"/>
  <c r="Y49" i="8"/>
  <c r="W49" i="8"/>
  <c r="X53" i="8"/>
  <c r="Y53" i="8"/>
  <c r="W53" i="8"/>
  <c r="W54" i="8"/>
  <c r="W50" i="8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N88" i="8" l="1"/>
  <c r="O88" i="8"/>
  <c r="P88" i="8"/>
  <c r="Q88" i="8"/>
  <c r="R88" i="8"/>
  <c r="R87" i="8"/>
  <c r="Q87" i="8"/>
  <c r="P87" i="8"/>
  <c r="O87" i="8"/>
  <c r="N87" i="8"/>
  <c r="M97" i="8"/>
  <c r="M96" i="8"/>
  <c r="M95" i="8"/>
  <c r="M94" i="8"/>
  <c r="M93" i="8"/>
  <c r="M92" i="8"/>
  <c r="M91" i="8"/>
  <c r="M90" i="8"/>
  <c r="M89" i="8"/>
  <c r="M88" i="8"/>
  <c r="M87" i="8"/>
  <c r="N62" i="8"/>
  <c r="R62" i="8"/>
  <c r="Q62" i="8"/>
  <c r="O62" i="8"/>
  <c r="D38" i="7"/>
  <c r="M63" i="8"/>
  <c r="M64" i="8"/>
  <c r="M65" i="8"/>
  <c r="M66" i="8"/>
  <c r="M68" i="8"/>
  <c r="M69" i="8"/>
  <c r="M70" i="8"/>
  <c r="M71" i="8"/>
  <c r="M72" i="8"/>
  <c r="M62" i="8"/>
  <c r="E13" i="8"/>
  <c r="F13" i="8"/>
  <c r="R33" i="8" s="1"/>
  <c r="S33" i="8" s="1"/>
  <c r="D13" i="8"/>
  <c r="F12" i="8"/>
  <c r="E12" i="8"/>
  <c r="D12" i="8"/>
  <c r="L32" i="8"/>
  <c r="L47" i="8"/>
  <c r="L46" i="8"/>
  <c r="L45" i="8"/>
  <c r="L44" i="8"/>
  <c r="L43" i="8"/>
  <c r="L36" i="8"/>
  <c r="L35" i="8"/>
  <c r="L34" i="8"/>
  <c r="L33" i="8"/>
  <c r="L7" i="8"/>
  <c r="L8" i="8"/>
  <c r="L9" i="8"/>
  <c r="L10" i="8"/>
  <c r="L11" i="8"/>
  <c r="L12" i="8"/>
  <c r="L13" i="8"/>
  <c r="L14" i="8"/>
  <c r="L15" i="8"/>
  <c r="L6" i="8"/>
  <c r="A77" i="7"/>
  <c r="A78" i="7" s="1"/>
  <c r="A79" i="7" s="1"/>
  <c r="A80" i="7" s="1"/>
  <c r="AO65" i="7"/>
  <c r="Q53" i="7"/>
  <c r="Q54" i="7"/>
  <c r="Q55" i="7"/>
  <c r="Q56" i="7"/>
  <c r="Q57" i="7"/>
  <c r="Q58" i="7"/>
  <c r="Q59" i="7"/>
  <c r="Q60" i="7"/>
  <c r="Q61" i="7"/>
  <c r="Q62" i="7"/>
  <c r="Q52" i="7"/>
  <c r="Q39" i="7"/>
  <c r="Q40" i="7"/>
  <c r="Q41" i="7"/>
  <c r="Q42" i="7"/>
  <c r="Q43" i="7"/>
  <c r="Q44" i="7"/>
  <c r="Q45" i="7"/>
  <c r="Q46" i="7"/>
  <c r="Q47" i="7"/>
  <c r="Q48" i="7"/>
  <c r="Q38" i="7"/>
  <c r="P38" i="7"/>
  <c r="Q24" i="7"/>
  <c r="Q25" i="7"/>
  <c r="Q26" i="7"/>
  <c r="Q27" i="7"/>
  <c r="Q28" i="7"/>
  <c r="Q29" i="7"/>
  <c r="Q30" i="7"/>
  <c r="Q31" i="7"/>
  <c r="Q32" i="7"/>
  <c r="Q33" i="7"/>
  <c r="Q34" i="7"/>
  <c r="Q23" i="7"/>
  <c r="Q18" i="7"/>
  <c r="Q8" i="7"/>
  <c r="Q9" i="7"/>
  <c r="Q10" i="7"/>
  <c r="Q11" i="7"/>
  <c r="Q12" i="7"/>
  <c r="Q13" i="7"/>
  <c r="Q14" i="7"/>
  <c r="Q15" i="7"/>
  <c r="Q16" i="7"/>
  <c r="Q17" i="7"/>
  <c r="Q7" i="7"/>
  <c r="P7" i="7"/>
  <c r="AO66" i="7"/>
  <c r="AO67" i="7"/>
  <c r="AO68" i="7"/>
  <c r="AO69" i="7"/>
  <c r="AO71" i="7"/>
  <c r="AO72" i="7"/>
  <c r="AO76" i="7"/>
  <c r="AO77" i="7"/>
  <c r="AO78" i="7"/>
  <c r="AO79" i="7"/>
  <c r="AO80" i="7"/>
  <c r="AO81" i="7"/>
  <c r="AO82" i="7"/>
  <c r="AO84" i="7"/>
  <c r="AO85" i="7"/>
  <c r="AO86" i="7"/>
  <c r="AO87" i="7"/>
  <c r="AO88" i="7"/>
  <c r="AO89" i="7"/>
  <c r="AW65" i="7"/>
  <c r="AW66" i="7"/>
  <c r="AW67" i="7"/>
  <c r="AW68" i="7"/>
  <c r="AW69" i="7"/>
  <c r="AW71" i="7"/>
  <c r="AW72" i="7"/>
  <c r="AW76" i="7"/>
  <c r="AW77" i="7"/>
  <c r="AW78" i="7"/>
  <c r="AW79" i="7"/>
  <c r="AW80" i="7"/>
  <c r="AW81" i="7"/>
  <c r="AW82" i="7"/>
  <c r="AW84" i="7"/>
  <c r="AW85" i="7"/>
  <c r="AW86" i="7"/>
  <c r="AW87" i="7"/>
  <c r="AW88" i="7"/>
  <c r="AW89" i="7"/>
  <c r="AX88" i="7"/>
  <c r="N21" i="7"/>
  <c r="AX66" i="7"/>
  <c r="AX67" i="7"/>
  <c r="AX68" i="7"/>
  <c r="AX69" i="7"/>
  <c r="AX71" i="7"/>
  <c r="AX72" i="7"/>
  <c r="AX76" i="7"/>
  <c r="AX77" i="7"/>
  <c r="AX78" i="7"/>
  <c r="AX79" i="7"/>
  <c r="AX80" i="7"/>
  <c r="AX81" i="7"/>
  <c r="AX82" i="7"/>
  <c r="AX84" i="7"/>
  <c r="AX85" i="7"/>
  <c r="AX86" i="7"/>
  <c r="AX87" i="7"/>
  <c r="AX89" i="7"/>
  <c r="AX65" i="7"/>
  <c r="H21" i="7"/>
  <c r="P21" i="7"/>
  <c r="J21" i="7"/>
  <c r="AV66" i="7"/>
  <c r="AV67" i="7"/>
  <c r="AV68" i="7"/>
  <c r="AV69" i="7"/>
  <c r="AV71" i="7"/>
  <c r="AV72" i="7"/>
  <c r="AV76" i="7"/>
  <c r="AV77" i="7"/>
  <c r="AV78" i="7"/>
  <c r="AV79" i="7"/>
  <c r="AV80" i="7"/>
  <c r="AV81" i="7"/>
  <c r="AV82" i="7"/>
  <c r="AV84" i="7"/>
  <c r="AV85" i="7"/>
  <c r="AV86" i="7"/>
  <c r="AV87" i="7"/>
  <c r="AV88" i="7"/>
  <c r="AV89" i="7"/>
  <c r="AV65" i="7"/>
  <c r="AU66" i="7"/>
  <c r="AU67" i="7"/>
  <c r="AU68" i="7"/>
  <c r="AU69" i="7"/>
  <c r="AU71" i="7"/>
  <c r="AU72" i="7"/>
  <c r="AU76" i="7"/>
  <c r="AU77" i="7"/>
  <c r="AU78" i="7"/>
  <c r="AU79" i="7"/>
  <c r="AU80" i="7"/>
  <c r="AU81" i="7"/>
  <c r="AU82" i="7"/>
  <c r="AU84" i="7"/>
  <c r="AU85" i="7"/>
  <c r="AU86" i="7"/>
  <c r="AU87" i="7"/>
  <c r="AU88" i="7"/>
  <c r="AU89" i="7"/>
  <c r="AU65" i="7"/>
  <c r="O21" i="7"/>
  <c r="AT66" i="7"/>
  <c r="AT67" i="7"/>
  <c r="AT68" i="7"/>
  <c r="AT69" i="7"/>
  <c r="AT71" i="7"/>
  <c r="AT72" i="7"/>
  <c r="AT76" i="7"/>
  <c r="AT77" i="7"/>
  <c r="AT78" i="7"/>
  <c r="AT79" i="7"/>
  <c r="AT80" i="7"/>
  <c r="AT81" i="7"/>
  <c r="AT82" i="7"/>
  <c r="AT84" i="7"/>
  <c r="AT85" i="7"/>
  <c r="AT86" i="7"/>
  <c r="AT87" i="7"/>
  <c r="AT88" i="7"/>
  <c r="AT89" i="7"/>
  <c r="AT65" i="7"/>
  <c r="AP84" i="7"/>
  <c r="AP66" i="7"/>
  <c r="AP67" i="7"/>
  <c r="AP68" i="7"/>
  <c r="AP69" i="7"/>
  <c r="AP71" i="7"/>
  <c r="AP72" i="7"/>
  <c r="AP76" i="7"/>
  <c r="AP77" i="7"/>
  <c r="AP78" i="7"/>
  <c r="AP79" i="7"/>
  <c r="AP80" i="7"/>
  <c r="AP81" i="7"/>
  <c r="AP82" i="7"/>
  <c r="AP85" i="7"/>
  <c r="AP86" i="7"/>
  <c r="AP87" i="7"/>
  <c r="AP88" i="7"/>
  <c r="AP89" i="7"/>
  <c r="AP65" i="7"/>
  <c r="M21" i="7"/>
  <c r="K21" i="7"/>
  <c r="L21" i="7"/>
  <c r="D21" i="7"/>
  <c r="E21" i="7"/>
  <c r="F21" i="7"/>
  <c r="G21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D60" i="7"/>
  <c r="E60" i="7"/>
  <c r="F60" i="7"/>
  <c r="G60" i="7"/>
  <c r="H60" i="7"/>
  <c r="I60" i="7"/>
  <c r="J60" i="7"/>
  <c r="K60" i="7"/>
  <c r="W60" i="7" s="1"/>
  <c r="L60" i="7"/>
  <c r="M60" i="7"/>
  <c r="N60" i="7"/>
  <c r="O60" i="7"/>
  <c r="P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D62" i="7"/>
  <c r="E62" i="7"/>
  <c r="U62" i="7" s="1"/>
  <c r="F62" i="7"/>
  <c r="G62" i="7"/>
  <c r="H62" i="7"/>
  <c r="I62" i="7"/>
  <c r="X62" i="7" s="1"/>
  <c r="J62" i="7"/>
  <c r="K62" i="7"/>
  <c r="L62" i="7"/>
  <c r="M62" i="7"/>
  <c r="N62" i="7"/>
  <c r="O62" i="7"/>
  <c r="P62" i="7"/>
  <c r="P52" i="7"/>
  <c r="O52" i="7"/>
  <c r="AA52" i="7" s="1"/>
  <c r="N52" i="7"/>
  <c r="M52" i="7"/>
  <c r="L52" i="7"/>
  <c r="AC52" i="7" s="1"/>
  <c r="K52" i="7"/>
  <c r="J52" i="7"/>
  <c r="I52" i="7"/>
  <c r="H52" i="7"/>
  <c r="X52" i="7" s="1"/>
  <c r="G52" i="7"/>
  <c r="F52" i="7"/>
  <c r="E52" i="7"/>
  <c r="D52" i="7"/>
  <c r="D39" i="7"/>
  <c r="E39" i="7"/>
  <c r="F39" i="7"/>
  <c r="G39" i="7"/>
  <c r="T39" i="7" s="1"/>
  <c r="H39" i="7"/>
  <c r="I39" i="7"/>
  <c r="J39" i="7"/>
  <c r="K39" i="7"/>
  <c r="L39" i="7"/>
  <c r="M39" i="7"/>
  <c r="N39" i="7"/>
  <c r="O39" i="7"/>
  <c r="P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D41" i="7"/>
  <c r="E41" i="7"/>
  <c r="U41" i="7" s="1"/>
  <c r="F41" i="7"/>
  <c r="G41" i="7"/>
  <c r="H41" i="7"/>
  <c r="I41" i="7"/>
  <c r="X41" i="7" s="1"/>
  <c r="J41" i="7"/>
  <c r="K41" i="7"/>
  <c r="L41" i="7"/>
  <c r="M41" i="7"/>
  <c r="N41" i="7"/>
  <c r="O41" i="7"/>
  <c r="P41" i="7"/>
  <c r="D42" i="7"/>
  <c r="S42" i="7" s="1"/>
  <c r="E42" i="7"/>
  <c r="F42" i="7"/>
  <c r="G42" i="7"/>
  <c r="H42" i="7"/>
  <c r="Y42" i="7" s="1"/>
  <c r="I42" i="7"/>
  <c r="J42" i="7"/>
  <c r="K42" i="7"/>
  <c r="L42" i="7"/>
  <c r="AD42" i="7" s="1"/>
  <c r="M42" i="7"/>
  <c r="N42" i="7"/>
  <c r="O42" i="7"/>
  <c r="P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D45" i="7"/>
  <c r="E45" i="7"/>
  <c r="U45" i="7" s="1"/>
  <c r="F45" i="7"/>
  <c r="G45" i="7"/>
  <c r="H45" i="7"/>
  <c r="I45" i="7"/>
  <c r="X45" i="7" s="1"/>
  <c r="J45" i="7"/>
  <c r="K45" i="7"/>
  <c r="L45" i="7"/>
  <c r="M45" i="7"/>
  <c r="AC45" i="7" s="1"/>
  <c r="N45" i="7"/>
  <c r="O45" i="7"/>
  <c r="P45" i="7"/>
  <c r="D46" i="7"/>
  <c r="S46" i="7" s="1"/>
  <c r="E46" i="7"/>
  <c r="F46" i="7"/>
  <c r="G46" i="7"/>
  <c r="H46" i="7"/>
  <c r="I46" i="7"/>
  <c r="J46" i="7"/>
  <c r="K46" i="7"/>
  <c r="L46" i="7"/>
  <c r="AD46" i="7" s="1"/>
  <c r="M46" i="7"/>
  <c r="N46" i="7"/>
  <c r="O46" i="7"/>
  <c r="P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O38" i="7"/>
  <c r="N38" i="7"/>
  <c r="M38" i="7"/>
  <c r="L38" i="7"/>
  <c r="K38" i="7"/>
  <c r="J38" i="7"/>
  <c r="I38" i="7"/>
  <c r="H38" i="7"/>
  <c r="G38" i="7"/>
  <c r="V38" i="7" s="1"/>
  <c r="F38" i="7"/>
  <c r="E38" i="7"/>
  <c r="AA43" i="7" l="1"/>
  <c r="AA39" i="7"/>
  <c r="Z61" i="7"/>
  <c r="AA60" i="7"/>
  <c r="AA56" i="7"/>
  <c r="Z53" i="7"/>
  <c r="AA47" i="7"/>
  <c r="V48" i="7"/>
  <c r="U38" i="7"/>
  <c r="Y47" i="7"/>
  <c r="Y43" i="7"/>
  <c r="S52" i="7"/>
  <c r="S60" i="7"/>
  <c r="S56" i="7"/>
  <c r="Z47" i="7"/>
  <c r="AA46" i="7"/>
  <c r="AA42" i="7"/>
  <c r="AF61" i="7"/>
  <c r="AA59" i="7"/>
  <c r="AA55" i="7"/>
  <c r="AG41" i="7"/>
  <c r="AG62" i="7"/>
  <c r="W61" i="7"/>
  <c r="AG58" i="7"/>
  <c r="U47" i="7"/>
  <c r="X43" i="7"/>
  <c r="S40" i="7"/>
  <c r="T52" i="7"/>
  <c r="W52" i="7"/>
  <c r="W62" i="7"/>
  <c r="S61" i="7"/>
  <c r="W58" i="7"/>
  <c r="W54" i="7"/>
  <c r="S53" i="7"/>
  <c r="X48" i="7"/>
  <c r="Y45" i="7"/>
  <c r="U44" i="7"/>
  <c r="Z41" i="7"/>
  <c r="X40" i="7"/>
  <c r="AD58" i="7"/>
  <c r="S58" i="7"/>
  <c r="U57" i="7"/>
  <c r="AA53" i="7"/>
  <c r="S57" i="7"/>
  <c r="V46" i="7"/>
  <c r="V55" i="7"/>
  <c r="Y41" i="7"/>
  <c r="AA38" i="7"/>
  <c r="AA45" i="7"/>
  <c r="AA41" i="7"/>
  <c r="AA62" i="7"/>
  <c r="AA58" i="7"/>
  <c r="V58" i="7"/>
  <c r="V42" i="7"/>
  <c r="W39" i="7"/>
  <c r="V59" i="7"/>
  <c r="AG57" i="7"/>
  <c r="Z45" i="7"/>
  <c r="AA61" i="7"/>
  <c r="Z38" i="7"/>
  <c r="AC48" i="7"/>
  <c r="U48" i="7"/>
  <c r="W46" i="7"/>
  <c r="S45" i="7"/>
  <c r="AC44" i="7"/>
  <c r="W42" i="7"/>
  <c r="T42" i="7"/>
  <c r="AD41" i="7"/>
  <c r="AB40" i="7"/>
  <c r="AG39" i="7"/>
  <c r="Y62" i="7"/>
  <c r="AC61" i="7"/>
  <c r="W59" i="7"/>
  <c r="X57" i="7"/>
  <c r="AG56" i="7"/>
  <c r="W55" i="7"/>
  <c r="T55" i="7"/>
  <c r="AA54" i="7"/>
  <c r="AD54" i="7"/>
  <c r="Y54" i="7"/>
  <c r="AC53" i="7"/>
  <c r="X53" i="7"/>
  <c r="AB48" i="7"/>
  <c r="AG47" i="7"/>
  <c r="T46" i="7"/>
  <c r="AD45" i="7"/>
  <c r="AB44" i="7"/>
  <c r="AG43" i="7"/>
  <c r="S41" i="7"/>
  <c r="AC40" i="7"/>
  <c r="AD62" i="7"/>
  <c r="X61" i="7"/>
  <c r="AG60" i="7"/>
  <c r="T59" i="7"/>
  <c r="AC57" i="7"/>
  <c r="X38" i="7"/>
  <c r="AD44" i="7"/>
  <c r="AA48" i="7"/>
  <c r="AH47" i="7"/>
  <c r="AE47" i="7"/>
  <c r="AE45" i="7"/>
  <c r="AA44" i="7"/>
  <c r="AH43" i="7"/>
  <c r="AA40" i="7"/>
  <c r="AH39" i="7"/>
  <c r="AE60" i="7"/>
  <c r="Z58" i="7"/>
  <c r="AF57" i="7"/>
  <c r="AE56" i="7"/>
  <c r="Z54" i="7"/>
  <c r="AA57" i="7"/>
  <c r="T60" i="7"/>
  <c r="Y59" i="7"/>
  <c r="S59" i="7"/>
  <c r="X58" i="7"/>
  <c r="U58" i="7"/>
  <c r="W56" i="7"/>
  <c r="T56" i="7"/>
  <c r="Y55" i="7"/>
  <c r="S55" i="7"/>
  <c r="X54" i="7"/>
  <c r="U54" i="7"/>
  <c r="V54" i="7"/>
  <c r="W45" i="7"/>
  <c r="U40" i="7"/>
  <c r="S48" i="7"/>
  <c r="AG46" i="7"/>
  <c r="T45" i="7"/>
  <c r="S44" i="7"/>
  <c r="AC43" i="7"/>
  <c r="AB43" i="7"/>
  <c r="U43" i="7"/>
  <c r="W41" i="7"/>
  <c r="T41" i="7"/>
  <c r="U39" i="7"/>
  <c r="T62" i="7"/>
  <c r="AD61" i="7"/>
  <c r="U60" i="7"/>
  <c r="T58" i="7"/>
  <c r="AD57" i="7"/>
  <c r="AC56" i="7"/>
  <c r="U56" i="7"/>
  <c r="T54" i="7"/>
  <c r="AD53" i="7"/>
  <c r="AI58" i="7"/>
  <c r="V62" i="7"/>
  <c r="Y58" i="7"/>
  <c r="S62" i="7"/>
  <c r="U61" i="7"/>
  <c r="Z57" i="7"/>
  <c r="U53" i="7"/>
  <c r="Y44" i="7"/>
  <c r="Z48" i="7"/>
  <c r="Z46" i="7"/>
  <c r="Z44" i="7"/>
  <c r="AH61" i="7"/>
  <c r="AH57" i="7"/>
  <c r="W57" i="7"/>
  <c r="AG54" i="7"/>
  <c r="AH53" i="7"/>
  <c r="AG53" i="7"/>
  <c r="S54" i="7"/>
  <c r="AD48" i="7"/>
  <c r="V45" i="7"/>
  <c r="AD40" i="7"/>
  <c r="AC47" i="7"/>
  <c r="X44" i="7"/>
  <c r="AC39" i="7"/>
  <c r="AD38" i="7"/>
  <c r="AB62" i="7"/>
  <c r="AG61" i="7"/>
  <c r="AB58" i="7"/>
  <c r="AF53" i="7"/>
  <c r="R32" i="8"/>
  <c r="S32" i="8" s="1"/>
  <c r="W32" i="8" s="1"/>
  <c r="N13" i="8"/>
  <c r="O13" i="8" s="1"/>
  <c r="U13" i="8" s="1"/>
  <c r="N34" i="8"/>
  <c r="O34" i="8" s="1"/>
  <c r="U34" i="8" s="1"/>
  <c r="P46" i="8"/>
  <c r="Q46" i="8" s="1"/>
  <c r="V46" i="8" s="1"/>
  <c r="P33" i="8"/>
  <c r="Q33" i="8" s="1"/>
  <c r="V33" i="8" s="1"/>
  <c r="P7" i="8"/>
  <c r="Q7" i="8" s="1"/>
  <c r="V7" i="8" s="1"/>
  <c r="R34" i="8"/>
  <c r="S34" i="8" s="1"/>
  <c r="P34" i="8"/>
  <c r="Q34" i="8" s="1"/>
  <c r="V34" i="8" s="1"/>
  <c r="P36" i="8"/>
  <c r="Q36" i="8" s="1"/>
  <c r="V36" i="8" s="1"/>
  <c r="P45" i="8"/>
  <c r="Q45" i="8" s="1"/>
  <c r="V45" i="8" s="1"/>
  <c r="R47" i="8"/>
  <c r="S47" i="8" s="1"/>
  <c r="W47" i="8" s="1"/>
  <c r="R43" i="8"/>
  <c r="S43" i="8" s="1"/>
  <c r="W33" i="8"/>
  <c r="X33" i="8"/>
  <c r="Y33" i="8"/>
  <c r="N45" i="8"/>
  <c r="O45" i="8" s="1"/>
  <c r="U45" i="8" s="1"/>
  <c r="N36" i="8"/>
  <c r="O36" i="8" s="1"/>
  <c r="U36" i="8" s="1"/>
  <c r="P44" i="8"/>
  <c r="Q44" i="8" s="1"/>
  <c r="V44" i="8" s="1"/>
  <c r="P35" i="8"/>
  <c r="Q35" i="8" s="1"/>
  <c r="V35" i="8" s="1"/>
  <c r="R46" i="8"/>
  <c r="S46" i="8" s="1"/>
  <c r="N32" i="8"/>
  <c r="O32" i="8" s="1"/>
  <c r="U32" i="8" s="1"/>
  <c r="N46" i="8"/>
  <c r="O46" i="8" s="1"/>
  <c r="U46" i="8" s="1"/>
  <c r="R13" i="8"/>
  <c r="S13" i="8" s="1"/>
  <c r="W13" i="8" s="1"/>
  <c r="N44" i="8"/>
  <c r="O44" i="8" s="1"/>
  <c r="U44" i="8" s="1"/>
  <c r="N35" i="8"/>
  <c r="O35" i="8" s="1"/>
  <c r="U35" i="8" s="1"/>
  <c r="P32" i="8"/>
  <c r="Q32" i="8" s="1"/>
  <c r="V32" i="8" s="1"/>
  <c r="P47" i="8"/>
  <c r="Q47" i="8" s="1"/>
  <c r="V47" i="8" s="1"/>
  <c r="P43" i="8"/>
  <c r="Q43" i="8" s="1"/>
  <c r="V43" i="8" s="1"/>
  <c r="R45" i="8"/>
  <c r="S45" i="8" s="1"/>
  <c r="R36" i="8"/>
  <c r="S36" i="8" s="1"/>
  <c r="N33" i="8"/>
  <c r="O33" i="8" s="1"/>
  <c r="U33" i="8" s="1"/>
  <c r="N47" i="8"/>
  <c r="O47" i="8" s="1"/>
  <c r="U47" i="8" s="1"/>
  <c r="N43" i="8"/>
  <c r="O43" i="8" s="1"/>
  <c r="U43" i="8" s="1"/>
  <c r="R44" i="8"/>
  <c r="S44" i="8" s="1"/>
  <c r="R35" i="8"/>
  <c r="S35" i="8" s="1"/>
  <c r="N9" i="8"/>
  <c r="O9" i="8" s="1"/>
  <c r="U9" i="8" s="1"/>
  <c r="N6" i="8"/>
  <c r="O6" i="8" s="1"/>
  <c r="N11" i="8"/>
  <c r="O11" i="8" s="1"/>
  <c r="U11" i="8" s="1"/>
  <c r="N8" i="8"/>
  <c r="O8" i="8" s="1"/>
  <c r="U8" i="8" s="1"/>
  <c r="O15" i="8"/>
  <c r="U15" i="8" s="1"/>
  <c r="N7" i="8"/>
  <c r="O7" i="8" s="1"/>
  <c r="U7" i="8" s="1"/>
  <c r="N10" i="8"/>
  <c r="O10" i="8" s="1"/>
  <c r="U10" i="8" s="1"/>
  <c r="N14" i="8"/>
  <c r="O14" i="8" s="1"/>
  <c r="U14" i="8" s="1"/>
  <c r="N12" i="8"/>
  <c r="O12" i="8" s="1"/>
  <c r="U12" i="8" s="1"/>
  <c r="R14" i="8"/>
  <c r="S14" i="8" s="1"/>
  <c r="W14" i="8" s="1"/>
  <c r="P15" i="8"/>
  <c r="Q15" i="8" s="1"/>
  <c r="V15" i="8" s="1"/>
  <c r="P8" i="8"/>
  <c r="Q8" i="8" s="1"/>
  <c r="V8" i="8" s="1"/>
  <c r="P9" i="8"/>
  <c r="Q9" i="8" s="1"/>
  <c r="V9" i="8" s="1"/>
  <c r="R10" i="8"/>
  <c r="S10" i="8" s="1"/>
  <c r="P6" i="8"/>
  <c r="Q6" i="8" s="1"/>
  <c r="R12" i="8"/>
  <c r="S12" i="8" s="1"/>
  <c r="Y12" i="8" s="1"/>
  <c r="R11" i="8"/>
  <c r="S11" i="8" s="1"/>
  <c r="P14" i="8"/>
  <c r="Q14" i="8" s="1"/>
  <c r="V14" i="8" s="1"/>
  <c r="P13" i="8"/>
  <c r="Q13" i="8" s="1"/>
  <c r="V13" i="8" s="1"/>
  <c r="P12" i="8"/>
  <c r="Q12" i="8" s="1"/>
  <c r="V12" i="8" s="1"/>
  <c r="P11" i="8"/>
  <c r="Q11" i="8" s="1"/>
  <c r="V11" i="8" s="1"/>
  <c r="P10" i="8"/>
  <c r="Q10" i="8" s="1"/>
  <c r="V10" i="8" s="1"/>
  <c r="R15" i="8"/>
  <c r="S15" i="8" s="1"/>
  <c r="R9" i="8"/>
  <c r="S9" i="8" s="1"/>
  <c r="R8" i="8"/>
  <c r="S8" i="8" s="1"/>
  <c r="R7" i="8"/>
  <c r="S7" i="8" s="1"/>
  <c r="R6" i="8"/>
  <c r="S6" i="8" s="1"/>
  <c r="AB54" i="7"/>
  <c r="Y38" i="7"/>
  <c r="U52" i="7"/>
  <c r="AC41" i="7"/>
  <c r="AB38" i="7"/>
  <c r="AG48" i="7"/>
  <c r="AB45" i="7"/>
  <c r="AG44" i="7"/>
  <c r="AB41" i="7"/>
  <c r="AG40" i="7"/>
  <c r="AG52" i="7"/>
  <c r="AH58" i="7"/>
  <c r="AD59" i="7"/>
  <c r="AD55" i="7"/>
  <c r="T38" i="7"/>
  <c r="W53" i="7"/>
  <c r="Z52" i="7"/>
  <c r="AC46" i="7"/>
  <c r="U46" i="7"/>
  <c r="AH46" i="7"/>
  <c r="AH42" i="7"/>
  <c r="AH52" i="7"/>
  <c r="AE61" i="7"/>
  <c r="AI59" i="7"/>
  <c r="AE57" i="7"/>
  <c r="AI55" i="7"/>
  <c r="AE53" i="7"/>
  <c r="AE52" i="7"/>
  <c r="V60" i="7"/>
  <c r="Z59" i="7"/>
  <c r="V56" i="7"/>
  <c r="Z55" i="7"/>
  <c r="Y46" i="7"/>
  <c r="W38" i="7"/>
  <c r="AC42" i="7"/>
  <c r="U42" i="7"/>
  <c r="W40" i="7"/>
  <c r="T61" i="7"/>
  <c r="AD60" i="7"/>
  <c r="X59" i="7"/>
  <c r="T57" i="7"/>
  <c r="X55" i="7"/>
  <c r="T53" i="7"/>
  <c r="Y48" i="7"/>
  <c r="X47" i="7"/>
  <c r="AE62" i="7"/>
  <c r="AH60" i="7"/>
  <c r="AE58" i="7"/>
  <c r="AH56" i="7"/>
  <c r="AE54" i="7"/>
  <c r="AB47" i="7"/>
  <c r="AF46" i="7"/>
  <c r="AI54" i="7"/>
  <c r="AH54" i="7"/>
  <c r="AG38" i="7"/>
  <c r="AF42" i="7"/>
  <c r="AI47" i="7"/>
  <c r="AI38" i="7"/>
  <c r="AH38" i="7"/>
  <c r="AH45" i="7"/>
  <c r="AI45" i="7"/>
  <c r="V44" i="7"/>
  <c r="AE43" i="7"/>
  <c r="Z43" i="7"/>
  <c r="AH41" i="7"/>
  <c r="AI41" i="7"/>
  <c r="Y40" i="7"/>
  <c r="V40" i="7"/>
  <c r="X39" i="7"/>
  <c r="AE39" i="7"/>
  <c r="Z39" i="7"/>
  <c r="V52" i="7"/>
  <c r="Z62" i="7"/>
  <c r="AH62" i="7"/>
  <c r="X60" i="7"/>
  <c r="AB60" i="7"/>
  <c r="AG59" i="7"/>
  <c r="AF59" i="7"/>
  <c r="X56" i="7"/>
  <c r="AB56" i="7"/>
  <c r="AG55" i="7"/>
  <c r="AF55" i="7"/>
  <c r="AB39" i="7"/>
  <c r="AG42" i="7"/>
  <c r="AI62" i="7"/>
  <c r="AI43" i="7"/>
  <c r="AG45" i="7"/>
  <c r="AE41" i="7"/>
  <c r="AI39" i="7"/>
  <c r="W48" i="7"/>
  <c r="T48" i="7"/>
  <c r="AD47" i="7"/>
  <c r="V47" i="7"/>
  <c r="W44" i="7"/>
  <c r="T44" i="7"/>
  <c r="AD43" i="7"/>
  <c r="V43" i="7"/>
  <c r="Z42" i="7"/>
  <c r="Z40" i="7"/>
  <c r="T40" i="7"/>
  <c r="AD39" i="7"/>
  <c r="Y52" i="7"/>
  <c r="AD52" i="7"/>
  <c r="U59" i="7"/>
  <c r="U55" i="7"/>
  <c r="AB61" i="7"/>
  <c r="AB57" i="7"/>
  <c r="AB53" i="7"/>
  <c r="AB46" i="7"/>
  <c r="AB42" i="7"/>
  <c r="AE38" i="7"/>
  <c r="AE59" i="7"/>
  <c r="AE55" i="7"/>
  <c r="AE48" i="7"/>
  <c r="AE44" i="7"/>
  <c r="AE40" i="7"/>
  <c r="AF60" i="7"/>
  <c r="AF56" i="7"/>
  <c r="AF52" i="7"/>
  <c r="AF45" i="7"/>
  <c r="AF41" i="7"/>
  <c r="AI61" i="7"/>
  <c r="AI57" i="7"/>
  <c r="AI53" i="7"/>
  <c r="AI46" i="7"/>
  <c r="AI42" i="7"/>
  <c r="AH40" i="7"/>
  <c r="AH44" i="7"/>
  <c r="AH48" i="7"/>
  <c r="AH55" i="7"/>
  <c r="AH59" i="7"/>
  <c r="AB52" i="7"/>
  <c r="AF38" i="7"/>
  <c r="AF48" i="7"/>
  <c r="AF44" i="7"/>
  <c r="AF40" i="7"/>
  <c r="AI60" i="7"/>
  <c r="AI56" i="7"/>
  <c r="AI52" i="7"/>
  <c r="AB59" i="7"/>
  <c r="AB55" i="7"/>
  <c r="AE46" i="7"/>
  <c r="AE42" i="7"/>
  <c r="AF62" i="7"/>
  <c r="AF58" i="7"/>
  <c r="AF54" i="7"/>
  <c r="AF47" i="7"/>
  <c r="AF43" i="7"/>
  <c r="AF39" i="7"/>
  <c r="AI48" i="7"/>
  <c r="AI44" i="7"/>
  <c r="AI40" i="7"/>
  <c r="V61" i="7"/>
  <c r="Z60" i="7"/>
  <c r="AD56" i="7"/>
  <c r="V53" i="7"/>
  <c r="AC62" i="7"/>
  <c r="Y61" i="7"/>
  <c r="AC60" i="7"/>
  <c r="Y60" i="7"/>
  <c r="AC59" i="7"/>
  <c r="AC58" i="7"/>
  <c r="Y57" i="7"/>
  <c r="Y56" i="7"/>
  <c r="AC55" i="7"/>
  <c r="AC54" i="7"/>
  <c r="Y53" i="7"/>
  <c r="V57" i="7"/>
  <c r="Z56" i="7"/>
  <c r="T47" i="7"/>
  <c r="X46" i="7"/>
  <c r="T43" i="7"/>
  <c r="X42" i="7"/>
  <c r="W47" i="7"/>
  <c r="S47" i="7"/>
  <c r="W43" i="7"/>
  <c r="S43" i="7"/>
  <c r="Y39" i="7"/>
  <c r="S39" i="7"/>
  <c r="AC38" i="7"/>
  <c r="S38" i="7"/>
  <c r="V41" i="7"/>
  <c r="V39" i="7"/>
  <c r="X6" i="8" l="1"/>
  <c r="W6" i="8"/>
  <c r="Y6" i="8"/>
  <c r="V6" i="8"/>
  <c r="U6" i="8"/>
  <c r="Y47" i="8"/>
  <c r="X13" i="8"/>
  <c r="Y13" i="8"/>
  <c r="X32" i="8"/>
  <c r="Y32" i="8"/>
  <c r="X47" i="8"/>
  <c r="X45" i="8"/>
  <c r="Y45" i="8"/>
  <c r="W45" i="8"/>
  <c r="X36" i="8"/>
  <c r="Y36" i="8"/>
  <c r="W36" i="8"/>
  <c r="Y44" i="8"/>
  <c r="X44" i="8"/>
  <c r="W44" i="8"/>
  <c r="Y35" i="8"/>
  <c r="X35" i="8"/>
  <c r="W35" i="8"/>
  <c r="Y43" i="8"/>
  <c r="W43" i="8"/>
  <c r="X43" i="8"/>
  <c r="W34" i="8"/>
  <c r="X34" i="8"/>
  <c r="Y34" i="8"/>
  <c r="W46" i="8"/>
  <c r="X46" i="8"/>
  <c r="Y46" i="8"/>
  <c r="Y14" i="8"/>
  <c r="X14" i="8"/>
  <c r="Y10" i="8"/>
  <c r="X10" i="8"/>
  <c r="W10" i="8"/>
  <c r="W12" i="8"/>
  <c r="X12" i="8"/>
  <c r="W15" i="8"/>
  <c r="X15" i="8"/>
  <c r="Y15" i="8"/>
  <c r="W7" i="8"/>
  <c r="Y7" i="8"/>
  <c r="X7" i="8"/>
  <c r="W8" i="8"/>
  <c r="Y8" i="8"/>
  <c r="X8" i="8"/>
  <c r="Y11" i="8"/>
  <c r="W11" i="8"/>
  <c r="X11" i="8"/>
  <c r="W9" i="8"/>
  <c r="Y9" i="8"/>
  <c r="X9" i="8"/>
  <c r="AL71" i="7"/>
  <c r="AL72" i="7"/>
  <c r="AL76" i="7"/>
  <c r="AL77" i="7"/>
  <c r="AL78" i="7"/>
  <c r="AL79" i="7"/>
  <c r="AL80" i="7"/>
  <c r="AL81" i="7"/>
  <c r="AL82" i="7"/>
  <c r="AL84" i="7"/>
  <c r="AL85" i="7"/>
  <c r="AL86" i="7"/>
  <c r="AL87" i="7"/>
  <c r="AL88" i="7"/>
  <c r="AL89" i="7"/>
  <c r="AL66" i="7"/>
  <c r="AL67" i="7"/>
  <c r="AL68" i="7"/>
  <c r="AL69" i="7"/>
  <c r="AL65" i="7"/>
  <c r="AS66" i="7"/>
  <c r="AS67" i="7"/>
  <c r="AS68" i="7"/>
  <c r="AS69" i="7"/>
  <c r="AS71" i="7"/>
  <c r="AS72" i="7"/>
  <c r="AS76" i="7"/>
  <c r="AS77" i="7"/>
  <c r="AS78" i="7"/>
  <c r="AS79" i="7"/>
  <c r="AS80" i="7"/>
  <c r="AS81" i="7"/>
  <c r="AS82" i="7"/>
  <c r="AS84" i="7"/>
  <c r="AS85" i="7"/>
  <c r="AS86" i="7"/>
  <c r="AS87" i="7"/>
  <c r="AS88" i="7"/>
  <c r="AS89" i="7"/>
  <c r="AS65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D23" i="7"/>
  <c r="D24" i="7"/>
  <c r="D25" i="7"/>
  <c r="D26" i="7"/>
  <c r="D27" i="7"/>
  <c r="D28" i="7"/>
  <c r="D29" i="7"/>
  <c r="D30" i="7"/>
  <c r="D31" i="7"/>
  <c r="D32" i="7"/>
  <c r="D33" i="7"/>
  <c r="E24" i="7"/>
  <c r="F24" i="7"/>
  <c r="G24" i="7"/>
  <c r="H24" i="7"/>
  <c r="I24" i="7"/>
  <c r="J24" i="7"/>
  <c r="K24" i="7"/>
  <c r="L24" i="7"/>
  <c r="M24" i="7"/>
  <c r="N24" i="7"/>
  <c r="O24" i="7"/>
  <c r="P24" i="7"/>
  <c r="E25" i="7"/>
  <c r="F25" i="7"/>
  <c r="G25" i="7"/>
  <c r="H25" i="7"/>
  <c r="I25" i="7"/>
  <c r="J25" i="7"/>
  <c r="K25" i="7"/>
  <c r="L25" i="7"/>
  <c r="M25" i="7"/>
  <c r="N25" i="7"/>
  <c r="O25" i="7"/>
  <c r="P25" i="7"/>
  <c r="E26" i="7"/>
  <c r="F26" i="7"/>
  <c r="G26" i="7"/>
  <c r="H26" i="7"/>
  <c r="I26" i="7"/>
  <c r="J26" i="7"/>
  <c r="K26" i="7"/>
  <c r="L26" i="7"/>
  <c r="M26" i="7"/>
  <c r="N26" i="7"/>
  <c r="O26" i="7"/>
  <c r="P26" i="7"/>
  <c r="E27" i="7"/>
  <c r="F27" i="7"/>
  <c r="G27" i="7"/>
  <c r="H27" i="7"/>
  <c r="I27" i="7"/>
  <c r="J27" i="7"/>
  <c r="K27" i="7"/>
  <c r="L27" i="7"/>
  <c r="M27" i="7"/>
  <c r="N27" i="7"/>
  <c r="O27" i="7"/>
  <c r="P27" i="7"/>
  <c r="E28" i="7"/>
  <c r="F28" i="7"/>
  <c r="G28" i="7"/>
  <c r="H28" i="7"/>
  <c r="I28" i="7"/>
  <c r="J28" i="7"/>
  <c r="K28" i="7"/>
  <c r="L28" i="7"/>
  <c r="M28" i="7"/>
  <c r="N28" i="7"/>
  <c r="O28" i="7"/>
  <c r="P28" i="7"/>
  <c r="E29" i="7"/>
  <c r="F29" i="7"/>
  <c r="G29" i="7"/>
  <c r="H29" i="7"/>
  <c r="I29" i="7"/>
  <c r="J29" i="7"/>
  <c r="K29" i="7"/>
  <c r="L29" i="7"/>
  <c r="M29" i="7"/>
  <c r="N29" i="7"/>
  <c r="O29" i="7"/>
  <c r="P29" i="7"/>
  <c r="E30" i="7"/>
  <c r="F30" i="7"/>
  <c r="G30" i="7"/>
  <c r="H30" i="7"/>
  <c r="I30" i="7"/>
  <c r="J30" i="7"/>
  <c r="K30" i="7"/>
  <c r="L30" i="7"/>
  <c r="M30" i="7"/>
  <c r="N30" i="7"/>
  <c r="O30" i="7"/>
  <c r="P30" i="7"/>
  <c r="E31" i="7"/>
  <c r="F31" i="7"/>
  <c r="G31" i="7"/>
  <c r="H31" i="7"/>
  <c r="I31" i="7"/>
  <c r="J31" i="7"/>
  <c r="K31" i="7"/>
  <c r="L31" i="7"/>
  <c r="M31" i="7"/>
  <c r="N31" i="7"/>
  <c r="O31" i="7"/>
  <c r="P31" i="7"/>
  <c r="E32" i="7"/>
  <c r="F32" i="7"/>
  <c r="G32" i="7"/>
  <c r="H32" i="7"/>
  <c r="I32" i="7"/>
  <c r="J32" i="7"/>
  <c r="K32" i="7"/>
  <c r="L32" i="7"/>
  <c r="M32" i="7"/>
  <c r="N32" i="7"/>
  <c r="O32" i="7"/>
  <c r="P32" i="7"/>
  <c r="E33" i="7"/>
  <c r="F33" i="7"/>
  <c r="G33" i="7"/>
  <c r="H33" i="7"/>
  <c r="I33" i="7"/>
  <c r="J33" i="7"/>
  <c r="K33" i="7"/>
  <c r="L33" i="7"/>
  <c r="M33" i="7"/>
  <c r="N33" i="7"/>
  <c r="O33" i="7"/>
  <c r="P33" i="7"/>
  <c r="P23" i="7"/>
  <c r="O23" i="7"/>
  <c r="N23" i="7"/>
  <c r="M23" i="7"/>
  <c r="L23" i="7"/>
  <c r="K23" i="7"/>
  <c r="J23" i="7"/>
  <c r="I23" i="7"/>
  <c r="H23" i="7"/>
  <c r="G23" i="7"/>
  <c r="F23" i="7"/>
  <c r="E23" i="7"/>
  <c r="K74" i="7" l="1"/>
  <c r="AH71" i="7"/>
  <c r="AI71" i="7"/>
  <c r="AJ71" i="7"/>
  <c r="AK71" i="7"/>
  <c r="AM71" i="7"/>
  <c r="AN71" i="7"/>
  <c r="AQ71" i="7"/>
  <c r="AR71" i="7"/>
  <c r="AH72" i="7"/>
  <c r="AI72" i="7"/>
  <c r="AJ72" i="7"/>
  <c r="AK72" i="7"/>
  <c r="AM72" i="7"/>
  <c r="AN72" i="7"/>
  <c r="AQ72" i="7"/>
  <c r="AR72" i="7"/>
  <c r="AI76" i="7"/>
  <c r="AJ76" i="7"/>
  <c r="AK76" i="7"/>
  <c r="AM76" i="7"/>
  <c r="AN76" i="7"/>
  <c r="AQ76" i="7"/>
  <c r="AR76" i="7"/>
  <c r="AH77" i="7"/>
  <c r="AI77" i="7"/>
  <c r="AJ77" i="7"/>
  <c r="AK77" i="7"/>
  <c r="AM77" i="7"/>
  <c r="AN77" i="7"/>
  <c r="AQ77" i="7"/>
  <c r="AR77" i="7"/>
  <c r="AH78" i="7"/>
  <c r="AI78" i="7"/>
  <c r="AJ78" i="7"/>
  <c r="AK78" i="7"/>
  <c r="AM78" i="7"/>
  <c r="AN78" i="7"/>
  <c r="AQ78" i="7"/>
  <c r="AR78" i="7"/>
  <c r="AH79" i="7"/>
  <c r="AI79" i="7"/>
  <c r="AJ79" i="7"/>
  <c r="AK79" i="7"/>
  <c r="AM79" i="7"/>
  <c r="AN79" i="7"/>
  <c r="AQ79" i="7"/>
  <c r="AR79" i="7"/>
  <c r="AH80" i="7"/>
  <c r="AI80" i="7"/>
  <c r="AJ80" i="7"/>
  <c r="AK80" i="7"/>
  <c r="AM80" i="7"/>
  <c r="AN80" i="7"/>
  <c r="AQ80" i="7"/>
  <c r="AR80" i="7"/>
  <c r="AH81" i="7"/>
  <c r="AI81" i="7"/>
  <c r="AJ81" i="7"/>
  <c r="AK81" i="7"/>
  <c r="AM81" i="7"/>
  <c r="AN81" i="7"/>
  <c r="AQ81" i="7"/>
  <c r="AR81" i="7"/>
  <c r="AH82" i="7"/>
  <c r="AI82" i="7"/>
  <c r="AJ82" i="7"/>
  <c r="AK82" i="7"/>
  <c r="AM82" i="7"/>
  <c r="AN82" i="7"/>
  <c r="AQ82" i="7"/>
  <c r="AR82" i="7"/>
  <c r="AH84" i="7"/>
  <c r="AI84" i="7"/>
  <c r="AJ84" i="7"/>
  <c r="AK84" i="7"/>
  <c r="AM84" i="7"/>
  <c r="AN84" i="7"/>
  <c r="AQ84" i="7"/>
  <c r="AR84" i="7"/>
  <c r="AH85" i="7"/>
  <c r="AI85" i="7"/>
  <c r="AJ85" i="7"/>
  <c r="AK85" i="7"/>
  <c r="AM85" i="7"/>
  <c r="AN85" i="7"/>
  <c r="AQ85" i="7"/>
  <c r="AR85" i="7"/>
  <c r="AH86" i="7"/>
  <c r="AI86" i="7"/>
  <c r="AJ86" i="7"/>
  <c r="AK86" i="7"/>
  <c r="AM86" i="7"/>
  <c r="AN86" i="7"/>
  <c r="AQ86" i="7"/>
  <c r="AR86" i="7"/>
  <c r="AH87" i="7"/>
  <c r="AI87" i="7"/>
  <c r="AJ87" i="7"/>
  <c r="AK87" i="7"/>
  <c r="AM87" i="7"/>
  <c r="AN87" i="7"/>
  <c r="AQ87" i="7"/>
  <c r="AR87" i="7"/>
  <c r="AH88" i="7"/>
  <c r="AI88" i="7"/>
  <c r="AJ88" i="7"/>
  <c r="AK88" i="7"/>
  <c r="AM88" i="7"/>
  <c r="AN88" i="7"/>
  <c r="AQ88" i="7"/>
  <c r="AR88" i="7"/>
  <c r="AH89" i="7"/>
  <c r="AI89" i="7"/>
  <c r="AJ89" i="7"/>
  <c r="AK89" i="7"/>
  <c r="AM89" i="7"/>
  <c r="AN89" i="7"/>
  <c r="AQ89" i="7"/>
  <c r="AR89" i="7"/>
  <c r="AH66" i="7"/>
  <c r="AI66" i="7"/>
  <c r="AJ66" i="7"/>
  <c r="AK66" i="7"/>
  <c r="AM66" i="7"/>
  <c r="AN66" i="7"/>
  <c r="AQ66" i="7"/>
  <c r="AR66" i="7"/>
  <c r="AH67" i="7"/>
  <c r="AI67" i="7"/>
  <c r="AJ67" i="7"/>
  <c r="AK67" i="7"/>
  <c r="AM67" i="7"/>
  <c r="AN67" i="7"/>
  <c r="AQ67" i="7"/>
  <c r="AR67" i="7"/>
  <c r="AH68" i="7"/>
  <c r="AI68" i="7"/>
  <c r="AJ68" i="7"/>
  <c r="AK68" i="7"/>
  <c r="AM68" i="7"/>
  <c r="AN68" i="7"/>
  <c r="AQ68" i="7"/>
  <c r="AR68" i="7"/>
  <c r="AH69" i="7"/>
  <c r="AI69" i="7"/>
  <c r="AJ69" i="7"/>
  <c r="AK69" i="7"/>
  <c r="AM69" i="7"/>
  <c r="AN69" i="7"/>
  <c r="AQ69" i="7"/>
  <c r="AR69" i="7"/>
  <c r="AR65" i="7"/>
  <c r="AQ65" i="7"/>
  <c r="AN65" i="7"/>
  <c r="AM65" i="7"/>
  <c r="AK65" i="7"/>
  <c r="AJ65" i="7"/>
  <c r="AI65" i="7"/>
  <c r="AH65" i="7"/>
  <c r="D7" i="7"/>
  <c r="D8" i="7"/>
  <c r="D9" i="7"/>
  <c r="D10" i="7"/>
  <c r="D11" i="7"/>
  <c r="D12" i="7"/>
  <c r="D13" i="7"/>
  <c r="D14" i="7"/>
  <c r="D15" i="7"/>
  <c r="D16" i="7"/>
  <c r="D17" i="7"/>
  <c r="M73" i="7"/>
  <c r="G73" i="7"/>
  <c r="H73" i="7"/>
  <c r="I73" i="7"/>
  <c r="J73" i="7"/>
  <c r="K73" i="7"/>
  <c r="L73" i="7"/>
  <c r="T18" i="7" s="1"/>
  <c r="AJ18" i="7" s="1"/>
  <c r="N73" i="7"/>
  <c r="U18" i="7" s="1"/>
  <c r="AK18" i="7" s="1"/>
  <c r="O73" i="7"/>
  <c r="P73" i="7"/>
  <c r="AA18" i="7" s="1"/>
  <c r="AQ18" i="7" s="1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G74" i="7"/>
  <c r="H74" i="7"/>
  <c r="I74" i="7"/>
  <c r="J74" i="7"/>
  <c r="L74" i="7"/>
  <c r="T34" i="7" s="1"/>
  <c r="AJ34" i="7" s="1"/>
  <c r="M74" i="7"/>
  <c r="N74" i="7"/>
  <c r="U34" i="7" s="1"/>
  <c r="AK34" i="7" s="1"/>
  <c r="O74" i="7"/>
  <c r="V34" i="7" s="1"/>
  <c r="AL34" i="7" s="1"/>
  <c r="P74" i="7"/>
  <c r="AA34" i="7" s="1"/>
  <c r="AQ34" i="7" s="1"/>
  <c r="Q74" i="7"/>
  <c r="R74" i="7"/>
  <c r="Y34" i="7" s="1"/>
  <c r="AO34" i="7" s="1"/>
  <c r="S74" i="7"/>
  <c r="T74" i="7"/>
  <c r="AE34" i="7" s="1"/>
  <c r="AU34" i="7" s="1"/>
  <c r="U74" i="7"/>
  <c r="V74" i="7"/>
  <c r="W74" i="7"/>
  <c r="X74" i="7"/>
  <c r="Y74" i="7"/>
  <c r="Z74" i="7"/>
  <c r="AA74" i="7"/>
  <c r="Z34" i="7" s="1"/>
  <c r="AP34" i="7" s="1"/>
  <c r="AB74" i="7"/>
  <c r="AC74" i="7"/>
  <c r="AD74" i="7"/>
  <c r="AE74" i="7"/>
  <c r="AF74" i="7"/>
  <c r="D74" i="7"/>
  <c r="D73" i="7"/>
  <c r="AB18" i="7" l="1"/>
  <c r="AR18" i="7" s="1"/>
  <c r="BH18" i="7" s="1"/>
  <c r="AV73" i="7"/>
  <c r="AU73" i="7"/>
  <c r="AP73" i="7"/>
  <c r="AT73" i="7"/>
  <c r="AF10" i="7"/>
  <c r="AV10" i="7" s="1"/>
  <c r="AF14" i="7"/>
  <c r="AV14" i="7" s="1"/>
  <c r="AF18" i="7"/>
  <c r="AV18" i="7" s="1"/>
  <c r="AF11" i="7"/>
  <c r="AV11" i="7" s="1"/>
  <c r="AF17" i="7"/>
  <c r="AV17" i="7" s="1"/>
  <c r="AF16" i="7"/>
  <c r="AV16" i="7" s="1"/>
  <c r="AF7" i="7"/>
  <c r="AV7" i="7" s="1"/>
  <c r="AF13" i="7"/>
  <c r="AV13" i="7" s="1"/>
  <c r="AF12" i="7"/>
  <c r="AV12" i="7" s="1"/>
  <c r="AF9" i="7"/>
  <c r="AV9" i="7" s="1"/>
  <c r="AF8" i="7"/>
  <c r="AV8" i="7" s="1"/>
  <c r="AF15" i="7"/>
  <c r="AV15" i="7" s="1"/>
  <c r="AL73" i="7"/>
  <c r="AD34" i="7"/>
  <c r="AT34" i="7" s="1"/>
  <c r="AO74" i="7"/>
  <c r="AB34" i="7"/>
  <c r="AR34" i="7" s="1"/>
  <c r="AV74" i="7"/>
  <c r="AU74" i="7"/>
  <c r="W34" i="7"/>
  <c r="AM34" i="7" s="1"/>
  <c r="AP74" i="7"/>
  <c r="AT74" i="7"/>
  <c r="AD18" i="7"/>
  <c r="AT18" i="7" s="1"/>
  <c r="AO73" i="7"/>
  <c r="AE18" i="7"/>
  <c r="AU18" i="7" s="1"/>
  <c r="AE7" i="7"/>
  <c r="AU7" i="7" s="1"/>
  <c r="AC18" i="7"/>
  <c r="AS18" i="7" s="1"/>
  <c r="AX73" i="7"/>
  <c r="AW73" i="7"/>
  <c r="AF26" i="7"/>
  <c r="AV26" i="7" s="1"/>
  <c r="AF30" i="7"/>
  <c r="AV30" i="7" s="1"/>
  <c r="AF34" i="7"/>
  <c r="AV34" i="7" s="1"/>
  <c r="AF31" i="7"/>
  <c r="AV31" i="7" s="1"/>
  <c r="AF33" i="7"/>
  <c r="AV33" i="7" s="1"/>
  <c r="AF27" i="7"/>
  <c r="AV27" i="7" s="1"/>
  <c r="AF29" i="7"/>
  <c r="AV29" i="7" s="1"/>
  <c r="AF32" i="7"/>
  <c r="AV32" i="7" s="1"/>
  <c r="AF25" i="7"/>
  <c r="AV25" i="7" s="1"/>
  <c r="AF28" i="7"/>
  <c r="AV28" i="7" s="1"/>
  <c r="AF23" i="7"/>
  <c r="AV23" i="7" s="1"/>
  <c r="AF24" i="7"/>
  <c r="AV24" i="7" s="1"/>
  <c r="AC34" i="7"/>
  <c r="AS34" i="7" s="1"/>
  <c r="BM34" i="7" s="1"/>
  <c r="AX74" i="7"/>
  <c r="AW74" i="7"/>
  <c r="BI34" i="7"/>
  <c r="AS74" i="7"/>
  <c r="S34" i="7"/>
  <c r="AI34" i="7" s="1"/>
  <c r="BA34" i="7"/>
  <c r="AY34" i="7"/>
  <c r="BB34" i="7"/>
  <c r="AL74" i="7"/>
  <c r="X34" i="7"/>
  <c r="AN34" i="7" s="1"/>
  <c r="Z18" i="7"/>
  <c r="AP18" i="7" s="1"/>
  <c r="BI18" i="7" s="1"/>
  <c r="W18" i="7"/>
  <c r="Y18" i="7"/>
  <c r="AO18" i="7" s="1"/>
  <c r="V18" i="7"/>
  <c r="AL18" i="7" s="1"/>
  <c r="X18" i="7"/>
  <c r="AN18" i="7" s="1"/>
  <c r="AS73" i="7"/>
  <c r="S18" i="7"/>
  <c r="AI18" i="7" s="1"/>
  <c r="AJ74" i="7"/>
  <c r="AR73" i="7"/>
  <c r="AQ74" i="7"/>
  <c r="AJ73" i="7"/>
  <c r="AK73" i="7"/>
  <c r="AR74" i="7"/>
  <c r="AH74" i="7"/>
  <c r="U29" i="7"/>
  <c r="AK29" i="7" s="1"/>
  <c r="U31" i="7"/>
  <c r="AK31" i="7" s="1"/>
  <c r="U30" i="7"/>
  <c r="AK30" i="7" s="1"/>
  <c r="U28" i="7"/>
  <c r="AK28" i="7" s="1"/>
  <c r="U32" i="7"/>
  <c r="AK32" i="7" s="1"/>
  <c r="U25" i="7"/>
  <c r="AK25" i="7" s="1"/>
  <c r="U23" i="7"/>
  <c r="AK23" i="7" s="1"/>
  <c r="U27" i="7"/>
  <c r="AK27" i="7" s="1"/>
  <c r="U33" i="7"/>
  <c r="AK33" i="7" s="1"/>
  <c r="U26" i="7"/>
  <c r="AK26" i="7" s="1"/>
  <c r="U24" i="7"/>
  <c r="AK24" i="7" s="1"/>
  <c r="AN73" i="7"/>
  <c r="S27" i="7"/>
  <c r="AI27" i="7" s="1"/>
  <c r="S28" i="7"/>
  <c r="AI28" i="7" s="1"/>
  <c r="S29" i="7"/>
  <c r="AI29" i="7" s="1"/>
  <c r="S26" i="7"/>
  <c r="AI26" i="7" s="1"/>
  <c r="S23" i="7"/>
  <c r="AI23" i="7" s="1"/>
  <c r="S32" i="7"/>
  <c r="AI32" i="7" s="1"/>
  <c r="S31" i="7"/>
  <c r="AI31" i="7" s="1"/>
  <c r="S33" i="7"/>
  <c r="AI33" i="7" s="1"/>
  <c r="S24" i="7"/>
  <c r="AI24" i="7" s="1"/>
  <c r="S30" i="7"/>
  <c r="AI30" i="7" s="1"/>
  <c r="S25" i="7"/>
  <c r="AI25" i="7" s="1"/>
  <c r="AM74" i="7"/>
  <c r="AI74" i="7"/>
  <c r="AQ73" i="7"/>
  <c r="AM73" i="7"/>
  <c r="AI73" i="7"/>
  <c r="AD28" i="7"/>
  <c r="AT28" i="7" s="1"/>
  <c r="AD30" i="7"/>
  <c r="AT30" i="7" s="1"/>
  <c r="AD25" i="7"/>
  <c r="AT25" i="7" s="1"/>
  <c r="AD24" i="7"/>
  <c r="AT24" i="7" s="1"/>
  <c r="AD31" i="7"/>
  <c r="AT31" i="7" s="1"/>
  <c r="AD26" i="7"/>
  <c r="AT26" i="7" s="1"/>
  <c r="BF26" i="7" s="1"/>
  <c r="AD32" i="7"/>
  <c r="AT32" i="7" s="1"/>
  <c r="AD27" i="7"/>
  <c r="AT27" i="7" s="1"/>
  <c r="AD33" i="7"/>
  <c r="AT33" i="7" s="1"/>
  <c r="AD29" i="7"/>
  <c r="AT29" i="7" s="1"/>
  <c r="AD23" i="7"/>
  <c r="AT23" i="7" s="1"/>
  <c r="AE26" i="7"/>
  <c r="AU26" i="7" s="1"/>
  <c r="AE25" i="7"/>
  <c r="AU25" i="7" s="1"/>
  <c r="AE27" i="7"/>
  <c r="AU27" i="7" s="1"/>
  <c r="AE31" i="7"/>
  <c r="AU31" i="7" s="1"/>
  <c r="AE23" i="7"/>
  <c r="AU23" i="7" s="1"/>
  <c r="AE32" i="7"/>
  <c r="AU32" i="7" s="1"/>
  <c r="AE28" i="7"/>
  <c r="AU28" i="7" s="1"/>
  <c r="AE30" i="7"/>
  <c r="AU30" i="7" s="1"/>
  <c r="AE33" i="7"/>
  <c r="AU33" i="7" s="1"/>
  <c r="AE29" i="7"/>
  <c r="AU29" i="7" s="1"/>
  <c r="AE24" i="7"/>
  <c r="AU24" i="7" s="1"/>
  <c r="AA25" i="7"/>
  <c r="AQ25" i="7" s="1"/>
  <c r="AA27" i="7"/>
  <c r="AQ27" i="7" s="1"/>
  <c r="AA26" i="7"/>
  <c r="AQ26" i="7" s="1"/>
  <c r="AA30" i="7"/>
  <c r="AQ30" i="7" s="1"/>
  <c r="AA33" i="7"/>
  <c r="AQ33" i="7" s="1"/>
  <c r="AA31" i="7"/>
  <c r="AQ31" i="7" s="1"/>
  <c r="AA24" i="7"/>
  <c r="AQ24" i="7" s="1"/>
  <c r="AA32" i="7"/>
  <c r="AQ32" i="7" s="1"/>
  <c r="AA28" i="7"/>
  <c r="AQ28" i="7" s="1"/>
  <c r="AA29" i="7"/>
  <c r="AQ29" i="7" s="1"/>
  <c r="AA23" i="7"/>
  <c r="AQ23" i="7" s="1"/>
  <c r="AH73" i="7"/>
  <c r="Y30" i="7"/>
  <c r="AO30" i="7" s="1"/>
  <c r="Y29" i="7"/>
  <c r="AO29" i="7" s="1"/>
  <c r="Y31" i="7"/>
  <c r="AO31" i="7" s="1"/>
  <c r="Y32" i="7"/>
  <c r="AO32" i="7" s="1"/>
  <c r="Y25" i="7"/>
  <c r="AO25" i="7" s="1"/>
  <c r="Y28" i="7"/>
  <c r="AO28" i="7" s="1"/>
  <c r="Y33" i="7"/>
  <c r="AO33" i="7" s="1"/>
  <c r="Y26" i="7"/>
  <c r="AO26" i="7" s="1"/>
  <c r="Y24" i="7"/>
  <c r="AO24" i="7" s="1"/>
  <c r="Y27" i="7"/>
  <c r="AO27" i="7" s="1"/>
  <c r="Y23" i="7"/>
  <c r="AO23" i="7" s="1"/>
  <c r="X25" i="7"/>
  <c r="AN25" i="7" s="1"/>
  <c r="X32" i="7"/>
  <c r="AN32" i="7" s="1"/>
  <c r="X28" i="7"/>
  <c r="AN28" i="7" s="1"/>
  <c r="X23" i="7"/>
  <c r="AN23" i="7" s="1"/>
  <c r="X29" i="7"/>
  <c r="AN29" i="7" s="1"/>
  <c r="X24" i="7"/>
  <c r="AN24" i="7" s="1"/>
  <c r="X31" i="7"/>
  <c r="AN31" i="7" s="1"/>
  <c r="X27" i="7"/>
  <c r="AN27" i="7" s="1"/>
  <c r="X33" i="7"/>
  <c r="AN33" i="7" s="1"/>
  <c r="X30" i="7"/>
  <c r="AN30" i="7" s="1"/>
  <c r="X26" i="7"/>
  <c r="AN26" i="7" s="1"/>
  <c r="T33" i="7"/>
  <c r="AJ33" i="7" s="1"/>
  <c r="T23" i="7"/>
  <c r="AJ23" i="7" s="1"/>
  <c r="T32" i="7"/>
  <c r="AJ32" i="7" s="1"/>
  <c r="T29" i="7"/>
  <c r="AJ29" i="7" s="1"/>
  <c r="T25" i="7"/>
  <c r="AJ25" i="7" s="1"/>
  <c r="T26" i="7"/>
  <c r="AJ26" i="7" s="1"/>
  <c r="T31" i="7"/>
  <c r="AJ31" i="7" s="1"/>
  <c r="T27" i="7"/>
  <c r="AJ27" i="7" s="1"/>
  <c r="T28" i="7"/>
  <c r="AJ28" i="7" s="1"/>
  <c r="T30" i="7"/>
  <c r="AJ30" i="7" s="1"/>
  <c r="T24" i="7"/>
  <c r="AJ24" i="7" s="1"/>
  <c r="Z28" i="7"/>
  <c r="AP28" i="7" s="1"/>
  <c r="Z33" i="7"/>
  <c r="AP33" i="7" s="1"/>
  <c r="Z29" i="7"/>
  <c r="AP29" i="7" s="1"/>
  <c r="Z30" i="7"/>
  <c r="AP30" i="7" s="1"/>
  <c r="Z25" i="7"/>
  <c r="AP25" i="7" s="1"/>
  <c r="Z24" i="7"/>
  <c r="AP24" i="7" s="1"/>
  <c r="Z32" i="7"/>
  <c r="AP32" i="7" s="1"/>
  <c r="Z27" i="7"/>
  <c r="AP27" i="7" s="1"/>
  <c r="Z31" i="7"/>
  <c r="AP31" i="7" s="1"/>
  <c r="Z26" i="7"/>
  <c r="AP26" i="7" s="1"/>
  <c r="Z23" i="7"/>
  <c r="AP23" i="7" s="1"/>
  <c r="AB28" i="7"/>
  <c r="AR28" i="7" s="1"/>
  <c r="AB33" i="7"/>
  <c r="AR33" i="7" s="1"/>
  <c r="AB29" i="7"/>
  <c r="AR29" i="7" s="1"/>
  <c r="AB25" i="7"/>
  <c r="AR25" i="7" s="1"/>
  <c r="AB24" i="7"/>
  <c r="AR24" i="7" s="1"/>
  <c r="AB27" i="7"/>
  <c r="AR27" i="7" s="1"/>
  <c r="AB32" i="7"/>
  <c r="AR32" i="7" s="1"/>
  <c r="AB23" i="7"/>
  <c r="AR23" i="7" s="1"/>
  <c r="AB26" i="7"/>
  <c r="AR26" i="7" s="1"/>
  <c r="AB31" i="7"/>
  <c r="AR31" i="7" s="1"/>
  <c r="AB30" i="7"/>
  <c r="AR30" i="7" s="1"/>
  <c r="V28" i="7"/>
  <c r="AL28" i="7" s="1"/>
  <c r="V32" i="7"/>
  <c r="AL32" i="7" s="1"/>
  <c r="V27" i="7"/>
  <c r="AL27" i="7" s="1"/>
  <c r="V31" i="7"/>
  <c r="AL31" i="7" s="1"/>
  <c r="V33" i="7"/>
  <c r="AL33" i="7" s="1"/>
  <c r="V29" i="7"/>
  <c r="AL29" i="7" s="1"/>
  <c r="V23" i="7"/>
  <c r="AL23" i="7" s="1"/>
  <c r="V30" i="7"/>
  <c r="AL30" i="7" s="1"/>
  <c r="V25" i="7"/>
  <c r="AL25" i="7" s="1"/>
  <c r="V24" i="7"/>
  <c r="AL24" i="7" s="1"/>
  <c r="V26" i="7"/>
  <c r="AL26" i="7" s="1"/>
  <c r="W26" i="7"/>
  <c r="AM26" i="7" s="1"/>
  <c r="W25" i="7"/>
  <c r="AM25" i="7" s="1"/>
  <c r="W27" i="7"/>
  <c r="AM27" i="7" s="1"/>
  <c r="W33" i="7"/>
  <c r="AM33" i="7" s="1"/>
  <c r="W29" i="7"/>
  <c r="AM29" i="7" s="1"/>
  <c r="W24" i="7"/>
  <c r="AM24" i="7" s="1"/>
  <c r="W30" i="7"/>
  <c r="AM30" i="7" s="1"/>
  <c r="W28" i="7"/>
  <c r="AM28" i="7" s="1"/>
  <c r="W31" i="7"/>
  <c r="AM31" i="7" s="1"/>
  <c r="W23" i="7"/>
  <c r="AM23" i="7" s="1"/>
  <c r="W32" i="7"/>
  <c r="AM32" i="7" s="1"/>
  <c r="AK74" i="7"/>
  <c r="AC29" i="7"/>
  <c r="AS29" i="7" s="1"/>
  <c r="BM29" i="7" s="1"/>
  <c r="AC31" i="7"/>
  <c r="AS31" i="7" s="1"/>
  <c r="AC30" i="7"/>
  <c r="AS30" i="7" s="1"/>
  <c r="BM30" i="7" s="1"/>
  <c r="AC33" i="7"/>
  <c r="AS33" i="7" s="1"/>
  <c r="BM33" i="7" s="1"/>
  <c r="AC26" i="7"/>
  <c r="AS26" i="7" s="1"/>
  <c r="AC24" i="7"/>
  <c r="AS24" i="7" s="1"/>
  <c r="BM24" i="7" s="1"/>
  <c r="AC23" i="7"/>
  <c r="AS23" i="7" s="1"/>
  <c r="AC27" i="7"/>
  <c r="AS27" i="7" s="1"/>
  <c r="AC32" i="7"/>
  <c r="AS32" i="7" s="1"/>
  <c r="BM32" i="7" s="1"/>
  <c r="AC28" i="7"/>
  <c r="AS28" i="7" s="1"/>
  <c r="BM28" i="7" s="1"/>
  <c r="AC25" i="7"/>
  <c r="AS25" i="7" s="1"/>
  <c r="S7" i="7"/>
  <c r="AI7" i="7" s="1"/>
  <c r="S17" i="7"/>
  <c r="AI17" i="7" s="1"/>
  <c r="S13" i="7"/>
  <c r="AI13" i="7" s="1"/>
  <c r="S9" i="7"/>
  <c r="AI9" i="7" s="1"/>
  <c r="S16" i="7"/>
  <c r="AI16" i="7" s="1"/>
  <c r="S12" i="7"/>
  <c r="AI12" i="7" s="1"/>
  <c r="S8" i="7"/>
  <c r="AI8" i="7" s="1"/>
  <c r="S14" i="7"/>
  <c r="AI14" i="7" s="1"/>
  <c r="S10" i="7"/>
  <c r="AI10" i="7" s="1"/>
  <c r="S15" i="7"/>
  <c r="AI15" i="7" s="1"/>
  <c r="S11" i="7"/>
  <c r="AI11" i="7" s="1"/>
  <c r="AN74" i="7"/>
  <c r="BF33" i="7" l="1"/>
  <c r="BF31" i="7"/>
  <c r="BM25" i="7"/>
  <c r="BF18" i="7"/>
  <c r="BM31" i="7"/>
  <c r="BK18" i="7"/>
  <c r="BM23" i="7"/>
  <c r="BM26" i="7"/>
  <c r="BF28" i="7"/>
  <c r="BK34" i="7"/>
  <c r="BF23" i="7"/>
  <c r="BF29" i="7"/>
  <c r="BM27" i="7"/>
  <c r="BF32" i="7"/>
  <c r="BF25" i="7"/>
  <c r="BM18" i="7"/>
  <c r="BF34" i="7"/>
  <c r="BN28" i="7"/>
  <c r="BF27" i="7"/>
  <c r="BF24" i="7"/>
  <c r="BH34" i="7"/>
  <c r="BL34" i="7"/>
  <c r="BF30" i="7"/>
  <c r="BN32" i="7"/>
  <c r="BN30" i="7"/>
  <c r="BN27" i="7"/>
  <c r="BN33" i="7"/>
  <c r="BN23" i="7"/>
  <c r="BN24" i="7"/>
  <c r="BN25" i="7"/>
  <c r="BN31" i="7"/>
  <c r="BN29" i="7"/>
  <c r="BN26" i="7"/>
  <c r="BN34" i="7"/>
  <c r="BC34" i="7"/>
  <c r="BJ34" i="7"/>
  <c r="BG34" i="7"/>
  <c r="BE34" i="7"/>
  <c r="BD34" i="7"/>
  <c r="BG28" i="7"/>
  <c r="BK28" i="7"/>
  <c r="BK23" i="7"/>
  <c r="BG23" i="7"/>
  <c r="BG25" i="7"/>
  <c r="BK25" i="7"/>
  <c r="BG26" i="7"/>
  <c r="BK26" i="7"/>
  <c r="BG30" i="7"/>
  <c r="BK30" i="7"/>
  <c r="BG32" i="7"/>
  <c r="BK32" i="7"/>
  <c r="BG29" i="7"/>
  <c r="BK29" i="7"/>
  <c r="BG24" i="7"/>
  <c r="BK24" i="7"/>
  <c r="BK31" i="7"/>
  <c r="BG31" i="7"/>
  <c r="BK27" i="7"/>
  <c r="BG27" i="7"/>
  <c r="BG33" i="7"/>
  <c r="BK33" i="7"/>
  <c r="BL24" i="7"/>
  <c r="BJ24" i="7"/>
  <c r="BJ30" i="7"/>
  <c r="BL30" i="7"/>
  <c r="BJ26" i="7"/>
  <c r="BL26" i="7"/>
  <c r="BL32" i="7"/>
  <c r="BJ32" i="7"/>
  <c r="BL23" i="7"/>
  <c r="BJ23" i="7"/>
  <c r="BL33" i="7"/>
  <c r="BJ33" i="7"/>
  <c r="BL31" i="7"/>
  <c r="BJ31" i="7"/>
  <c r="BL27" i="7"/>
  <c r="BJ27" i="7"/>
  <c r="BL28" i="7"/>
  <c r="BJ28" i="7"/>
  <c r="BL29" i="7"/>
  <c r="BJ29" i="7"/>
  <c r="BL25" i="7"/>
  <c r="BJ25" i="7"/>
  <c r="BL18" i="7"/>
  <c r="AM18" i="7"/>
  <c r="BB18" i="7"/>
  <c r="BA18" i="7"/>
  <c r="AY18" i="7"/>
  <c r="AX34" i="7"/>
  <c r="AZ34" i="7"/>
  <c r="AX18" i="7"/>
  <c r="AZ18" i="7"/>
  <c r="L8" i="7"/>
  <c r="AX24" i="7" s="1"/>
  <c r="M8" i="7"/>
  <c r="N8" i="7"/>
  <c r="O8" i="7"/>
  <c r="P8" i="7"/>
  <c r="L9" i="7"/>
  <c r="AX25" i="7" s="1"/>
  <c r="M9" i="7"/>
  <c r="N9" i="7"/>
  <c r="O9" i="7"/>
  <c r="P9" i="7"/>
  <c r="L10" i="7"/>
  <c r="AX26" i="7" s="1"/>
  <c r="M10" i="7"/>
  <c r="N10" i="7"/>
  <c r="O10" i="7"/>
  <c r="P10" i="7"/>
  <c r="L11" i="7"/>
  <c r="M11" i="7"/>
  <c r="N11" i="7"/>
  <c r="O11" i="7"/>
  <c r="P11" i="7"/>
  <c r="L12" i="7"/>
  <c r="AX28" i="7" s="1"/>
  <c r="M12" i="7"/>
  <c r="N12" i="7"/>
  <c r="O12" i="7"/>
  <c r="P12" i="7"/>
  <c r="L13" i="7"/>
  <c r="AX29" i="7" s="1"/>
  <c r="M13" i="7"/>
  <c r="N13" i="7"/>
  <c r="O13" i="7"/>
  <c r="P13" i="7"/>
  <c r="L14" i="7"/>
  <c r="AX30" i="7" s="1"/>
  <c r="M14" i="7"/>
  <c r="N14" i="7"/>
  <c r="O14" i="7"/>
  <c r="P14" i="7"/>
  <c r="L15" i="7"/>
  <c r="M15" i="7"/>
  <c r="N15" i="7"/>
  <c r="O15" i="7"/>
  <c r="P15" i="7"/>
  <c r="L16" i="7"/>
  <c r="AX32" i="7" s="1"/>
  <c r="M16" i="7"/>
  <c r="N16" i="7"/>
  <c r="O16" i="7"/>
  <c r="P16" i="7"/>
  <c r="L17" i="7"/>
  <c r="AX33" i="7" s="1"/>
  <c r="M17" i="7"/>
  <c r="N17" i="7"/>
  <c r="O17" i="7"/>
  <c r="P17" i="7"/>
  <c r="O7" i="7"/>
  <c r="N7" i="7"/>
  <c r="M7" i="7"/>
  <c r="L7" i="7"/>
  <c r="AX23" i="7" s="1"/>
  <c r="BC18" i="7" l="1"/>
  <c r="BN18" i="7"/>
  <c r="BD18" i="7"/>
  <c r="BE18" i="7"/>
  <c r="BG18" i="7"/>
  <c r="BJ18" i="7"/>
  <c r="AX27" i="7"/>
  <c r="AX31" i="7"/>
  <c r="BH32" i="7"/>
  <c r="BH33" i="7"/>
  <c r="BH30" i="7"/>
  <c r="BH25" i="7"/>
  <c r="BH23" i="7"/>
  <c r="BH28" i="7"/>
  <c r="BH24" i="7"/>
  <c r="BH29" i="7"/>
  <c r="BH26" i="7"/>
  <c r="BH31" i="7"/>
  <c r="BH27" i="7"/>
  <c r="H8" i="7"/>
  <c r="H9" i="7"/>
  <c r="H10" i="7"/>
  <c r="BE26" i="7" s="1"/>
  <c r="H11" i="7"/>
  <c r="BE27" i="7" s="1"/>
  <c r="H12" i="7"/>
  <c r="H13" i="7"/>
  <c r="H14" i="7"/>
  <c r="BE30" i="7" s="1"/>
  <c r="H15" i="7"/>
  <c r="BE31" i="7" s="1"/>
  <c r="H16" i="7"/>
  <c r="H17" i="7"/>
  <c r="I8" i="7"/>
  <c r="J8" i="7"/>
  <c r="K8" i="7"/>
  <c r="BI24" i="7" s="1"/>
  <c r="I9" i="7"/>
  <c r="BC25" i="7" s="1"/>
  <c r="J9" i="7"/>
  <c r="K9" i="7"/>
  <c r="BI25" i="7" s="1"/>
  <c r="I10" i="7"/>
  <c r="BC26" i="7" s="1"/>
  <c r="J10" i="7"/>
  <c r="K10" i="7"/>
  <c r="BI26" i="7" s="1"/>
  <c r="I11" i="7"/>
  <c r="BC27" i="7" s="1"/>
  <c r="J11" i="7"/>
  <c r="K11" i="7"/>
  <c r="BI27" i="7" s="1"/>
  <c r="I12" i="7"/>
  <c r="J12" i="7"/>
  <c r="K12" i="7"/>
  <c r="BI28" i="7" s="1"/>
  <c r="I13" i="7"/>
  <c r="BC29" i="7" s="1"/>
  <c r="J13" i="7"/>
  <c r="K13" i="7"/>
  <c r="BI29" i="7" s="1"/>
  <c r="I14" i="7"/>
  <c r="BC30" i="7" s="1"/>
  <c r="J14" i="7"/>
  <c r="K14" i="7"/>
  <c r="BI30" i="7" s="1"/>
  <c r="I15" i="7"/>
  <c r="BC31" i="7" s="1"/>
  <c r="J15" i="7"/>
  <c r="K15" i="7"/>
  <c r="BI31" i="7" s="1"/>
  <c r="I16" i="7"/>
  <c r="J16" i="7"/>
  <c r="K16" i="7"/>
  <c r="BI32" i="7" s="1"/>
  <c r="I17" i="7"/>
  <c r="BC33" i="7" s="1"/>
  <c r="J17" i="7"/>
  <c r="K17" i="7"/>
  <c r="BI33" i="7" s="1"/>
  <c r="K7" i="7"/>
  <c r="BI23" i="7" s="1"/>
  <c r="J7" i="7"/>
  <c r="I7" i="7"/>
  <c r="H7" i="7"/>
  <c r="BE23" i="7" s="1"/>
  <c r="BC23" i="7" l="1"/>
  <c r="BC32" i="7"/>
  <c r="BC24" i="7"/>
  <c r="BC28" i="7"/>
  <c r="BB23" i="7"/>
  <c r="BB30" i="7"/>
  <c r="BB26" i="7"/>
  <c r="BB31" i="7"/>
  <c r="BB27" i="7"/>
  <c r="BE24" i="7"/>
  <c r="BE28" i="7"/>
  <c r="BE25" i="7"/>
  <c r="BB32" i="7"/>
  <c r="BB28" i="7"/>
  <c r="BB24" i="7"/>
  <c r="BE29" i="7"/>
  <c r="BB33" i="7"/>
  <c r="BB29" i="7"/>
  <c r="BB25" i="7"/>
  <c r="BE32" i="7"/>
  <c r="BE33" i="7"/>
  <c r="AD12" i="7"/>
  <c r="AT12" i="7" s="1"/>
  <c r="BF12" i="7" s="1"/>
  <c r="AD10" i="7"/>
  <c r="AT10" i="7" s="1"/>
  <c r="BF10" i="7" s="1"/>
  <c r="AD17" i="7"/>
  <c r="AT17" i="7" s="1"/>
  <c r="BF17" i="7" s="1"/>
  <c r="AD16" i="7"/>
  <c r="AT16" i="7" s="1"/>
  <c r="BF16" i="7" s="1"/>
  <c r="AD13" i="7"/>
  <c r="AT13" i="7" s="1"/>
  <c r="BF13" i="7" s="1"/>
  <c r="AD7" i="7"/>
  <c r="AT7" i="7" s="1"/>
  <c r="BF7" i="7" s="1"/>
  <c r="AD8" i="7"/>
  <c r="AT8" i="7" s="1"/>
  <c r="BF8" i="7" s="1"/>
  <c r="AD14" i="7"/>
  <c r="AT14" i="7" s="1"/>
  <c r="BF14" i="7" s="1"/>
  <c r="AD15" i="7"/>
  <c r="AT15" i="7" s="1"/>
  <c r="BF15" i="7" s="1"/>
  <c r="AD11" i="7"/>
  <c r="AT11" i="7" s="1"/>
  <c r="BF11" i="7" s="1"/>
  <c r="AD9" i="7"/>
  <c r="AT9" i="7" s="1"/>
  <c r="BF9" i="7" s="1"/>
  <c r="AA8" i="7"/>
  <c r="AA10" i="7"/>
  <c r="AA17" i="7"/>
  <c r="AA16" i="7"/>
  <c r="AA14" i="7"/>
  <c r="AA15" i="7"/>
  <c r="AA9" i="7"/>
  <c r="AA7" i="7"/>
  <c r="AA11" i="7"/>
  <c r="AA13" i="7"/>
  <c r="AA12" i="7"/>
  <c r="AB15" i="7"/>
  <c r="AR15" i="7" s="1"/>
  <c r="AB13" i="7"/>
  <c r="AR13" i="7" s="1"/>
  <c r="AB14" i="7"/>
  <c r="AR14" i="7" s="1"/>
  <c r="AB7" i="7"/>
  <c r="AR7" i="7" s="1"/>
  <c r="AB10" i="7"/>
  <c r="AR10" i="7" s="1"/>
  <c r="AB17" i="7"/>
  <c r="AR17" i="7" s="1"/>
  <c r="AB16" i="7"/>
  <c r="AR16" i="7" s="1"/>
  <c r="AB8" i="7"/>
  <c r="AR8" i="7" s="1"/>
  <c r="AB9" i="7"/>
  <c r="AR9" i="7" s="1"/>
  <c r="AB11" i="7"/>
  <c r="AR11" i="7" s="1"/>
  <c r="AB12" i="7"/>
  <c r="AR12" i="7" s="1"/>
  <c r="AC9" i="7"/>
  <c r="AS9" i="7" s="1"/>
  <c r="AC15" i="7"/>
  <c r="AS15" i="7" s="1"/>
  <c r="AC14" i="7"/>
  <c r="AS14" i="7" s="1"/>
  <c r="AC16" i="7"/>
  <c r="AS16" i="7" s="1"/>
  <c r="AC7" i="7"/>
  <c r="AS7" i="7" s="1"/>
  <c r="BM7" i="7" s="1"/>
  <c r="AC12" i="7"/>
  <c r="AS12" i="7" s="1"/>
  <c r="AC17" i="7"/>
  <c r="AS17" i="7" s="1"/>
  <c r="AC8" i="7"/>
  <c r="AS8" i="7" s="1"/>
  <c r="AC13" i="7"/>
  <c r="AS13" i="7" s="1"/>
  <c r="AC11" i="7"/>
  <c r="AS11" i="7" s="1"/>
  <c r="AC10" i="7"/>
  <c r="AS10" i="7" s="1"/>
  <c r="AE17" i="7"/>
  <c r="AU17" i="7" s="1"/>
  <c r="AE9" i="7"/>
  <c r="AU9" i="7" s="1"/>
  <c r="AE15" i="7"/>
  <c r="AU15" i="7" s="1"/>
  <c r="AE8" i="7"/>
  <c r="AU8" i="7" s="1"/>
  <c r="AE16" i="7"/>
  <c r="AU16" i="7" s="1"/>
  <c r="AE11" i="7"/>
  <c r="AU11" i="7" s="1"/>
  <c r="AE12" i="7"/>
  <c r="AU12" i="7" s="1"/>
  <c r="AE13" i="7"/>
  <c r="AU13" i="7" s="1"/>
  <c r="AE14" i="7"/>
  <c r="AU14" i="7" s="1"/>
  <c r="AE10" i="7"/>
  <c r="AU10" i="7" s="1"/>
  <c r="X11" i="7"/>
  <c r="AN11" i="7" s="1"/>
  <c r="X15" i="7"/>
  <c r="AN15" i="7" s="1"/>
  <c r="X9" i="7"/>
  <c r="AN9" i="7" s="1"/>
  <c r="X13" i="7"/>
  <c r="AN13" i="7" s="1"/>
  <c r="X17" i="7"/>
  <c r="AN17" i="7" s="1"/>
  <c r="X7" i="7"/>
  <c r="AN7" i="7" s="1"/>
  <c r="X14" i="7"/>
  <c r="AN14" i="7" s="1"/>
  <c r="Z14" i="7"/>
  <c r="AP14" i="7" s="1"/>
  <c r="W14" i="7"/>
  <c r="AM14" i="7" s="1"/>
  <c r="Z11" i="7"/>
  <c r="AP11" i="7" s="1"/>
  <c r="W9" i="7"/>
  <c r="AM9" i="7" s="1"/>
  <c r="Z12" i="7"/>
  <c r="AP12" i="7" s="1"/>
  <c r="W12" i="7"/>
  <c r="AM12" i="7" s="1"/>
  <c r="Y16" i="7"/>
  <c r="AO16" i="7" s="1"/>
  <c r="Y8" i="7"/>
  <c r="AO8" i="7" s="1"/>
  <c r="X12" i="7"/>
  <c r="AN12" i="7" s="1"/>
  <c r="Z15" i="7"/>
  <c r="AP15" i="7" s="1"/>
  <c r="Z10" i="7"/>
  <c r="AP10" i="7" s="1"/>
  <c r="Y7" i="7"/>
  <c r="AO7" i="7" s="1"/>
  <c r="W17" i="7"/>
  <c r="AM17" i="7" s="1"/>
  <c r="Z16" i="7"/>
  <c r="AP16" i="7" s="1"/>
  <c r="Z8" i="7"/>
  <c r="AP8" i="7" s="1"/>
  <c r="W7" i="7"/>
  <c r="AM7" i="7" s="1"/>
  <c r="Y12" i="7"/>
  <c r="W11" i="7"/>
  <c r="AM11" i="7" s="1"/>
  <c r="X8" i="7"/>
  <c r="AN8" i="7" s="1"/>
  <c r="Y9" i="7"/>
  <c r="AO9" i="7" s="1"/>
  <c r="W13" i="7"/>
  <c r="AM13" i="7" s="1"/>
  <c r="W16" i="7"/>
  <c r="AM16" i="7" s="1"/>
  <c r="Z9" i="7"/>
  <c r="AP9" i="7" s="1"/>
  <c r="X16" i="7"/>
  <c r="AN16" i="7" s="1"/>
  <c r="X10" i="7"/>
  <c r="AN10" i="7" s="1"/>
  <c r="Y13" i="7"/>
  <c r="AO13" i="7" s="1"/>
  <c r="W10" i="7"/>
  <c r="AM10" i="7" s="1"/>
  <c r="Y10" i="7"/>
  <c r="AO10" i="7" s="1"/>
  <c r="Z7" i="7"/>
  <c r="AP7" i="7" s="1"/>
  <c r="Y11" i="7"/>
  <c r="AO11" i="7" s="1"/>
  <c r="W8" i="7"/>
  <c r="AM8" i="7" s="1"/>
  <c r="Z13" i="7"/>
  <c r="AP13" i="7" s="1"/>
  <c r="W15" i="7"/>
  <c r="AM15" i="7" s="1"/>
  <c r="Y17" i="7"/>
  <c r="AO17" i="7" s="1"/>
  <c r="Y14" i="7"/>
  <c r="AO14" i="7" s="1"/>
  <c r="Y15" i="7"/>
  <c r="AO15" i="7" s="1"/>
  <c r="Z17" i="7"/>
  <c r="AP17" i="7" s="1"/>
  <c r="G17" i="7"/>
  <c r="F17" i="7"/>
  <c r="E17" i="7"/>
  <c r="AZ33" i="7" s="1"/>
  <c r="G16" i="7"/>
  <c r="F16" i="7"/>
  <c r="E16" i="7"/>
  <c r="AZ32" i="7" s="1"/>
  <c r="G15" i="7"/>
  <c r="F15" i="7"/>
  <c r="E15" i="7"/>
  <c r="AZ31" i="7" s="1"/>
  <c r="G14" i="7"/>
  <c r="BD30" i="7" s="1"/>
  <c r="F14" i="7"/>
  <c r="E14" i="7"/>
  <c r="AZ30" i="7" s="1"/>
  <c r="G13" i="7"/>
  <c r="F13" i="7"/>
  <c r="E13" i="7"/>
  <c r="AZ29" i="7" s="1"/>
  <c r="G12" i="7"/>
  <c r="F12" i="7"/>
  <c r="E12" i="7"/>
  <c r="AZ28" i="7" s="1"/>
  <c r="G11" i="7"/>
  <c r="F11" i="7"/>
  <c r="E11" i="7"/>
  <c r="AZ27" i="7" s="1"/>
  <c r="G10" i="7"/>
  <c r="F10" i="7"/>
  <c r="E10" i="7"/>
  <c r="AZ26" i="7" s="1"/>
  <c r="G9" i="7"/>
  <c r="F9" i="7"/>
  <c r="E9" i="7"/>
  <c r="AZ25" i="7" s="1"/>
  <c r="G8" i="7"/>
  <c r="F8" i="7"/>
  <c r="E8" i="7"/>
  <c r="AZ24" i="7" s="1"/>
  <c r="G7" i="7"/>
  <c r="F7" i="7"/>
  <c r="E7" i="7"/>
  <c r="AZ23" i="7" s="1"/>
  <c r="BM14" i="7" l="1"/>
  <c r="BM17" i="7"/>
  <c r="BM11" i="7"/>
  <c r="BM12" i="7"/>
  <c r="BM15" i="7"/>
  <c r="BM13" i="7"/>
  <c r="BM9" i="7"/>
  <c r="BM8" i="7"/>
  <c r="BM16" i="7"/>
  <c r="BM10" i="7"/>
  <c r="BN11" i="7"/>
  <c r="BN12" i="7"/>
  <c r="BN13" i="7"/>
  <c r="BN7" i="7"/>
  <c r="BN9" i="7"/>
  <c r="BN15" i="7"/>
  <c r="BN8" i="7"/>
  <c r="BN16" i="7"/>
  <c r="BN10" i="7"/>
  <c r="BN17" i="7"/>
  <c r="BN14" i="7"/>
  <c r="BG9" i="7"/>
  <c r="BK9" i="7"/>
  <c r="BK15" i="7"/>
  <c r="BG15" i="7"/>
  <c r="BG8" i="7"/>
  <c r="BK8" i="7"/>
  <c r="BK7" i="7"/>
  <c r="BG7" i="7"/>
  <c r="BG10" i="7"/>
  <c r="BK10" i="7"/>
  <c r="BG16" i="7"/>
  <c r="BK16" i="7"/>
  <c r="BG14" i="7"/>
  <c r="BK14" i="7"/>
  <c r="BG12" i="7"/>
  <c r="BK12" i="7"/>
  <c r="BK11" i="7"/>
  <c r="BG11" i="7"/>
  <c r="BG17" i="7"/>
  <c r="BK17" i="7"/>
  <c r="BG13" i="7"/>
  <c r="BK13" i="7"/>
  <c r="BJ15" i="7"/>
  <c r="BL15" i="7"/>
  <c r="BJ7" i="7"/>
  <c r="BL7" i="7"/>
  <c r="BL8" i="7"/>
  <c r="BJ8" i="7"/>
  <c r="BL9" i="7"/>
  <c r="BJ9" i="7"/>
  <c r="BL14" i="7"/>
  <c r="BJ14" i="7"/>
  <c r="BL16" i="7"/>
  <c r="BJ16" i="7"/>
  <c r="BL10" i="7"/>
  <c r="BJ10" i="7"/>
  <c r="BL17" i="7"/>
  <c r="BJ17" i="7"/>
  <c r="BJ11" i="7"/>
  <c r="BL11" i="7"/>
  <c r="BL13" i="7"/>
  <c r="BJ13" i="7"/>
  <c r="AO12" i="7"/>
  <c r="AQ7" i="7"/>
  <c r="BH7" i="7" s="1"/>
  <c r="AQ12" i="7"/>
  <c r="AX12" i="7" s="1"/>
  <c r="AQ9" i="7"/>
  <c r="AX9" i="7" s="1"/>
  <c r="AQ17" i="7"/>
  <c r="AX17" i="7" s="1"/>
  <c r="AQ16" i="7"/>
  <c r="AX16" i="7" s="1"/>
  <c r="AQ13" i="7"/>
  <c r="AX13" i="7" s="1"/>
  <c r="AQ15" i="7"/>
  <c r="AQ10" i="7"/>
  <c r="AX10" i="7" s="1"/>
  <c r="AQ11" i="7"/>
  <c r="BH11" i="7" s="1"/>
  <c r="AQ14" i="7"/>
  <c r="AX14" i="7" s="1"/>
  <c r="AQ8" i="7"/>
  <c r="BI8" i="7" s="1"/>
  <c r="BC17" i="7"/>
  <c r="BC10" i="7"/>
  <c r="BC12" i="7"/>
  <c r="BC13" i="7"/>
  <c r="BC11" i="7"/>
  <c r="BC16" i="7"/>
  <c r="BC14" i="7"/>
  <c r="BC9" i="7"/>
  <c r="BC8" i="7"/>
  <c r="BC7" i="7"/>
  <c r="BC15" i="7"/>
  <c r="BB11" i="7"/>
  <c r="BB15" i="7"/>
  <c r="BB10" i="7"/>
  <c r="BB9" i="7"/>
  <c r="BB8" i="7"/>
  <c r="V8" i="7"/>
  <c r="AL8" i="7" s="1"/>
  <c r="V12" i="7"/>
  <c r="AL12" i="7" s="1"/>
  <c r="AY32" i="7"/>
  <c r="BA32" i="7"/>
  <c r="BD32" i="7"/>
  <c r="BE15" i="7"/>
  <c r="BB7" i="7"/>
  <c r="BE9" i="7"/>
  <c r="U9" i="7"/>
  <c r="AK9" i="7" s="1"/>
  <c r="AY26" i="7"/>
  <c r="BA26" i="7"/>
  <c r="U13" i="7"/>
  <c r="AK13" i="7" s="1"/>
  <c r="BA30" i="7"/>
  <c r="AY30" i="7"/>
  <c r="U17" i="7"/>
  <c r="AK17" i="7" s="1"/>
  <c r="BB14" i="7"/>
  <c r="BE8" i="7"/>
  <c r="BE10" i="7"/>
  <c r="BB16" i="7"/>
  <c r="BD26" i="7"/>
  <c r="BE13" i="7"/>
  <c r="BE17" i="7"/>
  <c r="V7" i="7"/>
  <c r="AL7" i="7" s="1"/>
  <c r="V11" i="7"/>
  <c r="AL11" i="7" s="1"/>
  <c r="AY31" i="7"/>
  <c r="BD31" i="7"/>
  <c r="BA31" i="7"/>
  <c r="BE7" i="7"/>
  <c r="BI17" i="7"/>
  <c r="U8" i="7"/>
  <c r="AK8" i="7" s="1"/>
  <c r="V9" i="7"/>
  <c r="AL9" i="7" s="1"/>
  <c r="U12" i="7"/>
  <c r="AK12" i="7" s="1"/>
  <c r="V13" i="7"/>
  <c r="AL13" i="7" s="1"/>
  <c r="V17" i="7"/>
  <c r="AL17" i="7" s="1"/>
  <c r="BB17" i="7"/>
  <c r="BB13" i="7"/>
  <c r="BE16" i="7"/>
  <c r="BE11" i="7"/>
  <c r="BE12" i="7"/>
  <c r="BE14" i="7"/>
  <c r="T8" i="7"/>
  <c r="T12" i="7"/>
  <c r="T16" i="7"/>
  <c r="U16" i="7"/>
  <c r="AK16" i="7" s="1"/>
  <c r="V16" i="7"/>
  <c r="AL16" i="7" s="1"/>
  <c r="V15" i="7"/>
  <c r="AL15" i="7" s="1"/>
  <c r="T9" i="7"/>
  <c r="T13" i="7"/>
  <c r="T17" i="7"/>
  <c r="T10" i="7"/>
  <c r="T14" i="7"/>
  <c r="T7" i="7"/>
  <c r="T11" i="7"/>
  <c r="T15" i="7"/>
  <c r="U10" i="7"/>
  <c r="AK10" i="7" s="1"/>
  <c r="U14" i="7"/>
  <c r="AK14" i="7" s="1"/>
  <c r="U7" i="7"/>
  <c r="AK7" i="7" s="1"/>
  <c r="V10" i="7"/>
  <c r="AL10" i="7" s="1"/>
  <c r="U11" i="7"/>
  <c r="AK11" i="7" s="1"/>
  <c r="V14" i="7"/>
  <c r="AL14" i="7" s="1"/>
  <c r="U15" i="7"/>
  <c r="AK15" i="7" s="1"/>
  <c r="BI12" i="7" l="1"/>
  <c r="BI13" i="7"/>
  <c r="BB12" i="7"/>
  <c r="BL12" i="7"/>
  <c r="BJ12" i="7"/>
  <c r="BH17" i="7"/>
  <c r="BH12" i="7"/>
  <c r="BI14" i="7"/>
  <c r="BH13" i="7"/>
  <c r="BH14" i="7"/>
  <c r="BI10" i="7"/>
  <c r="BH10" i="7"/>
  <c r="BH15" i="7"/>
  <c r="BH9" i="7"/>
  <c r="BI15" i="7"/>
  <c r="BH8" i="7"/>
  <c r="BI16" i="7"/>
  <c r="BH16" i="7"/>
  <c r="BI9" i="7"/>
  <c r="AX8" i="7"/>
  <c r="AX11" i="7"/>
  <c r="AX15" i="7"/>
  <c r="AX7" i="7"/>
  <c r="BI11" i="7"/>
  <c r="BI7" i="7"/>
  <c r="AJ17" i="7"/>
  <c r="AZ17" i="7" s="1"/>
  <c r="AJ7" i="7"/>
  <c r="AZ7" i="7" s="1"/>
  <c r="AJ13" i="7"/>
  <c r="AZ13" i="7" s="1"/>
  <c r="AJ8" i="7"/>
  <c r="AZ8" i="7" s="1"/>
  <c r="AJ14" i="7"/>
  <c r="AZ14" i="7" s="1"/>
  <c r="AJ9" i="7"/>
  <c r="AZ9" i="7" s="1"/>
  <c r="AJ16" i="7"/>
  <c r="AZ16" i="7" s="1"/>
  <c r="AJ11" i="7"/>
  <c r="AZ11" i="7" s="1"/>
  <c r="AJ15" i="7"/>
  <c r="AZ15" i="7" s="1"/>
  <c r="AJ10" i="7"/>
  <c r="AZ10" i="7" s="1"/>
  <c r="AJ12" i="7"/>
  <c r="AZ12" i="7" s="1"/>
  <c r="BA33" i="7"/>
  <c r="BD33" i="7"/>
  <c r="AY33" i="7"/>
  <c r="BA16" i="7"/>
  <c r="BD16" i="7"/>
  <c r="AY16" i="7"/>
  <c r="AY14" i="7"/>
  <c r="BD14" i="7"/>
  <c r="BA14" i="7"/>
  <c r="BA29" i="7"/>
  <c r="BD29" i="7"/>
  <c r="AY29" i="7"/>
  <c r="BA25" i="7"/>
  <c r="BD25" i="7"/>
  <c r="AY25" i="7"/>
  <c r="AY27" i="7"/>
  <c r="BD27" i="7"/>
  <c r="BA27" i="7"/>
  <c r="BD24" i="7"/>
  <c r="BA24" i="7"/>
  <c r="AY24" i="7"/>
  <c r="BA10" i="7"/>
  <c r="AY10" i="7"/>
  <c r="BD10" i="7"/>
  <c r="BA15" i="7"/>
  <c r="AY15" i="7"/>
  <c r="BD15" i="7"/>
  <c r="BA23" i="7"/>
  <c r="AY23" i="7"/>
  <c r="BD23" i="7"/>
  <c r="AY28" i="7"/>
  <c r="BA28" i="7"/>
  <c r="BD28" i="7"/>
  <c r="AY17" i="7"/>
  <c r="BA17" i="7"/>
  <c r="BD17" i="7"/>
  <c r="BA7" i="7"/>
  <c r="BD7" i="7"/>
  <c r="AY7" i="7"/>
  <c r="AY12" i="7"/>
  <c r="BD12" i="7"/>
  <c r="BA12" i="7"/>
  <c r="AY13" i="7"/>
  <c r="BD13" i="7"/>
  <c r="BA13" i="7"/>
  <c r="BA9" i="7"/>
  <c r="AY9" i="7"/>
  <c r="BD9" i="7"/>
  <c r="AY11" i="7"/>
  <c r="BD11" i="7"/>
  <c r="BA11" i="7"/>
  <c r="BD8" i="7"/>
  <c r="BA8" i="7"/>
  <c r="AY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AA31" authorId="0" shapeId="0" xr:uid="{D75CC2EC-024E-4D1F-8F13-811214A9E2D2}">
      <text>
        <r>
          <rPr>
            <sz val="9"/>
            <color indexed="81"/>
            <rFont val="Segoe UI"/>
            <family val="2"/>
          </rPr>
          <t xml:space="preserve">percentage diference (%dif) = [abs(residual-model)/residual]x100
</t>
        </r>
      </text>
    </comment>
    <comment ref="AB31" authorId="0" shapeId="0" xr:uid="{2F2693A6-7BFB-4767-8B95-CD96ABAB0180}">
      <text>
        <r>
          <rPr>
            <sz val="9"/>
            <color indexed="81"/>
            <rFont val="Segoe UI"/>
            <family val="2"/>
          </rPr>
          <t>percentage diference (%dif) = [abs(residual-model)/residual]x100</t>
        </r>
      </text>
    </comment>
  </commentList>
</comments>
</file>

<file path=xl/sharedStrings.xml><?xml version="1.0" encoding="utf-8"?>
<sst xmlns="http://schemas.openxmlformats.org/spreadsheetml/2006/main" count="460" uniqueCount="242">
  <si>
    <t>Sc</t>
  </si>
  <si>
    <t>V</t>
  </si>
  <si>
    <t>Cr</t>
  </si>
  <si>
    <t>Co</t>
  </si>
  <si>
    <t>Ni</t>
  </si>
  <si>
    <t>Rb</t>
  </si>
  <si>
    <t>Sr</t>
  </si>
  <si>
    <t>Y</t>
  </si>
  <si>
    <t>Zr</t>
  </si>
  <si>
    <t>Nb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</si>
  <si>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</si>
  <si>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</si>
  <si>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</si>
  <si>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</si>
  <si>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</si>
  <si>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</si>
  <si>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</si>
  <si>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</si>
  <si>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</si>
  <si>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</si>
  <si>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</si>
  <si>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</si>
  <si>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</si>
  <si>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</si>
  <si>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</si>
  <si>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</si>
  <si>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Pb</t>
  </si>
  <si>
    <t>Th</t>
  </si>
  <si>
    <t>U</t>
  </si>
  <si>
    <t>PQ-JL-71</t>
  </si>
  <si>
    <t>PQ-JL-147E</t>
  </si>
  <si>
    <t>PQ-JL-39A</t>
  </si>
  <si>
    <t>PQ-JL-148A</t>
  </si>
  <si>
    <t>PQ-JL-148D</t>
  </si>
  <si>
    <t>PQ-JL-112</t>
  </si>
  <si>
    <t>PQ-JL-144A</t>
  </si>
  <si>
    <t>PQ-JL-144B</t>
  </si>
  <si>
    <t>PQ-JL-144D</t>
  </si>
  <si>
    <t>PQ-JL-148B</t>
  </si>
  <si>
    <t>PQ-JL-147H</t>
  </si>
  <si>
    <t>PQ-JL-147C</t>
  </si>
  <si>
    <t>PQ-JL-146B</t>
  </si>
  <si>
    <t>Trachyte</t>
  </si>
  <si>
    <t>Amphibolite</t>
  </si>
  <si>
    <t>PQ-JL-42B</t>
  </si>
  <si>
    <t>Quartz alkali feldspar syenite</t>
  </si>
  <si>
    <t>Alkali feldspar syenite</t>
  </si>
  <si>
    <t>Sample</t>
  </si>
  <si>
    <t>DZr</t>
  </si>
  <si>
    <t>DY</t>
  </si>
  <si>
    <t>F</t>
  </si>
  <si>
    <t>r</t>
  </si>
  <si>
    <t>DNb</t>
  </si>
  <si>
    <t>DLa</t>
  </si>
  <si>
    <t>Parental</t>
  </si>
  <si>
    <t>Rock</t>
  </si>
  <si>
    <t>Contaminant 1</t>
  </si>
  <si>
    <t>Contaminant 2</t>
  </si>
  <si>
    <t>MAI168</t>
  </si>
  <si>
    <t>Biotite gnaisse</t>
  </si>
  <si>
    <t>CA1/C0</t>
  </si>
  <si>
    <t>CA2/C0</t>
  </si>
  <si>
    <t>CL/C0 Zr</t>
  </si>
  <si>
    <t>CL/C0 Y</t>
  </si>
  <si>
    <t>CL/C0 Nb</t>
  </si>
  <si>
    <t>CL/C0 La</t>
  </si>
  <si>
    <t>CL Zr</t>
  </si>
  <si>
    <t>CL Y</t>
  </si>
  <si>
    <t>CL Nb</t>
  </si>
  <si>
    <t>CL La</t>
  </si>
  <si>
    <t>CL Zr/Y</t>
  </si>
  <si>
    <t>CL La/Nb</t>
  </si>
  <si>
    <t>DRb</t>
  </si>
  <si>
    <t>DBa</t>
  </si>
  <si>
    <t>DNd</t>
  </si>
  <si>
    <t>DYb</t>
  </si>
  <si>
    <t>CL/C0 Rb</t>
  </si>
  <si>
    <t>CL/C0 Ba</t>
  </si>
  <si>
    <t>CL/C0 Nd</t>
  </si>
  <si>
    <t>CL/C0 Yb</t>
  </si>
  <si>
    <t>CL Rb</t>
  </si>
  <si>
    <t>CL Ba</t>
  </si>
  <si>
    <t>CL Nd</t>
  </si>
  <si>
    <t>CL Yb</t>
  </si>
  <si>
    <t>CL La/Yb</t>
  </si>
  <si>
    <t>CL Nd/Yb</t>
  </si>
  <si>
    <t>CL La/Rb</t>
  </si>
  <si>
    <t>DSm</t>
  </si>
  <si>
    <t>DSr</t>
  </si>
  <si>
    <t>CL/C0 Ce</t>
  </si>
  <si>
    <t>CL/C0 Sm</t>
  </si>
  <si>
    <t>CL/C0 Sr</t>
  </si>
  <si>
    <t>CL/C0 Lu</t>
  </si>
  <si>
    <t>CL/C0 Eu</t>
  </si>
  <si>
    <t>DCe</t>
  </si>
  <si>
    <t>DEu</t>
  </si>
  <si>
    <t>DLu</t>
  </si>
  <si>
    <t>CL Ce</t>
  </si>
  <si>
    <t>CL Sm</t>
  </si>
  <si>
    <t>CL Sr</t>
  </si>
  <si>
    <t>CL Lu</t>
  </si>
  <si>
    <t>CL Eu</t>
  </si>
  <si>
    <t>Rb/Sr</t>
  </si>
  <si>
    <t>Sm/Ce</t>
  </si>
  <si>
    <t>Ce/Yb</t>
  </si>
  <si>
    <t>CL Rb/Sr</t>
  </si>
  <si>
    <t>CL Sm/Ce</t>
  </si>
  <si>
    <t>CL Ce/Yb</t>
  </si>
  <si>
    <t>Phonolite</t>
  </si>
  <si>
    <t>CL Zr/La</t>
  </si>
  <si>
    <t>PQ-JL-267</t>
  </si>
  <si>
    <t>PQ-JL-139B</t>
  </si>
  <si>
    <t>PQ-JL-279</t>
  </si>
  <si>
    <t>PQ-JL-278B</t>
  </si>
  <si>
    <t>PQ-JL-289</t>
  </si>
  <si>
    <t>Phonolite plug</t>
  </si>
  <si>
    <t>f' Zr</t>
  </si>
  <si>
    <t>f' Y</t>
  </si>
  <si>
    <t>f' Nb</t>
  </si>
  <si>
    <t>f' La</t>
  </si>
  <si>
    <t>f' Rb</t>
  </si>
  <si>
    <t>f' Ba</t>
  </si>
  <si>
    <t>f' Nd</t>
  </si>
  <si>
    <t>f' Yb</t>
  </si>
  <si>
    <t>f' Ce</t>
  </si>
  <si>
    <t>f' Sm</t>
  </si>
  <si>
    <t>f' Sr</t>
  </si>
  <si>
    <t>f' Lu</t>
  </si>
  <si>
    <t>f' Eu</t>
  </si>
  <si>
    <t>%AFC</t>
  </si>
  <si>
    <t>Zr/Ce</t>
  </si>
  <si>
    <t>CL Zr/Ce</t>
  </si>
  <si>
    <t>CL Ba/Rb</t>
  </si>
  <si>
    <t>f</t>
  </si>
  <si>
    <t>Zr/La</t>
  </si>
  <si>
    <t>La/Nb</t>
  </si>
  <si>
    <t>Zr/Y</t>
  </si>
  <si>
    <t>La/Yb</t>
  </si>
  <si>
    <t>Nd/Yb</t>
  </si>
  <si>
    <t>Ba/Rb</t>
  </si>
  <si>
    <t>La/Rb</t>
  </si>
  <si>
    <t>Rb/Sm</t>
  </si>
  <si>
    <t>CL Rb/Sm</t>
  </si>
  <si>
    <t>Rb/Nd</t>
  </si>
  <si>
    <t>Sm/Lu</t>
  </si>
  <si>
    <t>Sm/Nd</t>
  </si>
  <si>
    <t>Sr/Rb</t>
  </si>
  <si>
    <t>Sr/Eu</t>
  </si>
  <si>
    <t>Lu/Pb</t>
  </si>
  <si>
    <t>DPb</t>
  </si>
  <si>
    <t>CL/C0 Pb</t>
  </si>
  <si>
    <t>CL Pb</t>
  </si>
  <si>
    <t>CL Lu/Pb</t>
  </si>
  <si>
    <t>CL Rb/Nd</t>
  </si>
  <si>
    <t>CL Sm/Lu</t>
  </si>
  <si>
    <t>CL Sm/Nd</t>
  </si>
  <si>
    <t>CL Sr/Eu</t>
  </si>
  <si>
    <t>CL Sr/Rb</t>
  </si>
  <si>
    <t>AFC model (gneiss contaminant)</t>
  </si>
  <si>
    <t>AFC model (amphibolite contaminant)</t>
  </si>
  <si>
    <t>Trachyte (quartz normative)</t>
  </si>
  <si>
    <t>Trachyte (nepheline normative)</t>
  </si>
  <si>
    <t>Trachyte (hypersthene normative)</t>
  </si>
  <si>
    <t>Simple mixing with amphibolite</t>
  </si>
  <si>
    <t>Simple mixing with gneiss</t>
  </si>
  <si>
    <t>87Sr/86Sr</t>
  </si>
  <si>
    <t>208Pb/204Pb</t>
  </si>
  <si>
    <t>207Pb/204Pb</t>
  </si>
  <si>
    <t>206Pb/204Pb</t>
  </si>
  <si>
    <t xml:space="preserve">r </t>
  </si>
  <si>
    <r>
      <t xml:space="preserve">f' </t>
    </r>
    <r>
      <rPr>
        <sz val="11"/>
        <color rgb="FF000000"/>
        <rFont val="Times New Roman"/>
        <family val="1"/>
      </rPr>
      <t>Zr</t>
    </r>
  </si>
  <si>
    <r>
      <t xml:space="preserve">f' </t>
    </r>
    <r>
      <rPr>
        <sz val="11"/>
        <color rgb="FF000000"/>
        <rFont val="Times New Roman"/>
        <family val="1"/>
      </rPr>
      <t>Y</t>
    </r>
  </si>
  <si>
    <r>
      <t xml:space="preserve">f' </t>
    </r>
    <r>
      <rPr>
        <sz val="11"/>
        <color rgb="FF000000"/>
        <rFont val="Times New Roman"/>
        <family val="1"/>
      </rPr>
      <t>Nb</t>
    </r>
  </si>
  <si>
    <r>
      <t xml:space="preserve">f' </t>
    </r>
    <r>
      <rPr>
        <sz val="11"/>
        <color rgb="FF000000"/>
        <rFont val="Times New Roman"/>
        <family val="1"/>
      </rPr>
      <t>La</t>
    </r>
  </si>
  <si>
    <r>
      <t xml:space="preserve">f' </t>
    </r>
    <r>
      <rPr>
        <sz val="11"/>
        <color rgb="FF000000"/>
        <rFont val="Times New Roman"/>
        <family val="1"/>
      </rPr>
      <t>Rb</t>
    </r>
  </si>
  <si>
    <r>
      <t xml:space="preserve">f' </t>
    </r>
    <r>
      <rPr>
        <sz val="11"/>
        <color rgb="FF000000"/>
        <rFont val="Times New Roman"/>
        <family val="1"/>
      </rPr>
      <t>Ba</t>
    </r>
  </si>
  <si>
    <r>
      <t xml:space="preserve">f' </t>
    </r>
    <r>
      <rPr>
        <sz val="11"/>
        <color rgb="FF000000"/>
        <rFont val="Times New Roman"/>
        <family val="1"/>
      </rPr>
      <t>Nd</t>
    </r>
  </si>
  <si>
    <r>
      <t xml:space="preserve">f' </t>
    </r>
    <r>
      <rPr>
        <sz val="11"/>
        <color rgb="FF000000"/>
        <rFont val="Times New Roman"/>
        <family val="1"/>
      </rPr>
      <t>Yb</t>
    </r>
  </si>
  <si>
    <r>
      <t xml:space="preserve">f' </t>
    </r>
    <r>
      <rPr>
        <sz val="11"/>
        <color rgb="FF000000"/>
        <rFont val="Times New Roman"/>
        <family val="1"/>
      </rPr>
      <t>Ce</t>
    </r>
  </si>
  <si>
    <r>
      <t xml:space="preserve">f' </t>
    </r>
    <r>
      <rPr>
        <sz val="11"/>
        <color rgb="FF000000"/>
        <rFont val="Times New Roman"/>
        <family val="1"/>
      </rPr>
      <t>Sm</t>
    </r>
  </si>
  <si>
    <r>
      <t xml:space="preserve">f' </t>
    </r>
    <r>
      <rPr>
        <sz val="11"/>
        <color rgb="FF000000"/>
        <rFont val="Times New Roman"/>
        <family val="1"/>
      </rPr>
      <t>Sr</t>
    </r>
  </si>
  <si>
    <r>
      <t xml:space="preserve">f' </t>
    </r>
    <r>
      <rPr>
        <sz val="11"/>
        <color rgb="FF000000"/>
        <rFont val="Times New Roman"/>
        <family val="1"/>
      </rPr>
      <t>Lu</t>
    </r>
  </si>
  <si>
    <r>
      <t xml:space="preserve">f' </t>
    </r>
    <r>
      <rPr>
        <sz val="11"/>
        <color rgb="FF000000"/>
        <rFont val="Times New Roman"/>
        <family val="1"/>
      </rPr>
      <t>Eu</t>
    </r>
  </si>
  <si>
    <r>
      <t xml:space="preserve">f' </t>
    </r>
    <r>
      <rPr>
        <sz val="11"/>
        <color rgb="FF000000"/>
        <rFont val="Times New Roman"/>
        <family val="1"/>
      </rPr>
      <t>Pb</t>
    </r>
  </si>
  <si>
    <r>
      <t>C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  <r>
      <rPr>
        <sz val="10"/>
        <rFont val="Times New Roman"/>
        <family val="1"/>
      </rPr>
      <t>/C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u</t>
    </r>
  </si>
  <si>
    <r>
      <t>C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</t>
    </r>
  </si>
  <si>
    <r>
      <t>87</t>
    </r>
    <r>
      <rPr>
        <sz val="10"/>
        <rFont val="Times New Roman"/>
        <family val="1"/>
      </rPr>
      <t>Sr/</t>
    </r>
    <r>
      <rPr>
        <vertAlign val="superscript"/>
        <sz val="10"/>
        <rFont val="Times New Roman"/>
        <family val="1"/>
      </rPr>
      <t>86</t>
    </r>
    <r>
      <rPr>
        <sz val="10"/>
        <rFont val="Times New Roman"/>
        <family val="1"/>
      </rPr>
      <t>Sr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</si>
  <si>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t>143</t>
    </r>
    <r>
      <rPr>
        <sz val="10"/>
        <rFont val="Times New Roman"/>
        <family val="1"/>
      </rPr>
      <t>Nd/</t>
    </r>
    <r>
      <rPr>
        <vertAlign val="superscript"/>
        <sz val="10"/>
        <rFont val="Times New Roman"/>
        <family val="1"/>
      </rPr>
      <t>144</t>
    </r>
    <r>
      <rPr>
        <sz val="10"/>
        <rFont val="Times New Roman"/>
        <family val="1"/>
      </rPr>
      <t>Nd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</si>
  <si>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t>208</t>
    </r>
    <r>
      <rPr>
        <sz val="10"/>
        <rFont val="Times New Roman"/>
        <family val="1"/>
      </rPr>
      <t>Pb/</t>
    </r>
    <r>
      <rPr>
        <vertAlign val="superscript"/>
        <sz val="10"/>
        <rFont val="Times New Roman"/>
        <family val="1"/>
      </rPr>
      <t>204</t>
    </r>
    <r>
      <rPr>
        <sz val="10"/>
        <rFont val="Times New Roman"/>
        <family val="1"/>
      </rPr>
      <t>Pb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</si>
  <si>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t>207</t>
    </r>
    <r>
      <rPr>
        <sz val="10"/>
        <rFont val="Times New Roman"/>
        <family val="1"/>
      </rPr>
      <t>Pb/</t>
    </r>
    <r>
      <rPr>
        <vertAlign val="superscript"/>
        <sz val="10"/>
        <rFont val="Times New Roman"/>
        <family val="1"/>
      </rPr>
      <t>204</t>
    </r>
    <r>
      <rPr>
        <sz val="10"/>
        <rFont val="Times New Roman"/>
        <family val="1"/>
      </rPr>
      <t>Pb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</si>
  <si>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t>206</t>
    </r>
    <r>
      <rPr>
        <sz val="10"/>
        <rFont val="Times New Roman"/>
        <family val="1"/>
      </rPr>
      <t>Pb/</t>
    </r>
    <r>
      <rPr>
        <vertAlign val="superscript"/>
        <sz val="10"/>
        <rFont val="Times New Roman"/>
        <family val="1"/>
      </rPr>
      <t>204</t>
    </r>
    <r>
      <rPr>
        <sz val="10"/>
        <rFont val="Times New Roman"/>
        <family val="1"/>
      </rPr>
      <t>Pb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</si>
  <si>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t>D</t>
    </r>
    <r>
      <rPr>
        <i/>
        <vertAlign val="subscript"/>
        <sz val="10"/>
        <rFont val="Times New Roman"/>
        <family val="1"/>
      </rPr>
      <t xml:space="preserve"> </t>
    </r>
  </si>
  <si>
    <t>143Nd/144Nd</t>
  </si>
  <si>
    <t>CA1</t>
  </si>
  <si>
    <t>CA2</t>
  </si>
  <si>
    <t>C0</t>
  </si>
  <si>
    <t>Gneiss</t>
  </si>
  <si>
    <t>Trachyte (hypherstene normative)</t>
  </si>
  <si>
    <t>Samples</t>
  </si>
  <si>
    <r>
      <t>87</t>
    </r>
    <r>
      <rPr>
        <sz val="10"/>
        <rFont val="Times New Roman"/>
        <family val="1"/>
      </rPr>
      <t>Sr/</t>
    </r>
    <r>
      <rPr>
        <vertAlign val="superscript"/>
        <sz val="10"/>
        <rFont val="Times New Roman"/>
        <family val="1"/>
      </rPr>
      <t>86</t>
    </r>
    <r>
      <rPr>
        <sz val="10"/>
        <rFont val="Times New Roman"/>
        <family val="1"/>
      </rPr>
      <t>Sr</t>
    </r>
    <r>
      <rPr>
        <vertAlign val="subscript"/>
        <sz val="10"/>
        <rFont val="Arial"/>
        <family val="2"/>
      </rPr>
      <t/>
    </r>
  </si>
  <si>
    <r>
      <t>208</t>
    </r>
    <r>
      <rPr>
        <sz val="10"/>
        <rFont val="Times New Roman"/>
        <family val="1"/>
      </rPr>
      <t>Pb/</t>
    </r>
    <r>
      <rPr>
        <vertAlign val="superscript"/>
        <sz val="10"/>
        <rFont val="Times New Roman"/>
        <family val="1"/>
      </rPr>
      <t>204</t>
    </r>
    <r>
      <rPr>
        <sz val="10"/>
        <rFont val="Times New Roman"/>
        <family val="1"/>
      </rPr>
      <t>Pb</t>
    </r>
  </si>
  <si>
    <r>
      <t>207</t>
    </r>
    <r>
      <rPr>
        <sz val="10"/>
        <rFont val="Times New Roman"/>
        <family val="1"/>
      </rPr>
      <t>Pb/</t>
    </r>
    <r>
      <rPr>
        <vertAlign val="superscript"/>
        <sz val="10"/>
        <rFont val="Times New Roman"/>
        <family val="1"/>
      </rPr>
      <t>204</t>
    </r>
    <r>
      <rPr>
        <sz val="10"/>
        <rFont val="Times New Roman"/>
        <family val="1"/>
      </rPr>
      <t>Pb</t>
    </r>
  </si>
  <si>
    <r>
      <t>206</t>
    </r>
    <r>
      <rPr>
        <sz val="10"/>
        <rFont val="Times New Roman"/>
        <family val="1"/>
      </rPr>
      <t>Pb/</t>
    </r>
    <r>
      <rPr>
        <vertAlign val="superscript"/>
        <sz val="10"/>
        <rFont val="Times New Roman"/>
        <family val="1"/>
      </rPr>
      <t>204</t>
    </r>
    <r>
      <rPr>
        <sz val="10"/>
        <rFont val="Times New Roman"/>
        <family val="1"/>
      </rPr>
      <t>Pb</t>
    </r>
  </si>
  <si>
    <t>PQ-JL-34</t>
  </si>
  <si>
    <t>Nepheline syenite</t>
  </si>
  <si>
    <t>PQ-JL-38B</t>
  </si>
  <si>
    <t>PQ-JL-61A</t>
  </si>
  <si>
    <t>PQ-JL-65</t>
  </si>
  <si>
    <t>PQ-JL-282</t>
  </si>
  <si>
    <t>PQ-JL-292</t>
  </si>
  <si>
    <t>PQ-JL-300A</t>
  </si>
  <si>
    <t>PQ-JL-206A</t>
  </si>
  <si>
    <t>PQ-JL-208</t>
  </si>
  <si>
    <t>PQ-JL-126A</t>
  </si>
  <si>
    <t>Nepheline-bearing alkali feldspar syenite</t>
  </si>
  <si>
    <t>PQ-JL-129A</t>
  </si>
  <si>
    <t>PQ-JL-130B</t>
  </si>
  <si>
    <t>PQ-JL-138A</t>
  </si>
  <si>
    <t>PQ-JL-139A</t>
  </si>
  <si>
    <t>PQ-JL-141A</t>
  </si>
  <si>
    <t>PQ-JL-141B</t>
  </si>
  <si>
    <t>PQ-JL-142B</t>
  </si>
  <si>
    <t>PQ-JL-143B</t>
  </si>
  <si>
    <t>PQ-JL-178A</t>
  </si>
  <si>
    <t>PQ-JL-128B</t>
  </si>
  <si>
    <t>PQ-JL-138B</t>
  </si>
  <si>
    <t>Phonolite dike</t>
  </si>
  <si>
    <t>Amphibolite contaminant</t>
  </si>
  <si>
    <t>Gneiss contaminant</t>
  </si>
  <si>
    <t>Element</t>
  </si>
  <si>
    <r>
      <t>143</t>
    </r>
    <r>
      <rPr>
        <sz val="10"/>
        <rFont val="Times New Roman"/>
        <family val="1"/>
      </rPr>
      <t>Nd/</t>
    </r>
    <r>
      <rPr>
        <vertAlign val="superscript"/>
        <sz val="10"/>
        <rFont val="Times New Roman"/>
        <family val="1"/>
      </rPr>
      <t>144</t>
    </r>
    <r>
      <rPr>
        <sz val="10"/>
        <rFont val="Times New Roman"/>
        <family val="1"/>
      </rPr>
      <t>Nd</t>
    </r>
  </si>
  <si>
    <r>
      <rPr>
        <vertAlign val="superscript"/>
        <sz val="10"/>
        <rFont val="Times New Roman"/>
        <family val="1"/>
      </rPr>
      <t>87</t>
    </r>
    <r>
      <rPr>
        <sz val="10"/>
        <rFont val="Times New Roman"/>
        <family val="1"/>
      </rPr>
      <t>Sr/</t>
    </r>
    <r>
      <rPr>
        <vertAlign val="superscript"/>
        <sz val="10"/>
        <rFont val="Times New Roman"/>
        <family val="1"/>
      </rPr>
      <t>86</t>
    </r>
    <r>
      <rPr>
        <sz val="10"/>
        <rFont val="Times New Roman"/>
        <family val="1"/>
      </rPr>
      <t>Sr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</si>
  <si>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rPr>
        <vertAlign val="superscript"/>
        <sz val="10"/>
        <rFont val="Times New Roman"/>
        <family val="1"/>
      </rPr>
      <t>143</t>
    </r>
    <r>
      <rPr>
        <sz val="10"/>
        <rFont val="Times New Roman"/>
        <family val="1"/>
      </rPr>
      <t>Nd/</t>
    </r>
    <r>
      <rPr>
        <vertAlign val="superscript"/>
        <sz val="10"/>
        <rFont val="Times New Roman"/>
        <family val="1"/>
      </rPr>
      <t>144</t>
    </r>
    <r>
      <rPr>
        <sz val="10"/>
        <rFont val="Times New Roman"/>
        <family val="1"/>
      </rPr>
      <t>Nd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</si>
  <si>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rPr>
        <vertAlign val="superscript"/>
        <sz val="10"/>
        <rFont val="Times New Roman"/>
        <family val="1"/>
      </rPr>
      <t>208</t>
    </r>
    <r>
      <rPr>
        <sz val="10"/>
        <rFont val="Times New Roman"/>
        <family val="1"/>
      </rPr>
      <t>Pb/</t>
    </r>
    <r>
      <rPr>
        <vertAlign val="superscript"/>
        <sz val="10"/>
        <rFont val="Times New Roman"/>
        <family val="1"/>
      </rPr>
      <t>204</t>
    </r>
    <r>
      <rPr>
        <sz val="10"/>
        <rFont val="Times New Roman"/>
        <family val="1"/>
      </rPr>
      <t>Pb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</si>
  <si>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rPr>
        <vertAlign val="superscript"/>
        <sz val="10"/>
        <rFont val="Times New Roman"/>
        <family val="1"/>
      </rPr>
      <t>207</t>
    </r>
    <r>
      <rPr>
        <sz val="10"/>
        <rFont val="Times New Roman"/>
        <family val="1"/>
      </rPr>
      <t>Pb/</t>
    </r>
    <r>
      <rPr>
        <vertAlign val="superscript"/>
        <sz val="10"/>
        <rFont val="Times New Roman"/>
        <family val="1"/>
      </rPr>
      <t>204</t>
    </r>
    <r>
      <rPr>
        <sz val="10"/>
        <rFont val="Times New Roman"/>
        <family val="1"/>
      </rPr>
      <t>Pb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</si>
  <si>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rPr>
        <vertAlign val="superscript"/>
        <sz val="10"/>
        <rFont val="Times New Roman"/>
        <family val="1"/>
      </rPr>
      <t>206</t>
    </r>
    <r>
      <rPr>
        <sz val="10"/>
        <rFont val="Times New Roman"/>
        <family val="1"/>
      </rPr>
      <t>Pb/</t>
    </r>
    <r>
      <rPr>
        <vertAlign val="superscript"/>
        <sz val="10"/>
        <rFont val="Times New Roman"/>
        <family val="1"/>
      </rPr>
      <t>204</t>
    </r>
    <r>
      <rPr>
        <sz val="10"/>
        <rFont val="Times New Roman"/>
        <family val="1"/>
      </rPr>
      <t>Pb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</si>
  <si>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rPr>
        <vertAlign val="superscript"/>
        <sz val="10"/>
        <rFont val="Times New Roman"/>
        <family val="1"/>
      </rPr>
      <t>87</t>
    </r>
    <r>
      <rPr>
        <sz val="10"/>
        <rFont val="Times New Roman"/>
        <family val="1"/>
      </rPr>
      <t>Sr/</t>
    </r>
    <r>
      <rPr>
        <vertAlign val="superscript"/>
        <sz val="10"/>
        <rFont val="Times New Roman"/>
        <family val="1"/>
      </rPr>
      <t>86</t>
    </r>
    <r>
      <rPr>
        <sz val="10"/>
        <rFont val="Times New Roman"/>
        <family val="1"/>
      </rPr>
      <t>Sr %dif</t>
    </r>
  </si>
  <si>
    <r>
      <rPr>
        <vertAlign val="superscript"/>
        <sz val="10"/>
        <rFont val="Times New Roman"/>
        <family val="1"/>
      </rPr>
      <t>143</t>
    </r>
    <r>
      <rPr>
        <sz val="10"/>
        <rFont val="Times New Roman"/>
        <family val="1"/>
      </rPr>
      <t>Nd/</t>
    </r>
    <r>
      <rPr>
        <vertAlign val="superscript"/>
        <sz val="10"/>
        <rFont val="Times New Roman"/>
        <family val="1"/>
      </rPr>
      <t>144</t>
    </r>
    <r>
      <rPr>
        <sz val="10"/>
        <rFont val="Times New Roman"/>
        <family val="1"/>
      </rPr>
      <t>Nd %dif</t>
    </r>
  </si>
  <si>
    <t>Spreadsheet A. Trace elements AFC and binary mixing models and comparation to Passa Quatro alkaline complex.</t>
  </si>
  <si>
    <t>Supplementary material 7 - Results of paragneiss and amphibolite assimilation mass balance modeling</t>
  </si>
  <si>
    <t>Spreadsheet B. Isotopes (Sr-Nd-Pb) AFC and binary mixing models and comparation to Passa Quatro alkaline complex.</t>
  </si>
  <si>
    <t>Alkali feldspar syenite with quartz pockets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</si>
</sst>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0.000"/>
    <numFmt numFmtId="166" formatCode="0.0E+00"/>
    <numFmt numFmtId="167" formatCode="0.0%"/>
    <numFmt numFmtId="168" formatCode="0.000000"/>
    <numFmt numFmtId="169" formatCode="0.0000000"/>
    <numFmt numFmtId="170" formatCode="0.0000"/>
    <numFmt numFmtId="171" formatCode="0.00000"/>
    <numFmt numFmtId="172" formatCode="0.00000000"/>
  </numFmts>
  <fonts count="2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rgb="FF000000"/>
      <name val="Times New Roman"/>
      <family val="1"/>
    </font>
    <font>
      <vertAlign val="subscript"/>
      <sz val="10"/>
      <name val="Arial"/>
      <family val="2"/>
    </font>
    <font>
      <sz val="10"/>
      <name val="MS Sans Serif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vertAlign val="subscript"/>
      <sz val="10"/>
      <name val="Times New Roman"/>
      <family val="1"/>
    </font>
    <font>
      <vertAlign val="superscript"/>
      <sz val="10"/>
      <name val="Times New Roman"/>
      <family val="1"/>
    </font>
    <font>
      <b/>
      <sz val="10"/>
      <color indexed="10"/>
      <name val="Times New Roman"/>
      <family val="1"/>
    </font>
    <font>
      <b/>
      <i/>
      <sz val="10"/>
      <name val="Times New Roman"/>
      <family val="1"/>
    </font>
    <font>
      <sz val="10"/>
      <color indexed="10"/>
      <name val="Times New Roman"/>
      <family val="1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1"/>
      <name val="Times New Roman"/>
      <family val="1"/>
    </font>
    <font>
      <sz val="9"/>
      <color indexed="81"/>
      <name val="Segoe UI"/>
      <family val="2"/>
    </font>
    <font>
      <b/>
      <sz val="18"/>
      <color theme="1"/>
      <name val="Times New Roman"/>
      <family val="1"/>
    </font>
    <font>
      <b/>
      <sz val="16"/>
      <color rgb="FF000000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9" fillId="0" borderId="0"/>
  </cellStyleXfs>
  <cellXfs count="52">
    <xf numFmtId="0" fontId="0" fillId="0" borderId="0" xfId="0"/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9" fontId="10" fillId="0" borderId="0" xfId="0" applyNumberFormat="1" applyFont="1"/>
    <xf numFmtId="2" fontId="10" fillId="0" borderId="0" xfId="0" applyNumberFormat="1" applyFont="1"/>
    <xf numFmtId="164" fontId="10" fillId="0" borderId="0" xfId="0" applyNumberFormat="1" applyFont="1"/>
    <xf numFmtId="167" fontId="10" fillId="0" borderId="0" xfId="0" applyNumberFormat="1" applyFont="1"/>
    <xf numFmtId="166" fontId="10" fillId="0" borderId="0" xfId="0" applyNumberFormat="1" applyFont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4" fillId="0" borderId="0" xfId="5" applyFont="1" applyAlignment="1">
      <alignment horizontal="center" vertical="center"/>
    </xf>
    <xf numFmtId="0" fontId="6" fillId="0" borderId="0" xfId="5" applyFont="1" applyAlignment="1">
      <alignment horizontal="center" vertical="center"/>
    </xf>
    <xf numFmtId="0" fontId="13" fillId="0" borderId="0" xfId="5" applyFont="1" applyAlignment="1">
      <alignment horizontal="center" vertical="center"/>
    </xf>
    <xf numFmtId="0" fontId="18" fillId="0" borderId="0" xfId="5" applyFont="1" applyAlignment="1">
      <alignment horizontal="center" vertical="center"/>
    </xf>
    <xf numFmtId="2" fontId="17" fillId="0" borderId="0" xfId="5" applyNumberFormat="1" applyFont="1" applyAlignment="1">
      <alignment horizontal="center" vertical="center"/>
    </xf>
    <xf numFmtId="168" fontId="6" fillId="0" borderId="0" xfId="5" applyNumberFormat="1" applyFont="1" applyAlignment="1">
      <alignment horizontal="center" vertical="center"/>
    </xf>
    <xf numFmtId="165" fontId="6" fillId="0" borderId="0" xfId="5" applyNumberFormat="1" applyFont="1" applyAlignment="1">
      <alignment horizontal="center" vertical="center"/>
    </xf>
    <xf numFmtId="170" fontId="6" fillId="0" borderId="0" xfId="5" applyNumberFormat="1" applyFont="1" applyAlignment="1">
      <alignment horizontal="center" vertical="center"/>
    </xf>
    <xf numFmtId="0" fontId="16" fillId="0" borderId="0" xfId="5" applyFont="1" applyAlignment="1">
      <alignment horizontal="center" vertical="center"/>
    </xf>
    <xf numFmtId="0" fontId="20" fillId="0" borderId="0" xfId="5" applyFont="1" applyAlignment="1">
      <alignment horizontal="center" vertical="center"/>
    </xf>
    <xf numFmtId="170" fontId="17" fillId="0" borderId="0" xfId="5" applyNumberFormat="1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171" fontId="6" fillId="0" borderId="0" xfId="5" applyNumberFormat="1" applyFont="1" applyAlignment="1">
      <alignment horizontal="center" vertical="center"/>
    </xf>
    <xf numFmtId="168" fontId="19" fillId="0" borderId="0" xfId="5" applyNumberFormat="1" applyFont="1" applyAlignment="1">
      <alignment horizontal="center" vertical="center"/>
    </xf>
    <xf numFmtId="169" fontId="6" fillId="0" borderId="0" xfId="5" applyNumberFormat="1" applyFont="1" applyAlignment="1">
      <alignment horizontal="center" vertical="center"/>
    </xf>
    <xf numFmtId="170" fontId="13" fillId="0" borderId="0" xfId="5" applyNumberFormat="1" applyFont="1" applyAlignment="1">
      <alignment horizontal="center" vertical="center"/>
    </xf>
    <xf numFmtId="9" fontId="6" fillId="0" borderId="0" xfId="5" applyNumberFormat="1" applyFont="1" applyAlignment="1">
      <alignment horizontal="center" vertical="center"/>
    </xf>
    <xf numFmtId="0" fontId="22" fillId="0" borderId="0" xfId="5" applyFont="1" applyAlignment="1">
      <alignment horizontal="center" vertical="center"/>
    </xf>
    <xf numFmtId="9" fontId="14" fillId="0" borderId="0" xfId="5" applyNumberFormat="1" applyFont="1" applyAlignment="1">
      <alignment horizontal="center" vertical="center"/>
    </xf>
    <xf numFmtId="165" fontId="14" fillId="0" borderId="0" xfId="5" applyNumberFormat="1" applyFont="1" applyAlignment="1">
      <alignment horizontal="center" vertical="center"/>
    </xf>
    <xf numFmtId="172" fontId="6" fillId="0" borderId="0" xfId="5" applyNumberFormat="1" applyFont="1" applyAlignment="1">
      <alignment horizontal="center" vertical="center"/>
    </xf>
    <xf numFmtId="172" fontId="14" fillId="0" borderId="0" xfId="5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168" fontId="14" fillId="0" borderId="0" xfId="5" applyNumberFormat="1" applyFont="1" applyAlignment="1">
      <alignment horizontal="center" vertical="center"/>
    </xf>
    <xf numFmtId="0" fontId="14" fillId="2" borderId="0" xfId="5" applyFont="1" applyFill="1" applyAlignment="1">
      <alignment horizontal="center" vertical="center"/>
    </xf>
    <xf numFmtId="0" fontId="6" fillId="2" borderId="0" xfId="5" applyFont="1" applyFill="1" applyAlignment="1">
      <alignment horizontal="center" vertical="center"/>
    </xf>
    <xf numFmtId="169" fontId="6" fillId="2" borderId="0" xfId="5" applyNumberFormat="1" applyFont="1" applyFill="1" applyAlignment="1">
      <alignment horizontal="center" vertical="center"/>
    </xf>
    <xf numFmtId="172" fontId="6" fillId="2" borderId="0" xfId="5" applyNumberFormat="1" applyFont="1" applyFill="1" applyAlignment="1">
      <alignment horizontal="center" vertical="center"/>
    </xf>
    <xf numFmtId="165" fontId="6" fillId="2" borderId="0" xfId="5" applyNumberFormat="1" applyFont="1" applyFill="1" applyAlignment="1">
      <alignment horizontal="center" vertical="center"/>
    </xf>
    <xf numFmtId="170" fontId="14" fillId="2" borderId="0" xfId="5" applyNumberFormat="1" applyFont="1" applyFill="1" applyAlignment="1">
      <alignment horizontal="center" vertical="center"/>
    </xf>
    <xf numFmtId="167" fontId="6" fillId="2" borderId="0" xfId="5" applyNumberFormat="1" applyFont="1" applyFill="1" applyAlignment="1">
      <alignment horizontal="center" vertical="center"/>
    </xf>
    <xf numFmtId="0" fontId="24" fillId="0" borderId="0" xfId="0" applyFont="1"/>
    <xf numFmtId="0" fontId="25" fillId="0" borderId="0" xfId="0" applyFont="1"/>
    <xf numFmtId="0" fontId="6" fillId="0" borderId="0" xfId="5" applyFont="1" applyAlignment="1">
      <alignment horizontal="left" vertical="center"/>
    </xf>
    <xf numFmtId="0" fontId="26" fillId="0" borderId="0" xfId="0" applyFont="1"/>
  </cellXfs>
  <cellStyles count="7">
    <cellStyle name="Normal" xfId="0" builtinId="0"/>
    <cellStyle name="Normal 2" xfId="1" xr:uid="{7FD9445D-2404-4A26-AED5-3C6F91F021AA}"/>
    <cellStyle name="Normal 3" xfId="2" xr:uid="{D7307C83-F7BA-4229-8BF6-E677EAD2FBBE}"/>
    <cellStyle name="Normal 4" xfId="3" xr:uid="{F9D41B71-60DB-493A-A2DD-80A26ED4A2DC}"/>
    <cellStyle name="Normal 4 2" xfId="6" xr:uid="{8256A8E5-73DD-4F6E-9E3A-39A8903F9701}"/>
    <cellStyle name="Normal 5" xfId="4" xr:uid="{C747E3EE-502F-43D6-9736-0EAED226D8D9}"/>
    <cellStyle name="Normal 6" xfId="5" xr:uid="{AA9A6D65-3755-454C-8BC1-DC7493732B86}"/>
  </cellStyles>
  <dxfs count="0"/>
  <tableStyles count="0" defaultTableStyle="TableStyleMedium9"/>
  <colors>
    <mruColors>
      <color rgb="FF713605"/>
      <color rgb="FF9954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20869310166485E-2"/>
          <c:y val="2.5148892532626709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elements'!$AI$65:$AI$67</c:f>
              <c:numCache>
                <c:formatCode>0.0</c:formatCode>
                <c:ptCount val="3"/>
                <c:pt idx="0">
                  <c:v>31.615720524017469</c:v>
                </c:pt>
                <c:pt idx="1">
                  <c:v>34.162895927601809</c:v>
                </c:pt>
                <c:pt idx="2">
                  <c:v>33.6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B20-483D-9006-AE1A9F276596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elements'!$AI$68:$AI$69</c:f>
              <c:numCache>
                <c:formatCode>0.0</c:formatCode>
                <c:ptCount val="2"/>
                <c:pt idx="0">
                  <c:v>13.778801843317973</c:v>
                </c:pt>
                <c:pt idx="1">
                  <c:v>27.442218798151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B20-483D-9006-AE1A9F276596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4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elements'!$AI$81</c:f>
              <c:numCache>
                <c:formatCode>0.0</c:formatCode>
                <c:ptCount val="1"/>
                <c:pt idx="0">
                  <c:v>31.696428571428569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B20-483D-9006-AE1A9F276596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4"/>
            <c:spPr>
              <a:solidFill>
                <a:srgbClr val="92D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elements'!$AI$82</c:f>
              <c:numCache>
                <c:formatCode>0.0</c:formatCode>
                <c:ptCount val="1"/>
                <c:pt idx="0">
                  <c:v>22.707045735475894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B20-483D-9006-AE1A9F276596}"/>
            </c:ext>
          </c:extLst>
        </c:ser>
        <c:ser>
          <c:idx val="12"/>
          <c:order val="4"/>
          <c:tx>
            <c:strRef>
              <c:f>'AFC and mixing_trace elements'!$C$91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70C0"/>
                </a:solidFill>
              </a:ln>
            </c:spPr>
          </c:marker>
          <c:xVal>
            <c:numRef>
              <c:f>'AFC and mixing_trace elements'!$AH$91:$AH$99</c:f>
              <c:numCache>
                <c:formatCode>0.0</c:formatCode>
                <c:ptCount val="9"/>
                <c:pt idx="0">
                  <c:v>1.2009803921568627</c:v>
                </c:pt>
                <c:pt idx="1">
                  <c:v>1.1682242990654206</c:v>
                </c:pt>
                <c:pt idx="2">
                  <c:v>1.2613636363636365</c:v>
                </c:pt>
                <c:pt idx="3">
                  <c:v>1.838235294117647</c:v>
                </c:pt>
                <c:pt idx="4">
                  <c:v>1.0378378378378379</c:v>
                </c:pt>
                <c:pt idx="5">
                  <c:v>0.82352941176470584</c:v>
                </c:pt>
                <c:pt idx="6">
                  <c:v>1.1617021276595745</c:v>
                </c:pt>
                <c:pt idx="7">
                  <c:v>1.2268907563025211</c:v>
                </c:pt>
                <c:pt idx="8">
                  <c:v>1.0441176470588236</c:v>
                </c:pt>
              </c:numCache>
            </c:numRef>
          </c:xVal>
          <c:yVal>
            <c:numRef>
              <c:f>'AFC and mixing_trace elements'!$AI$91:$AI$99</c:f>
              <c:numCache>
                <c:formatCode>0.0</c:formatCode>
                <c:ptCount val="9"/>
                <c:pt idx="0">
                  <c:v>12.116402116402115</c:v>
                </c:pt>
                <c:pt idx="1">
                  <c:v>15.631067961165048</c:v>
                </c:pt>
                <c:pt idx="2">
                  <c:v>7.2335025380710665</c:v>
                </c:pt>
                <c:pt idx="3">
                  <c:v>5.4535274356103027</c:v>
                </c:pt>
                <c:pt idx="4">
                  <c:v>17.225609756097562</c:v>
                </c:pt>
                <c:pt idx="5">
                  <c:v>28.019480519480521</c:v>
                </c:pt>
                <c:pt idx="6">
                  <c:v>7.6265822784810124</c:v>
                </c:pt>
                <c:pt idx="7">
                  <c:v>8.75</c:v>
                </c:pt>
                <c:pt idx="8">
                  <c:v>10.133333333333333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B-43C2-AFE8-D1A7F96AEE4F}"/>
            </c:ext>
          </c:extLst>
        </c:ser>
        <c:ser>
          <c:idx val="13"/>
          <c:order val="5"/>
          <c:tx>
            <c:strRef>
              <c:f>'AFC and mixing_trace elements'!$C$101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B050"/>
                </a:solidFill>
              </a:ln>
            </c:spPr>
          </c:marker>
          <c:xVal>
            <c:numRef>
              <c:f>'AFC and mixing_trace elements'!$AH$101:$AH$110</c:f>
              <c:numCache>
                <c:formatCode>0.0</c:formatCode>
                <c:ptCount val="10"/>
                <c:pt idx="0">
                  <c:v>1.3690476190476191</c:v>
                </c:pt>
                <c:pt idx="1">
                  <c:v>1.2413793103448276</c:v>
                </c:pt>
                <c:pt idx="2">
                  <c:v>1.1351351351351351</c:v>
                </c:pt>
                <c:pt idx="3">
                  <c:v>1.3065693430656935</c:v>
                </c:pt>
                <c:pt idx="4">
                  <c:v>1.4012345679012346</c:v>
                </c:pt>
                <c:pt idx="5">
                  <c:v>1.3953488372093024</c:v>
                </c:pt>
                <c:pt idx="6">
                  <c:v>1.7889908256880733</c:v>
                </c:pt>
                <c:pt idx="7">
                  <c:v>1.2587412587412588</c:v>
                </c:pt>
                <c:pt idx="8">
                  <c:v>1.0187793427230047</c:v>
                </c:pt>
                <c:pt idx="9">
                  <c:v>1.1627906976744187</c:v>
                </c:pt>
              </c:numCache>
            </c:numRef>
          </c:xVal>
          <c:yVal>
            <c:numRef>
              <c:f>'AFC and mixing_trace elements'!$AI$101:$AI$110</c:f>
              <c:numCache>
                <c:formatCode>0.0</c:formatCode>
                <c:ptCount val="10"/>
                <c:pt idx="0">
                  <c:v>11.063829787234043</c:v>
                </c:pt>
                <c:pt idx="1">
                  <c:v>4.7663551401869153</c:v>
                </c:pt>
                <c:pt idx="2">
                  <c:v>19.242902208201894</c:v>
                </c:pt>
                <c:pt idx="3">
                  <c:v>13.540372670807452</c:v>
                </c:pt>
                <c:pt idx="4">
                  <c:v>10.117370892018778</c:v>
                </c:pt>
                <c:pt idx="5">
                  <c:v>12.926829268292684</c:v>
                </c:pt>
                <c:pt idx="6">
                  <c:v>8.5380116959064321</c:v>
                </c:pt>
                <c:pt idx="7">
                  <c:v>11.577540106951872</c:v>
                </c:pt>
                <c:pt idx="8">
                  <c:v>17.38425925925926</c:v>
                </c:pt>
                <c:pt idx="9">
                  <c:v>10.303951367781156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B-43C2-AFE8-D1A7F96AEE4F}"/>
            </c:ext>
          </c:extLst>
        </c:ser>
        <c:ser>
          <c:idx val="1"/>
          <c:order val="6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elements'!$AI$76:$AI$80</c:f>
              <c:numCache>
                <c:formatCode>0.0</c:formatCode>
                <c:ptCount val="5"/>
                <c:pt idx="0">
                  <c:v>1.0725126475548061</c:v>
                </c:pt>
                <c:pt idx="1">
                  <c:v>24.68842729970326</c:v>
                </c:pt>
                <c:pt idx="2">
                  <c:v>30.781671159029649</c:v>
                </c:pt>
                <c:pt idx="3">
                  <c:v>24.72</c:v>
                </c:pt>
                <c:pt idx="4">
                  <c:v>8.42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B20-483D-9006-AE1A9F276596}"/>
            </c:ext>
          </c:extLst>
        </c:ser>
        <c:ser>
          <c:idx val="7"/>
          <c:order val="7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elements'!$AI$87:$AI$88</c:f>
              <c:numCache>
                <c:formatCode>0.0</c:formatCode>
                <c:ptCount val="2"/>
                <c:pt idx="0">
                  <c:v>9.3782383419689115</c:v>
                </c:pt>
                <c:pt idx="1">
                  <c:v>16.501766784452297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B20-483D-9006-AE1A9F276596}"/>
            </c:ext>
          </c:extLst>
        </c:ser>
        <c:ser>
          <c:idx val="8"/>
          <c:order val="8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elements'!$AI$89</c:f>
              <c:numCache>
                <c:formatCode>0.0</c:formatCode>
                <c:ptCount val="1"/>
                <c:pt idx="0">
                  <c:v>16.170212765957448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B20-483D-9006-AE1A9F276596}"/>
            </c:ext>
          </c:extLst>
        </c:ser>
        <c:ser>
          <c:idx val="3"/>
          <c:order val="9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elements'!$AI$84:$AI$86</c:f>
              <c:numCache>
                <c:formatCode>0.0</c:formatCode>
                <c:ptCount val="3"/>
                <c:pt idx="0">
                  <c:v>3.4848484848484849</c:v>
                </c:pt>
                <c:pt idx="1">
                  <c:v>3.5582822085889569</c:v>
                </c:pt>
                <c:pt idx="2">
                  <c:v>0.98101265822784811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B20-483D-9006-AE1A9F276596}"/>
            </c:ext>
          </c:extLst>
        </c:ser>
        <c:ser>
          <c:idx val="11"/>
          <c:order val="10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4925">
              <a:solidFill>
                <a:schemeClr val="tx1"/>
              </a:solidFill>
              <a:prstDash val="lgDash"/>
            </a:ln>
          </c:spPr>
          <c:marker>
            <c:symbol val="x"/>
            <c:size val="14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0B-4CED-B442-AF8BB0B8E820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B45235C3-B07D-425C-AD56-0472CFBD8B6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A0B-4CED-B442-AF8BB0B8E8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0B-4CED-B442-AF8BB0B8E8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0B-4CED-B442-AF8BB0B8E8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0B-4CED-B442-AF8BB0B8E820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936EC6D0-2F24-4DDA-BC42-99113DE3C9B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A0B-4CED-B442-AF8BB0B8E8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0B-4CED-B442-AF8BB0B8E8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0B-4CED-B442-AF8BB0B8E82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0B-4CED-B442-AF8BB0B8E820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04CF945D-FB35-42E6-AF2C-12E9FE2CD99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A0B-4CED-B442-AF8BB0B8E82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0B-4CED-B442-AF8BB0B8E8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elements'!$U$52:$U$62</c:f>
              <c:numCache>
                <c:formatCode>0.00</c:formatCode>
                <c:ptCount val="11"/>
                <c:pt idx="0">
                  <c:v>33.6</c:v>
                </c:pt>
                <c:pt idx="1">
                  <c:v>28.51122308749428</c:v>
                </c:pt>
                <c:pt idx="2">
                  <c:v>24.209636517328828</c:v>
                </c:pt>
                <c:pt idx="3">
                  <c:v>20.525696351510394</c:v>
                </c:pt>
                <c:pt idx="4">
                  <c:v>17.335285505124453</c:v>
                </c:pt>
                <c:pt idx="5">
                  <c:v>14.545454545454547</c:v>
                </c:pt>
                <c:pt idx="6">
                  <c:v>12.085216268560362</c:v>
                </c:pt>
                <c:pt idx="7">
                  <c:v>9.8994209082596782</c:v>
                </c:pt>
                <c:pt idx="8">
                  <c:v>7.9445727482678983</c:v>
                </c:pt>
                <c:pt idx="9">
                  <c:v>6.18590622429394</c:v>
                </c:pt>
                <c:pt idx="10">
                  <c:v>4.5953002610966065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FB4-40F4-B563-D28F8785A46B}"/>
            </c:ext>
          </c:extLst>
        </c:ser>
        <c:ser>
          <c:idx val="10"/>
          <c:order val="11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ash"/>
            </a:ln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0B-4CED-B442-AF8BB0B8E820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851AB5AE-214B-4F32-931F-AEE54FC944A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A0B-4CED-B442-AF8BB0B8E8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A0B-4CED-B442-AF8BB0B8E8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A0B-4CED-B442-AF8BB0B8E8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A0B-4CED-B442-AF8BB0B8E820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5603C797-3670-416D-97F7-518D5D0A568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A0B-4CED-B442-AF8BB0B8E8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A0B-4CED-B442-AF8BB0B8E8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A0B-4CED-B442-AF8BB0B8E82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A0B-4CED-B442-AF8BB0B8E820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40BA1CBD-DC4B-49E5-99D3-8DC1C358C38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A0B-4CED-B442-AF8BB0B8E82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8803B68-809D-4CBF-A173-21B2C0AA2C5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A0B-4CED-B442-AF8BB0B8E8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elements'!$U$38:$U$48</c:f>
              <c:numCache>
                <c:formatCode>0.00</c:formatCode>
                <c:ptCount val="11"/>
                <c:pt idx="0">
                  <c:v>33.6</c:v>
                </c:pt>
                <c:pt idx="1">
                  <c:v>30.638918918918922</c:v>
                </c:pt>
                <c:pt idx="2">
                  <c:v>27.777971014492756</c:v>
                </c:pt>
                <c:pt idx="3">
                  <c:v>25.01216152019002</c:v>
                </c:pt>
                <c:pt idx="4">
                  <c:v>22.336822429906544</c:v>
                </c:pt>
                <c:pt idx="5">
                  <c:v>19.74758620689655</c:v>
                </c:pt>
                <c:pt idx="6">
                  <c:v>17.240361990950227</c:v>
                </c:pt>
                <c:pt idx="7">
                  <c:v>14.811314031180402</c:v>
                </c:pt>
                <c:pt idx="8">
                  <c:v>12.456842105263156</c:v>
                </c:pt>
                <c:pt idx="9">
                  <c:v>10.173563714902807</c:v>
                </c:pt>
                <c:pt idx="10">
                  <c:v>7.9582978723404256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FB4-40F4-B563-D28F8785A46B}"/>
            </c:ext>
          </c:extLst>
        </c:ser>
        <c:ser>
          <c:idx val="9"/>
          <c:order val="12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38100">
              <a:solidFill>
                <a:srgbClr val="9954CC"/>
              </a:solidFill>
            </a:ln>
          </c:spPr>
          <c:marker>
            <c:symbol val="star"/>
            <c:size val="14"/>
            <c:spPr>
              <a:noFill/>
              <a:ln w="381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8531017-175F-4ED9-B3CC-137885C69FE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4B20-483D-9006-AE1A9F2765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4FC8503-0E32-4901-B4B1-3CE5D2B96A4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B20-483D-9006-AE1A9F2765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70C3F9-8DED-4DAE-AB30-5AEF93C4D9A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B20-483D-9006-AE1A9F27659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AEF9F39-F71D-4DAA-9D1F-1AA9E7D3D9A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B20-483D-9006-AE1A9F27659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CB41B79-46BC-4B68-A28E-3820B6E8C40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B20-483D-9006-AE1A9F276596}"/>
                </c:ext>
              </c:extLst>
            </c:dLbl>
            <c:dLbl>
              <c:idx val="5"/>
              <c:layout>
                <c:manualLayout>
                  <c:x val="-5.7795842448122033E-2"/>
                  <c:y val="1.0920128756601854E-2"/>
                </c:manualLayout>
              </c:layout>
              <c:tx>
                <c:rich>
                  <a:bodyPr/>
                  <a:lstStyle/>
                  <a:p>
                    <a:fld id="{8B43B885-5219-4B3F-AEE7-3DD1D7D08B2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4B20-483D-9006-AE1A9F27659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B20-483D-9006-AE1A9F27659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4B20-483D-9006-AE1A9F27659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B20-483D-9006-AE1A9F276596}"/>
                </c:ext>
              </c:extLst>
            </c:dLbl>
            <c:dLbl>
              <c:idx val="9"/>
              <c:layout>
                <c:manualLayout>
                  <c:x val="-5.0618793330962593E-2"/>
                  <c:y val="-2.3291313612750397E-2"/>
                </c:manualLayout>
              </c:layout>
              <c:tx>
                <c:rich>
                  <a:bodyPr/>
                  <a:lstStyle/>
                  <a:p>
                    <a:fld id="{31C16071-3CA5-4CB8-9B8D-3C95926CFA6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4B20-483D-9006-AE1A9F27659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4B20-483D-9006-AE1A9F2765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elements'!$AZ$23:$AZ$33</c:f>
              <c:numCache>
                <c:formatCode>0.0</c:formatCode>
                <c:ptCount val="11"/>
                <c:pt idx="0">
                  <c:v>5.0605948356362743E-2</c:v>
                </c:pt>
                <c:pt idx="1">
                  <c:v>0.19869037363639347</c:v>
                </c:pt>
                <c:pt idx="2">
                  <c:v>0.33031628950679309</c:v>
                </c:pt>
                <c:pt idx="3">
                  <c:v>0.47718772001272103</c:v>
                </c:pt>
                <c:pt idx="4">
                  <c:v>0.68747622707222933</c:v>
                </c:pt>
                <c:pt idx="5">
                  <c:v>1.0752382107716441</c:v>
                </c:pt>
                <c:pt idx="6">
                  <c:v>1.8997546133584458</c:v>
                </c:pt>
                <c:pt idx="7">
                  <c:v>3.7115226288510983</c:v>
                </c:pt>
                <c:pt idx="8">
                  <c:v>7.6380630813939669</c:v>
                </c:pt>
                <c:pt idx="9">
                  <c:v>15.982234784379804</c:v>
                </c:pt>
                <c:pt idx="10">
                  <c:v>33.6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4B20-483D-9006-AE1A9F276596}"/>
            </c:ext>
          </c:extLst>
        </c:ser>
        <c:ser>
          <c:idx val="0"/>
          <c:order val="13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plus"/>
            <c:size val="15"/>
            <c:spPr>
              <a:ln w="38100">
                <a:solidFill>
                  <a:schemeClr val="accent6">
                    <a:lumMod val="50000"/>
                  </a:schemeClr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F21628F-BCBC-440D-B4DB-2E1F4D79571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C5D-4B02-89F2-0070DCB5928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78E6B9-89CE-43F1-9307-92A0FDC254B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C5D-4B02-89F2-0070DCB5928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477A5B0-5286-494A-975D-3B0CD4F0C31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C5D-4B02-89F2-0070DCB5928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334D4C-0B7E-4ABB-93AA-47964B75C81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C5D-4B02-89F2-0070DCB5928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82DC8B3-A44D-422D-8576-835A92B7F46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C5D-4B02-89F2-0070DCB5928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85ECA3F-6FD3-4552-82D2-68271615593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C5D-4B02-89F2-0070DCB592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5D-4B02-89F2-0070DCB592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5D-4B02-89F2-0070DCB592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5D-4B02-89F2-0070DCB5928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905B059-9109-4ADF-A359-ADEC28E9362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C5D-4B02-89F2-0070DCB592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5D-4B02-89F2-0070DCB592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elements'!$AZ$7:$AZ$17</c:f>
              <c:numCache>
                <c:formatCode>0.0</c:formatCode>
                <c:ptCount val="11"/>
                <c:pt idx="0">
                  <c:v>7.8252222507153149E-2</c:v>
                </c:pt>
                <c:pt idx="1">
                  <c:v>0.29948739846729339</c:v>
                </c:pt>
                <c:pt idx="2">
                  <c:v>0.48695857532541742</c:v>
                </c:pt>
                <c:pt idx="3">
                  <c:v>0.68696226309773145</c:v>
                </c:pt>
                <c:pt idx="4">
                  <c:v>0.96116650209555521</c:v>
                </c:pt>
                <c:pt idx="5">
                  <c:v>1.4476990259961287</c:v>
                </c:pt>
                <c:pt idx="6">
                  <c:v>2.4442500104836444</c:v>
                </c:pt>
                <c:pt idx="7">
                  <c:v>4.5408688185923465</c:v>
                </c:pt>
                <c:pt idx="8">
                  <c:v>8.8412278655648056</c:v>
                </c:pt>
                <c:pt idx="9">
                  <c:v>17.341098240906224</c:v>
                </c:pt>
                <c:pt idx="10">
                  <c:v>33.6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C5D-4B02-89F2-0070DCB59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Zr/Y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407476385561194"/>
          <c:y val="2.1412050666420816E-2"/>
          <c:w val="0.44442830991222998"/>
          <c:h val="0.55940790156530396"/>
        </c:manualLayout>
      </c:layout>
      <c:overlay val="0"/>
      <c:txPr>
        <a:bodyPr/>
        <a:lstStyle/>
        <a:p>
          <a:pPr>
            <a:defRPr sz="20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20869310166485E-2"/>
          <c:y val="2.5148892532626709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elements'!$AR$65:$AR$67</c:f>
              <c:numCache>
                <c:formatCode>0.0</c:formatCode>
                <c:ptCount val="3"/>
                <c:pt idx="0">
                  <c:v>107.16981132075472</c:v>
                </c:pt>
                <c:pt idx="1">
                  <c:v>107.32600732600733</c:v>
                </c:pt>
                <c:pt idx="2">
                  <c:v>121.58590308370044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B-425F-BBE8-F825977949E6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elements'!$AR$68:$AR$69</c:f>
              <c:numCache>
                <c:formatCode>0.0</c:formatCode>
                <c:ptCount val="2"/>
                <c:pt idx="0">
                  <c:v>82.830626450116014</c:v>
                </c:pt>
                <c:pt idx="1">
                  <c:v>53.446033810143042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B-425F-BBE8-F825977949E6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elements'!$AR$81</c:f>
              <c:numCache>
                <c:formatCode>0.0</c:formatCode>
                <c:ptCount val="1"/>
                <c:pt idx="0">
                  <c:v>81.329923273657286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4B-425F-BBE8-F825977949E6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elements'!$AR$82</c:f>
              <c:numCache>
                <c:formatCode>0.0</c:formatCode>
                <c:ptCount val="1"/>
                <c:pt idx="0">
                  <c:v>49.164926931106471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4B-425F-BBE8-F825977949E6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elements'!$AR$76:$AR$80</c:f>
              <c:numCache>
                <c:formatCode>0.0</c:formatCode>
                <c:ptCount val="5"/>
                <c:pt idx="0">
                  <c:v>9.1428571428571423</c:v>
                </c:pt>
                <c:pt idx="1">
                  <c:v>92.024539877300626</c:v>
                </c:pt>
                <c:pt idx="2">
                  <c:v>81.092436974789919</c:v>
                </c:pt>
                <c:pt idx="3">
                  <c:v>85.641891891891888</c:v>
                </c:pt>
                <c:pt idx="4">
                  <c:v>91.96675900277009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4B-425F-BBE8-F825977949E6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elements'!$AR$87:$AR$88</c:f>
              <c:numCache>
                <c:formatCode>0.0</c:formatCode>
                <c:ptCount val="2"/>
                <c:pt idx="0">
                  <c:v>105.14705882352941</c:v>
                </c:pt>
                <c:pt idx="1">
                  <c:v>68.36363636363636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4B-425F-BBE8-F825977949E6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elements'!$AR$89</c:f>
              <c:numCache>
                <c:formatCode>0.0</c:formatCode>
                <c:ptCount val="1"/>
                <c:pt idx="0">
                  <c:v>54.632587859424923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4B-425F-BBE8-F825977949E6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elements'!$AR$84:$AR$86</c:f>
              <c:numCache>
                <c:formatCode>0.0</c:formatCode>
                <c:ptCount val="3"/>
                <c:pt idx="0">
                  <c:v>29.662921348314605</c:v>
                </c:pt>
                <c:pt idx="1">
                  <c:v>37.787610619469035</c:v>
                </c:pt>
                <c:pt idx="2">
                  <c:v>6.9518716577540101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4B-425F-BBE8-F825977949E6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4B-425F-BBE8-F825977949E6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0C996ED4-3FD6-4B24-A92B-FF4F1953C5C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54B-425F-BBE8-F825977949E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54B-425F-BBE8-F825977949E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54B-425F-BBE8-F825977949E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54B-425F-BBE8-F825977949E6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58D7AC5B-77E7-4BDA-8CEB-C3AF7C419B3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54B-425F-BBE8-F825977949E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54B-425F-BBE8-F825977949E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54B-425F-BBE8-F825977949E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54B-425F-BBE8-F825977949E6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6ECE8F46-660F-40BD-BFBD-D88D34868BC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54B-425F-BBE8-F825977949E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54B-425F-BBE8-F82597794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elements'!$AD$52:$AD$62</c:f>
              <c:numCache>
                <c:formatCode>0.0</c:formatCode>
                <c:ptCount val="11"/>
                <c:pt idx="0">
                  <c:v>121.58590308370044</c:v>
                </c:pt>
                <c:pt idx="1">
                  <c:v>103.83135489152681</c:v>
                </c:pt>
                <c:pt idx="2">
                  <c:v>88.425076452599399</c:v>
                </c:pt>
                <c:pt idx="3">
                  <c:v>74.930082466833994</c:v>
                </c:pt>
                <c:pt idx="4">
                  <c:v>63.011478730587442</c:v>
                </c:pt>
                <c:pt idx="5">
                  <c:v>52.408293460925044</c:v>
                </c:pt>
                <c:pt idx="6">
                  <c:v>42.914147521160828</c:v>
                </c:pt>
                <c:pt idx="7">
                  <c:v>34.36368859523126</c:v>
                </c:pt>
                <c:pt idx="8">
                  <c:v>26.622879036672142</c:v>
                </c:pt>
                <c:pt idx="9">
                  <c:v>19.581917951397962</c:v>
                </c:pt>
                <c:pt idx="10">
                  <c:v>13.15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A54B-425F-BBE8-F825977949E6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44450">
              <a:solidFill>
                <a:schemeClr val="tx1"/>
              </a:solidFill>
              <a:prstDash val="solid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54B-425F-BBE8-F825977949E6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4A646340-2F14-4573-BB75-80E5BD8530D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A54B-425F-BBE8-F825977949E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54B-425F-BBE8-F825977949E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54B-425F-BBE8-F825977949E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54B-425F-BBE8-F825977949E6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A7E28548-2A95-4B5A-ABF1-D4A824F6CB1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A54B-425F-BBE8-F825977949E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54B-425F-BBE8-F825977949E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54B-425F-BBE8-F825977949E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54B-425F-BBE8-F825977949E6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9BAC56BB-170B-47E1-AFFA-20A1BEE721C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A54B-425F-BBE8-F825977949E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AAD8353-FB31-498D-A874-C2C45F1F47F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54B-425F-BBE8-F82597794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elements'!$AD$38:$AD$48</c:f>
              <c:numCache>
                <c:formatCode>0.0</c:formatCode>
                <c:ptCount val="11"/>
                <c:pt idx="0">
                  <c:v>121.58590308370044</c:v>
                </c:pt>
                <c:pt idx="1">
                  <c:v>114.77585820058334</c:v>
                </c:pt>
                <c:pt idx="2">
                  <c:v>107.70736168267031</c:v>
                </c:pt>
                <c:pt idx="3">
                  <c:v>100.36541598694942</c:v>
                </c:pt>
                <c:pt idx="4">
                  <c:v>92.733840304182507</c:v>
                </c:pt>
                <c:pt idx="5">
                  <c:v>84.795151515151503</c:v>
                </c:pt>
                <c:pt idx="6">
                  <c:v>76.530430479960415</c:v>
                </c:pt>
                <c:pt idx="7">
                  <c:v>67.919171507956563</c:v>
                </c:pt>
                <c:pt idx="8">
                  <c:v>58.939112487100097</c:v>
                </c:pt>
                <c:pt idx="9">
                  <c:v>49.566042710255736</c:v>
                </c:pt>
                <c:pt idx="10">
                  <c:v>39.773584905660378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A54B-425F-BBE8-F825977949E6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20"/>
            <c:spPr>
              <a:noFill/>
              <a:ln w="5715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44ED86C-C08C-417F-A977-474FA76EEF8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A54B-425F-BBE8-F825977949E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2DAAE1-6E8D-4082-81E6-579C04F8D13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54B-425F-BBE8-F825977949E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E526F44-2CFA-47C9-8CA2-BCBE525157E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54B-425F-BBE8-F825977949E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F744922-7B31-449C-B4B9-B4D6BDA57C6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54B-425F-BBE8-F825977949E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87447DA-0831-4A5C-9D64-2E85ADB9451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54B-425F-BBE8-F825977949E6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3C6E9EA8-6D27-4E1F-8269-790C3AC4D25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A54B-425F-BBE8-F825977949E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54B-425F-BBE8-F825977949E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54B-425F-BBE8-F825977949E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54B-425F-BBE8-F825977949E6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088CAEDE-8740-493B-B6B0-297281F4D05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A54B-425F-BBE8-F825977949E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54B-425F-BBE8-F82597794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elements'!$BI$23:$BI$33</c:f>
              <c:numCache>
                <c:formatCode>0.0</c:formatCode>
                <c:ptCount val="11"/>
                <c:pt idx="0">
                  <c:v>2.6978984002840041</c:v>
                </c:pt>
                <c:pt idx="1">
                  <c:v>3.2812340626508409</c:v>
                </c:pt>
                <c:pt idx="2">
                  <c:v>3.778303419490479</c:v>
                </c:pt>
                <c:pt idx="3">
                  <c:v>4.3028202681364824</c:v>
                </c:pt>
                <c:pt idx="4">
                  <c:v>5.0091497543698358</c:v>
                </c:pt>
                <c:pt idx="5">
                  <c:v>6.2886914419931044</c:v>
                </c:pt>
                <c:pt idx="6">
                  <c:v>9.0872751147489161</c:v>
                </c:pt>
                <c:pt idx="7">
                  <c:v>15.469795019953967</c:v>
                </c:pt>
                <c:pt idx="8">
                  <c:v>29.636432258414491</c:v>
                </c:pt>
                <c:pt idx="9">
                  <c:v>59.778836809603852</c:v>
                </c:pt>
                <c:pt idx="10">
                  <c:v>121.58590308370044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A54B-425F-BBE8-F825977949E6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20"/>
            <c:spPr>
              <a:noFill/>
              <a:ln w="5715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9BFA5AC-E754-41A4-9AE0-83ECFBE257D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A54B-425F-BBE8-F825977949E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357B43-7889-4F01-BAF2-47E87C7E7E6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54B-425F-BBE8-F825977949E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54B-425F-BBE8-F825977949E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A54B-425F-BBE8-F825977949E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54B-425F-BBE8-F825977949E6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13D9EEF6-34E3-4BB8-A2BB-2A213F97194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A54B-425F-BBE8-F825977949E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54B-425F-BBE8-F825977949E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A54B-425F-BBE8-F825977949E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54B-425F-BBE8-F825977949E6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5BA1F686-94C3-48C1-A5F7-3385AC82201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A54B-425F-BBE8-F825977949E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54B-425F-BBE8-F82597794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elements'!$BI$7:$BI$17</c:f>
              <c:numCache>
                <c:formatCode>0.0</c:formatCode>
                <c:ptCount val="11"/>
                <c:pt idx="0">
                  <c:v>11.521969184534923</c:v>
                </c:pt>
                <c:pt idx="1">
                  <c:v>12.128616611829104</c:v>
                </c:pt>
                <c:pt idx="2">
                  <c:v>12.533948658296403</c:v>
                </c:pt>
                <c:pt idx="3">
                  <c:v>12.921849298658982</c:v>
                </c:pt>
                <c:pt idx="4">
                  <c:v>13.536102778410108</c:v>
                </c:pt>
                <c:pt idx="5">
                  <c:v>14.944750722623603</c:v>
                </c:pt>
                <c:pt idx="6">
                  <c:v>18.337397164753341</c:v>
                </c:pt>
                <c:pt idx="7">
                  <c:v>25.907393372133967</c:v>
                </c:pt>
                <c:pt idx="8">
                  <c:v>41.334830151000524</c:v>
                </c:pt>
                <c:pt idx="9">
                  <c:v>70.378762437056324</c:v>
                </c:pt>
                <c:pt idx="10">
                  <c:v>121.58590308370044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A54B-425F-BBE8-F82597794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Ce/Yb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67797661315726E-2"/>
          <c:y val="2.5148901180073565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elements'!$AN$65:$AN$67</c:f>
              <c:numCache>
                <c:formatCode>0.0</c:formatCode>
                <c:ptCount val="3"/>
                <c:pt idx="0">
                  <c:v>0.57933579335793361</c:v>
                </c:pt>
                <c:pt idx="1">
                  <c:v>0.6171875</c:v>
                </c:pt>
                <c:pt idx="2">
                  <c:v>0.88950276243093918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A-462B-9433-15DB3B68B1E3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elements'!$AN$68:$AN$69</c:f>
              <c:numCache>
                <c:formatCode>0.0</c:formatCode>
                <c:ptCount val="2"/>
                <c:pt idx="0">
                  <c:v>0.1906040268456376</c:v>
                </c:pt>
                <c:pt idx="1">
                  <c:v>34.25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A-462B-9433-15DB3B68B1E3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70C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elements'!$AN$81</c:f>
              <c:numCache>
                <c:formatCode>0.0</c:formatCode>
                <c:ptCount val="1"/>
                <c:pt idx="0">
                  <c:v>2.7884615384615383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EA-462B-9433-15DB3B68B1E3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elements'!$AN$82</c:f>
              <c:numCache>
                <c:formatCode>0.0</c:formatCode>
                <c:ptCount val="1"/>
                <c:pt idx="0">
                  <c:v>12.818181818181818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EA-462B-9433-15DB3B68B1E3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elements'!$AN$76:$AN$80</c:f>
              <c:numCache>
                <c:formatCode>0.0</c:formatCode>
                <c:ptCount val="5"/>
                <c:pt idx="0">
                  <c:v>8.5118066996155956E-2</c:v>
                </c:pt>
                <c:pt idx="1">
                  <c:v>0.28528974739970281</c:v>
                </c:pt>
                <c:pt idx="2">
                  <c:v>12.666666666666666</c:v>
                </c:pt>
                <c:pt idx="3">
                  <c:v>0.8380281690140845</c:v>
                </c:pt>
                <c:pt idx="4">
                  <c:v>1.0714285714285714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EA-462B-9433-15DB3B68B1E3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elements'!$AN$87:$AN$88</c:f>
              <c:numCache>
                <c:formatCode>0.0</c:formatCode>
                <c:ptCount val="2"/>
                <c:pt idx="0">
                  <c:v>0.38082901554404147</c:v>
                </c:pt>
                <c:pt idx="1">
                  <c:v>0.14872262773722628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EA-462B-9433-15DB3B68B1E3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elements'!$AN$89</c:f>
              <c:numCache>
                <c:formatCode>0.0</c:formatCode>
                <c:ptCount val="1"/>
                <c:pt idx="0">
                  <c:v>2.4056603773584904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EA-462B-9433-15DB3B68B1E3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elements'!$AN$84:$AN$86</c:f>
              <c:numCache>
                <c:formatCode>0.0</c:formatCode>
                <c:ptCount val="3"/>
                <c:pt idx="0">
                  <c:v>2.3506493506493507</c:v>
                </c:pt>
                <c:pt idx="1">
                  <c:v>3.4615384615384617</c:v>
                </c:pt>
                <c:pt idx="2">
                  <c:v>2.971830985915493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EA-462B-9433-15DB3B68B1E3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7EA-462B-9433-15DB3B68B1E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7EA-462B-9433-15DB3B68B1E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7EA-462B-9433-15DB3B68B1E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7EA-462B-9433-15DB3B68B1E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7EA-462B-9433-15DB3B68B1E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7EA-462B-9433-15DB3B68B1E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7EA-462B-9433-15DB3B68B1E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7EA-462B-9433-15DB3B68B1E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7EA-462B-9433-15DB3B68B1E3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5C87C968-A0D0-4F5B-970F-A1E08565D59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7EA-462B-9433-15DB3B68B1E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7EA-462B-9433-15DB3B68B1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elements'!$Z$52:$Z$62</c:f>
              <c:numCache>
                <c:formatCode>0.00</c:formatCode>
                <c:ptCount val="11"/>
                <c:pt idx="0">
                  <c:v>0.88950276243093918</c:v>
                </c:pt>
                <c:pt idx="1">
                  <c:v>0.89855072463768115</c:v>
                </c:pt>
                <c:pt idx="2">
                  <c:v>0.90853658536585369</c:v>
                </c:pt>
                <c:pt idx="3">
                  <c:v>0.91961414790996787</c:v>
                </c:pt>
                <c:pt idx="4">
                  <c:v>0.93197278911564629</c:v>
                </c:pt>
                <c:pt idx="5">
                  <c:v>0.94584837545126355</c:v>
                </c:pt>
                <c:pt idx="6">
                  <c:v>0.96153846153846156</c:v>
                </c:pt>
                <c:pt idx="7">
                  <c:v>0.97942386831275718</c:v>
                </c:pt>
                <c:pt idx="8">
                  <c:v>1</c:v>
                </c:pt>
                <c:pt idx="9">
                  <c:v>1.0239234449760766</c:v>
                </c:pt>
                <c:pt idx="10">
                  <c:v>1.0520833333333333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C7EA-462B-9433-15DB3B68B1E3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44450">
              <a:solidFill>
                <a:schemeClr val="tx1"/>
              </a:solidFill>
              <a:prstDash val="solid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7EA-462B-9433-15DB3B68B1E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7EA-462B-9433-15DB3B68B1E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7EA-462B-9433-15DB3B68B1E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7EA-462B-9433-15DB3B68B1E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7EA-462B-9433-15DB3B68B1E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7EA-462B-9433-15DB3B68B1E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7EA-462B-9433-15DB3B68B1E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7EA-462B-9433-15DB3B68B1E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7EA-462B-9433-15DB3B68B1E3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37F9460F-7F50-4801-9D96-8BFA5A840F2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7EA-462B-9433-15DB3B68B1E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E852A78-50EF-4AC3-8654-88740B95BC5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7EA-462B-9433-15DB3B68B1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elements'!$Z$38:$Z$48</c:f>
              <c:numCache>
                <c:formatCode>0.00</c:formatCode>
                <c:ptCount val="11"/>
                <c:pt idx="0">
                  <c:v>0.88950276243093918</c:v>
                </c:pt>
                <c:pt idx="1">
                  <c:v>0.91499351764252423</c:v>
                </c:pt>
                <c:pt idx="2">
                  <c:v>0.94356776574925061</c:v>
                </c:pt>
                <c:pt idx="3">
                  <c:v>0.97582101752119277</c:v>
                </c:pt>
                <c:pt idx="4">
                  <c:v>1.0125126817720662</c:v>
                </c:pt>
                <c:pt idx="5">
                  <c:v>1.0546266172353784</c:v>
                </c:pt>
                <c:pt idx="6">
                  <c:v>1.1034606712198947</c:v>
                </c:pt>
                <c:pt idx="7">
                  <c:v>1.1607627976349013</c:v>
                </c:pt>
                <c:pt idx="8">
                  <c:v>1.2289447079866243</c:v>
                </c:pt>
                <c:pt idx="9">
                  <c:v>1.3114299830300948</c:v>
                </c:pt>
                <c:pt idx="10">
                  <c:v>1.4132469402447805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C7EA-462B-9433-15DB3B68B1E3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20"/>
            <c:spPr>
              <a:noFill/>
              <a:ln w="508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6512299-8187-4D40-B26B-7C61DD1EFFC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C7EA-462B-9433-15DB3B68B1E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87CEB4F-483B-4593-813B-6A9FD8D00CD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7EA-462B-9433-15DB3B68B1E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D6424F4-D15F-46B2-8828-13187581C3A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7EA-462B-9433-15DB3B68B1E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E27A5A3-1167-43A2-8CD3-2243C160D35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7EA-462B-9433-15DB3B68B1E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4B261FF-DBD1-489D-9A3C-448E66F3885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7EA-462B-9433-15DB3B68B1E3}"/>
                </c:ext>
              </c:extLst>
            </c:dLbl>
            <c:dLbl>
              <c:idx val="5"/>
              <c:layout>
                <c:manualLayout>
                  <c:x val="-2.8567862613121726E-2"/>
                  <c:y val="4.2007029518207298E-2"/>
                </c:manualLayout>
              </c:layout>
              <c:tx>
                <c:rich>
                  <a:bodyPr/>
                  <a:lstStyle/>
                  <a:p>
                    <a:fld id="{4E7D822B-5C0C-4182-B601-B0333BEC7CB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C7EA-462B-9433-15DB3B68B1E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7EA-462B-9433-15DB3B68B1E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7EA-462B-9433-15DB3B68B1E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7EA-462B-9433-15DB3B68B1E3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3BA0B564-1941-444E-8FF4-333D98762F4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C7EA-462B-9433-15DB3B68B1E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7EA-462B-9433-15DB3B68B1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elements'!$BE$23:$BE$33</c:f>
              <c:numCache>
                <c:formatCode>0.0</c:formatCode>
                <c:ptCount val="11"/>
                <c:pt idx="0">
                  <c:v>14.818742690648058</c:v>
                </c:pt>
                <c:pt idx="1">
                  <c:v>8.3266710690809358</c:v>
                </c:pt>
                <c:pt idx="2">
                  <c:v>6.1626471952252277</c:v>
                </c:pt>
                <c:pt idx="3">
                  <c:v>5.0806352582973737</c:v>
                </c:pt>
                <c:pt idx="4">
                  <c:v>3.9986233213695197</c:v>
                </c:pt>
                <c:pt idx="5">
                  <c:v>3.9986233213695197</c:v>
                </c:pt>
                <c:pt idx="6">
                  <c:v>2.9166113844416657</c:v>
                </c:pt>
                <c:pt idx="7">
                  <c:v>2.9166113844416643</c:v>
                </c:pt>
                <c:pt idx="8">
                  <c:v>2.9166113836525946</c:v>
                </c:pt>
                <c:pt idx="9">
                  <c:v>1.8345419214029952</c:v>
                </c:pt>
                <c:pt idx="10">
                  <c:v>0.88950276243093918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C7EA-462B-9433-15DB3B68B1E3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20"/>
            <c:spPr>
              <a:noFill/>
              <a:ln w="508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BB6FAA3-3FD9-42D2-B481-30AA301FF0E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C7EA-462B-9433-15DB3B68B1E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99FBA5-31E3-4B54-8D38-C0337C80430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7EA-462B-9433-15DB3B68B1E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C7EA-462B-9433-15DB3B68B1E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C7EA-462B-9433-15DB3B68B1E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7EA-462B-9433-15DB3B68B1E3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821C52DB-7645-49E8-AB3F-2BE941EA472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C7EA-462B-9433-15DB3B68B1E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7EA-462B-9433-15DB3B68B1E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C7EA-462B-9433-15DB3B68B1E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7EA-462B-9433-15DB3B68B1E3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E7D7C5E7-852E-45FB-A7AF-9CA93A6C783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C7EA-462B-9433-15DB3B68B1E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7EA-462B-9433-15DB3B68B1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elements'!$BE$7:$BE$17</c:f>
              <c:numCache>
                <c:formatCode>0.0</c:formatCode>
                <c:ptCount val="11"/>
                <c:pt idx="0">
                  <c:v>8.6666284182348274</c:v>
                </c:pt>
                <c:pt idx="1">
                  <c:v>5.3899589593053543</c:v>
                </c:pt>
                <c:pt idx="2">
                  <c:v>4.2977358063288627</c:v>
                </c:pt>
                <c:pt idx="3">
                  <c:v>3.7516242298406173</c:v>
                </c:pt>
                <c:pt idx="4">
                  <c:v>3.2055126533523719</c:v>
                </c:pt>
                <c:pt idx="5">
                  <c:v>3.2055126533523719</c:v>
                </c:pt>
                <c:pt idx="6">
                  <c:v>2.6594010768641265</c:v>
                </c:pt>
                <c:pt idx="7">
                  <c:v>2.6594010768641252</c:v>
                </c:pt>
                <c:pt idx="8">
                  <c:v>2.6594010759324807</c:v>
                </c:pt>
                <c:pt idx="9">
                  <c:v>2.1132036962369387</c:v>
                </c:pt>
                <c:pt idx="10">
                  <c:v>0.88950276243093918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C7EA-462B-9433-15DB3B68B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Rb/Sr</a:t>
                </a:r>
              </a:p>
            </c:rich>
          </c:tx>
          <c:layout>
            <c:manualLayout>
              <c:xMode val="edge"/>
              <c:yMode val="edge"/>
              <c:x val="6.5361474280352519E-7"/>
              <c:y val="0.41510496406942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20869310166485E-2"/>
          <c:y val="2.5148892532626709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elements'!$AV$65:$AV$67</c:f>
              <c:numCache>
                <c:formatCode>0.00</c:formatCode>
                <c:ptCount val="3"/>
                <c:pt idx="0">
                  <c:v>0.1040219378427788</c:v>
                </c:pt>
                <c:pt idx="1">
                  <c:v>0.1</c:v>
                </c:pt>
                <c:pt idx="2">
                  <c:v>9.9183673469387765E-2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6-4505-A908-88088A3B5188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elements'!$AV$68:$AV$69</c:f>
              <c:numCache>
                <c:formatCode>0.00</c:formatCode>
                <c:ptCount val="2"/>
                <c:pt idx="0">
                  <c:v>0.14031007751937985</c:v>
                </c:pt>
                <c:pt idx="1">
                  <c:v>0.13874614594039056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D6-4505-A908-88088A3B5188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70C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elements'!$AV$81</c:f>
              <c:numCache>
                <c:formatCode>0.00</c:formatCode>
                <c:ptCount val="1"/>
                <c:pt idx="0">
                  <c:v>0.1338289962825279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D6-4505-A908-88088A3B5188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elements'!$AV$82</c:f>
              <c:numCache>
                <c:formatCode>0.00</c:formatCode>
                <c:ptCount val="1"/>
                <c:pt idx="0">
                  <c:v>0.13008130081300814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D6-4505-A908-88088A3B5188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elements'!$AV$76:$AV$80</c:f>
              <c:numCache>
                <c:formatCode>0.00</c:formatCode>
                <c:ptCount val="5"/>
                <c:pt idx="0">
                  <c:v>0.13752417794970986</c:v>
                </c:pt>
                <c:pt idx="1">
                  <c:v>0.1415571284125379</c:v>
                </c:pt>
                <c:pt idx="2">
                  <c:v>0.10235148514851485</c:v>
                </c:pt>
                <c:pt idx="3">
                  <c:v>0.13291925465838508</c:v>
                </c:pt>
                <c:pt idx="4">
                  <c:v>0.13880597014925375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D6-4505-A908-88088A3B5188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elements'!$AV$87:$AV$88</c:f>
              <c:numCache>
                <c:formatCode>0.00</c:formatCode>
                <c:ptCount val="2"/>
                <c:pt idx="0">
                  <c:v>0.15348837209302327</c:v>
                </c:pt>
                <c:pt idx="1">
                  <c:v>0.14798850574712646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D6-4505-A908-88088A3B5188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elements'!$AV$89</c:f>
              <c:numCache>
                <c:formatCode>0.00</c:formatCode>
                <c:ptCount val="1"/>
                <c:pt idx="0">
                  <c:v>0.14396887159533076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D6-4505-A908-88088A3B5188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elements'!$AV$84:$AV$86</c:f>
              <c:numCache>
                <c:formatCode>0.00</c:formatCode>
                <c:ptCount val="3"/>
                <c:pt idx="0">
                  <c:v>0.25181818181818183</c:v>
                </c:pt>
                <c:pt idx="1">
                  <c:v>0.23595505617977527</c:v>
                </c:pt>
                <c:pt idx="2">
                  <c:v>0.25545454545454543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D6-4505-A908-88088A3B5188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AD6-4505-A908-88088A3B5188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BD44EC79-B39B-4790-83A4-0855F61D1A3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AD6-4505-A908-88088A3B518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AD6-4505-A908-88088A3B518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AD6-4505-A908-88088A3B518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AD6-4505-A908-88088A3B5188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D81BEC48-0BCA-4A63-BE1D-8F0CCDF17FD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AD6-4505-A908-88088A3B518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AD6-4505-A908-88088A3B518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AD6-4505-A908-88088A3B518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AD6-4505-A908-88088A3B5188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03197A24-773F-4E89-91DF-B8C38C8E300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AD6-4505-A908-88088A3B518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AD6-4505-A908-88088A3B51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elements'!$AG$52:$AG$62</c:f>
              <c:numCache>
                <c:formatCode>0.00</c:formatCode>
                <c:ptCount val="11"/>
                <c:pt idx="0">
                  <c:v>9.9183673469387765E-2</c:v>
                </c:pt>
                <c:pt idx="1">
                  <c:v>0.10806039982985964</c:v>
                </c:pt>
                <c:pt idx="2">
                  <c:v>0.11771758436944937</c:v>
                </c:pt>
                <c:pt idx="3">
                  <c:v>0.12826288899210406</c:v>
                </c:pt>
                <c:pt idx="4">
                  <c:v>0.13982473222979552</c:v>
                </c:pt>
                <c:pt idx="5">
                  <c:v>0.15255754475703323</c:v>
                </c:pt>
                <c:pt idx="6">
                  <c:v>0.1666487068965517</c:v>
                </c:pt>
                <c:pt idx="7">
                  <c:v>0.18232783153101878</c:v>
                </c:pt>
                <c:pt idx="8">
                  <c:v>0.19987937273823886</c:v>
                </c:pt>
                <c:pt idx="9">
                  <c:v>0.21966003848620913</c:v>
                </c:pt>
                <c:pt idx="10">
                  <c:v>0.2421232876712329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2AD6-4505-A908-88088A3B5188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44450">
              <a:solidFill>
                <a:schemeClr val="tx1"/>
              </a:solidFill>
              <a:prstDash val="solid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AD6-4505-A908-88088A3B518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AD6-4505-A908-88088A3B518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AD6-4505-A908-88088A3B518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AD6-4505-A908-88088A3B518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AD6-4505-A908-88088A3B518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AD6-4505-A908-88088A3B518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AD6-4505-A908-88088A3B518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AD6-4505-A908-88088A3B518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AD6-4505-A908-88088A3B5188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F55AE47D-39AF-4DC2-9082-57812C3DCF5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2AD6-4505-A908-88088A3B518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86B7926-EF8E-433C-80CF-75DD4432D0D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AD6-4505-A908-88088A3B51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elements'!$AG$38:$AG$48</c:f>
              <c:numCache>
                <c:formatCode>0.00</c:formatCode>
                <c:ptCount val="11"/>
                <c:pt idx="0">
                  <c:v>9.9183673469387765E-2</c:v>
                </c:pt>
                <c:pt idx="1">
                  <c:v>0.1058431140758254</c:v>
                </c:pt>
                <c:pt idx="2">
                  <c:v>0.11297656523259883</c:v>
                </c:pt>
                <c:pt idx="3">
                  <c:v>0.12063650376280714</c:v>
                </c:pt>
                <c:pt idx="4">
                  <c:v>0.12888344944454908</c:v>
                </c:pt>
                <c:pt idx="5">
                  <c:v>0.13778756730298583</c:v>
                </c:pt>
                <c:pt idx="6">
                  <c:v>0.14743066884176181</c:v>
                </c:pt>
                <c:pt idx="7">
                  <c:v>0.15790873311349857</c:v>
                </c:pt>
                <c:pt idx="8">
                  <c:v>0.16933511229708698</c:v>
                </c:pt>
                <c:pt idx="9">
                  <c:v>0.18184464888785376</c:v>
                </c:pt>
                <c:pt idx="10">
                  <c:v>0.19559902200488999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2AD6-4505-A908-88088A3B5188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20"/>
            <c:spPr>
              <a:noFill/>
              <a:ln w="5715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A0DDFEE-3EAA-40A0-9F2E-0DFAA88BAA1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2AD6-4505-A908-88088A3B51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711602-C6FC-46F2-A3FF-3282DFEEA1D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AD6-4505-A908-88088A3B518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CD7429D-98E4-4FAD-82E2-F5D3B28E024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AD6-4505-A908-88088A3B518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8D95D88-AE4B-4B10-8ED7-89320969C06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AD6-4505-A908-88088A3B518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65C6AC0-8FD0-4EF1-935C-BB53F73349E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AD6-4505-A908-88088A3B5188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65EB580F-870E-4BDC-B212-676769E936E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2AD6-4505-A908-88088A3B518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AD6-4505-A908-88088A3B518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AD6-4505-A908-88088A3B518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AD6-4505-A908-88088A3B5188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2649B6BC-FCAB-4E9E-AE2C-7C3FA05D490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2AD6-4505-A908-88088A3B518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AD6-4505-A908-88088A3B51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elements'!$BL$23:$BL$33</c:f>
              <c:numCache>
                <c:formatCode>0.0</c:formatCode>
                <c:ptCount val="11"/>
                <c:pt idx="0">
                  <c:v>1.2488044208349987</c:v>
                </c:pt>
                <c:pt idx="1">
                  <c:v>0.87069265315351907</c:v>
                </c:pt>
                <c:pt idx="2">
                  <c:v>0.69797501065824141</c:v>
                </c:pt>
                <c:pt idx="3">
                  <c:v>0.57220930157498429</c:v>
                </c:pt>
                <c:pt idx="4">
                  <c:v>0.46741808471892698</c:v>
                </c:pt>
                <c:pt idx="5">
                  <c:v>0.37693982045056323</c:v>
                </c:pt>
                <c:pt idx="6">
                  <c:v>0.29902933279765104</c:v>
                </c:pt>
                <c:pt idx="7">
                  <c:v>0.23312631317375823</c:v>
                </c:pt>
                <c:pt idx="8">
                  <c:v>0.17858959601721699</c:v>
                </c:pt>
                <c:pt idx="9">
                  <c:v>0.13438748132189415</c:v>
                </c:pt>
                <c:pt idx="10">
                  <c:v>9.9183673469387765E-2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2AD6-4505-A908-88088A3B5188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20"/>
            <c:spPr>
              <a:noFill/>
              <a:ln w="5715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33A1C39-FAB4-43D3-AC45-BAB2B076667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2AD6-4505-A908-88088A3B51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621F398-33DC-4B93-AA06-4F7FDA58F05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AD6-4505-A908-88088A3B518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AD6-4505-A908-88088A3B518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AD6-4505-A908-88088A3B518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AD6-4505-A908-88088A3B5188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69AEF6CB-C47C-40BA-9280-D0D4F06E4F3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2AD6-4505-A908-88088A3B518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AD6-4505-A908-88088A3B518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AD6-4505-A908-88088A3B518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AD6-4505-A908-88088A3B5188}"/>
                </c:ext>
              </c:extLst>
            </c:dLbl>
            <c:dLbl>
              <c:idx val="9"/>
              <c:layout>
                <c:manualLayout>
                  <c:x val="-5.4155157822224015E-3"/>
                  <c:y val="2.925764639374371E-2"/>
                </c:manualLayout>
              </c:layout>
              <c:tx>
                <c:rich>
                  <a:bodyPr/>
                  <a:lstStyle/>
                  <a:p>
                    <a:fld id="{5481FBC0-4F9B-43A2-8095-73C5F3A5AE6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2AD6-4505-A908-88088A3B518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AD6-4505-A908-88088A3B51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elements'!$BL$7:$BL$17</c:f>
              <c:numCache>
                <c:formatCode>0.0</c:formatCode>
                <c:ptCount val="11"/>
                <c:pt idx="0">
                  <c:v>2.1119636843646505</c:v>
                </c:pt>
                <c:pt idx="1">
                  <c:v>1.4765802957359384</c:v>
                </c:pt>
                <c:pt idx="2">
                  <c:v>1.161437689484025</c:v>
                </c:pt>
                <c:pt idx="3">
                  <c:v>0.91176390399508378</c:v>
                </c:pt>
                <c:pt idx="4">
                  <c:v>0.69843669380062801</c:v>
                </c:pt>
                <c:pt idx="5">
                  <c:v>0.52142404408255738</c:v>
                </c:pt>
                <c:pt idx="6">
                  <c:v>0.38152070767820495</c:v>
                </c:pt>
                <c:pt idx="7">
                  <c:v>0.27541190433799528</c:v>
                </c:pt>
                <c:pt idx="8">
                  <c:v>0.19712605230172503</c:v>
                </c:pt>
                <c:pt idx="9">
                  <c:v>0.14024693233204408</c:v>
                </c:pt>
                <c:pt idx="10">
                  <c:v>9.9183673469387765E-2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2AD6-4505-A908-88088A3B5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0.28000000000000003"/>
          <c:min val="8.000000000000001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Sm/Nd</a:t>
                </a:r>
              </a:p>
            </c:rich>
          </c:tx>
          <c:layout>
            <c:manualLayout>
              <c:xMode val="edge"/>
              <c:yMode val="edge"/>
              <c:x val="4.1530391662659418E-3"/>
              <c:y val="0.410560005003168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  <c:majorUnit val="4.0000000000000008E-2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67797661315726E-2"/>
          <c:y val="2.5148901180073565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elements'!$AW$65:$AW$67</c:f>
              <c:numCache>
                <c:formatCode>0.0</c:formatCode>
                <c:ptCount val="3"/>
                <c:pt idx="0">
                  <c:v>188.19444444444446</c:v>
                </c:pt>
                <c:pt idx="1">
                  <c:v>165.16129032258064</c:v>
                </c:pt>
                <c:pt idx="2">
                  <c:v>172.38095238095238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9-4286-B5E8-70F66C4EB5C2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elements'!$AW$68:$AW$69</c:f>
              <c:numCache>
                <c:formatCode>0.0</c:formatCode>
                <c:ptCount val="2"/>
                <c:pt idx="0">
                  <c:v>165.92427616926503</c:v>
                </c:pt>
                <c:pt idx="1">
                  <c:v>8.8691796008869179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9-4286-B5E8-70F66C4EB5C2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70C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elements'!$AW$81</c:f>
              <c:numCache>
                <c:formatCode>0.0</c:formatCode>
                <c:ptCount val="1"/>
                <c:pt idx="0">
                  <c:v>49.760765550239235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59-4286-B5E8-70F66C4EB5C2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elements'!$AW$82</c:f>
              <c:numCache>
                <c:formatCode>0.0</c:formatCode>
                <c:ptCount val="1"/>
                <c:pt idx="0">
                  <c:v>21.153846153846153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59-4286-B5E8-70F66C4EB5C2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elements'!$AW$76:$AW$80</c:f>
              <c:numCache>
                <c:formatCode>0.0</c:formatCode>
                <c:ptCount val="5"/>
                <c:pt idx="0">
                  <c:v>92.436548223350258</c:v>
                </c:pt>
                <c:pt idx="1">
                  <c:v>190.11299435028249</c:v>
                </c:pt>
                <c:pt idx="2">
                  <c:v>15.690376569037658</c:v>
                </c:pt>
                <c:pt idx="3">
                  <c:v>68.932038834951456</c:v>
                </c:pt>
                <c:pt idx="4">
                  <c:v>45.064377682403432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59-4286-B5E8-70F66C4EB5C2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elements'!$AW$87:$AW$88</c:f>
              <c:numCache>
                <c:formatCode>0.0</c:formatCode>
                <c:ptCount val="2"/>
                <c:pt idx="0">
                  <c:v>80.08298755186722</c:v>
                </c:pt>
                <c:pt idx="1">
                  <c:v>407.43494423791822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59-4286-B5E8-70F66C4EB5C2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elements'!$AW$89</c:f>
              <c:numCache>
                <c:formatCode>0.0</c:formatCode>
                <c:ptCount val="1"/>
                <c:pt idx="0">
                  <c:v>86.885245901639351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59-4286-B5E8-70F66C4EB5C2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elements'!$AW$84:$AW$86</c:f>
              <c:numCache>
                <c:formatCode>0.0</c:formatCode>
                <c:ptCount val="3"/>
                <c:pt idx="0">
                  <c:v>225.8064516129032</c:v>
                </c:pt>
                <c:pt idx="1">
                  <c:v>214.28571428571428</c:v>
                </c:pt>
                <c:pt idx="2">
                  <c:v>168.64608076009503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59-4286-B5E8-70F66C4EB5C2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F59-4286-B5E8-70F66C4EB5C2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ADA3C188-0917-451F-B7FF-4933E7C28B7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F59-4286-B5E8-70F66C4EB5C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F59-4286-B5E8-70F66C4EB5C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F59-4286-B5E8-70F66C4EB5C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F59-4286-B5E8-70F66C4EB5C2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BDBF20FB-DA57-4637-9638-AFFE6B6C3E7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F59-4286-B5E8-70F66C4EB5C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F59-4286-B5E8-70F66C4EB5C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F59-4286-B5E8-70F66C4EB5C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F59-4286-B5E8-70F66C4EB5C2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32E45BB3-940F-4F44-865C-2CE24032674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F59-4286-B5E8-70F66C4EB5C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F59-4286-B5E8-70F66C4EB5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elements'!$AH$52:$AH$62</c:f>
              <c:numCache>
                <c:formatCode>0.0</c:formatCode>
                <c:ptCount val="11"/>
                <c:pt idx="0">
                  <c:v>172.38095238095238</c:v>
                </c:pt>
                <c:pt idx="1">
                  <c:v>154.15549597855227</c:v>
                </c:pt>
                <c:pt idx="2">
                  <c:v>138.04713804713802</c:v>
                </c:pt>
                <c:pt idx="3">
                  <c:v>123.70723945902942</c:v>
                </c:pt>
                <c:pt idx="4">
                  <c:v>110.85972850678732</c:v>
                </c:pt>
                <c:pt idx="5">
                  <c:v>99.283154121863802</c:v>
                </c:pt>
                <c:pt idx="6">
                  <c:v>88.797814207650276</c:v>
                </c:pt>
                <c:pt idx="7">
                  <c:v>79.256360078277893</c:v>
                </c:pt>
                <c:pt idx="8">
                  <c:v>70.536828963795259</c:v>
                </c:pt>
                <c:pt idx="9">
                  <c:v>62.53740275284261</c:v>
                </c:pt>
                <c:pt idx="10">
                  <c:v>55.172413793103452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2F59-4286-B5E8-70F66C4EB5C2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44450">
              <a:solidFill>
                <a:schemeClr val="tx1"/>
              </a:solidFill>
              <a:prstDash val="solid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F59-4286-B5E8-70F66C4EB5C2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B6B74343-DBF1-424C-A703-42C4CFFE41C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F59-4286-B5E8-70F66C4EB5C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F59-4286-B5E8-70F66C4EB5C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F59-4286-B5E8-70F66C4EB5C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F59-4286-B5E8-70F66C4EB5C2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0CFDFC4D-F9DB-4174-BEC3-024E078A6A2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2F59-4286-B5E8-70F66C4EB5C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F59-4286-B5E8-70F66C4EB5C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F59-4286-B5E8-70F66C4EB5C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F59-4286-B5E8-70F66C4EB5C2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48CE23F3-90AE-4E65-B7A9-A82CE202022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2F59-4286-B5E8-70F66C4EB5C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E84A554-D5AD-4FD7-817A-8EDE58C9856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F59-4286-B5E8-70F66C4EB5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elements'!$AH$38:$AH$48</c:f>
              <c:numCache>
                <c:formatCode>0.0</c:formatCode>
                <c:ptCount val="11"/>
                <c:pt idx="0">
                  <c:v>172.38095238095238</c:v>
                </c:pt>
                <c:pt idx="1">
                  <c:v>162.73902299942978</c:v>
                </c:pt>
                <c:pt idx="2">
                  <c:v>153.13732928679815</c:v>
                </c:pt>
                <c:pt idx="3">
                  <c:v>143.57561991292826</c:v>
                </c:pt>
                <c:pt idx="4">
                  <c:v>134.05364563656968</c:v>
                </c:pt>
                <c:pt idx="5">
                  <c:v>124.57115928369466</c:v>
                </c:pt>
                <c:pt idx="6">
                  <c:v>115.12791572610983</c:v>
                </c:pt>
                <c:pt idx="7">
                  <c:v>105.72367186033416</c:v>
                </c:pt>
                <c:pt idx="8">
                  <c:v>96.358186586736593</c:v>
                </c:pt>
                <c:pt idx="9">
                  <c:v>87.031220788932501</c:v>
                </c:pt>
                <c:pt idx="10">
                  <c:v>77.742537313432834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2F59-4286-B5E8-70F66C4EB5C2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20"/>
            <c:spPr>
              <a:noFill/>
              <a:ln w="508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33F78E8-11BB-4E0F-824B-7E035F6254C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2F59-4286-B5E8-70F66C4EB5C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6B3C90D-E381-48F9-89FF-BA42012A8E3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F59-4286-B5E8-70F66C4EB5C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A1B4180-DFC2-41ED-A2ED-F7A14BA12BE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F59-4286-B5E8-70F66C4EB5C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1BD6A1B-F86A-4622-B55A-4C9F67C1305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F59-4286-B5E8-70F66C4EB5C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524CD9D-0491-4AAF-853F-E2BB282B1B3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F59-4286-B5E8-70F66C4EB5C2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F010CE42-655B-4005-BCAE-3897BF2CEA5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2F59-4286-B5E8-70F66C4EB5C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F59-4286-B5E8-70F66C4EB5C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F59-4286-B5E8-70F66C4EB5C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F59-4286-B5E8-70F66C4EB5C2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7AC45473-B482-4656-9FE1-81D45E191C4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2F59-4286-B5E8-70F66C4EB5C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F59-4286-B5E8-70F66C4EB5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elements'!$BM$23:$BM$33</c:f>
              <c:numCache>
                <c:formatCode>0.0</c:formatCode>
                <c:ptCount val="11"/>
                <c:pt idx="0">
                  <c:v>151.64240102171138</c:v>
                </c:pt>
                <c:pt idx="1">
                  <c:v>151.64240102171013</c:v>
                </c:pt>
                <c:pt idx="2">
                  <c:v>151.64240100147831</c:v>
                </c:pt>
                <c:pt idx="3">
                  <c:v>151.64239511509447</c:v>
                </c:pt>
                <c:pt idx="4">
                  <c:v>151.64206952426798</c:v>
                </c:pt>
                <c:pt idx="5">
                  <c:v>151.63486400065179</c:v>
                </c:pt>
                <c:pt idx="6">
                  <c:v>151.54568872586179</c:v>
                </c:pt>
                <c:pt idx="7">
                  <c:v>150.80944570258941</c:v>
                </c:pt>
                <c:pt idx="8">
                  <c:v>146.39893644789774</c:v>
                </c:pt>
                <c:pt idx="9">
                  <c:v>127.83191285318847</c:v>
                </c:pt>
                <c:pt idx="10">
                  <c:v>172.38095238095238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2F59-4286-B5E8-70F66C4EB5C2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20"/>
            <c:spPr>
              <a:noFill/>
              <a:ln w="508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9FD5F1B-0652-40E8-AC4E-4041D5A9BE0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2F59-4286-B5E8-70F66C4EB5C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C2CA4C6-C94E-42AB-A58B-88317DD4082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F59-4286-B5E8-70F66C4EB5C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F59-4286-B5E8-70F66C4EB5C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F59-4286-B5E8-70F66C4EB5C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F59-4286-B5E8-70F66C4EB5C2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7DAC96FB-C87C-48D9-AADE-F770BD9C9FC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2F59-4286-B5E8-70F66C4EB5C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F59-4286-B5E8-70F66C4EB5C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F59-4286-B5E8-70F66C4EB5C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F59-4286-B5E8-70F66C4EB5C2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C457598C-5964-4242-97C8-8765941126F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2F59-4286-B5E8-70F66C4EB5C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F59-4286-B5E8-70F66C4EB5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elements'!$BM$7:$BM$17</c:f>
              <c:numCache>
                <c:formatCode>0.0</c:formatCode>
                <c:ptCount val="11"/>
                <c:pt idx="0">
                  <c:v>213.67680348258702</c:v>
                </c:pt>
                <c:pt idx="1">
                  <c:v>213.67680348258284</c:v>
                </c:pt>
                <c:pt idx="2">
                  <c:v>213.67680341449619</c:v>
                </c:pt>
                <c:pt idx="3">
                  <c:v>213.67678360488495</c:v>
                </c:pt>
                <c:pt idx="4">
                  <c:v>213.67568788834691</c:v>
                </c:pt>
                <c:pt idx="5">
                  <c:v>213.65144068473163</c:v>
                </c:pt>
                <c:pt idx="6">
                  <c:v>213.35162280633924</c:v>
                </c:pt>
                <c:pt idx="7">
                  <c:v>210.89485034875776</c:v>
                </c:pt>
                <c:pt idx="8">
                  <c:v>196.83911416521323</c:v>
                </c:pt>
                <c:pt idx="9">
                  <c:v>147.88484556158193</c:v>
                </c:pt>
                <c:pt idx="10">
                  <c:v>172.38095238095238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2F59-4286-B5E8-70F66C4EB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Sr</a:t>
                </a:r>
                <a:r>
                  <a:rPr lang="pt-BR" sz="27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/Eu</a:t>
                </a:r>
                <a:endParaRPr lang="pt-BR" sz="27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51107231544493E-3"/>
              <c:y val="0.407483090975885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20869310166485E-2"/>
          <c:y val="2.5148892532626709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elements'!$AO$65:$AO$67</c:f>
              <c:numCache>
                <c:formatCode>0.00</c:formatCode>
                <c:ptCount val="3"/>
                <c:pt idx="0">
                  <c:v>2.7875E-2</c:v>
                </c:pt>
                <c:pt idx="1">
                  <c:v>2.1950000000000001E-2</c:v>
                </c:pt>
                <c:pt idx="2">
                  <c:v>2.3125E-2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8-462B-8BFF-ECE9828E5B8F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elements'!$AO$68:$AO$69</c:f>
              <c:numCache>
                <c:formatCode>0.00</c:formatCode>
                <c:ptCount val="2"/>
                <c:pt idx="0">
                  <c:v>3.8124999999999999E-2</c:v>
                </c:pt>
                <c:pt idx="1">
                  <c:v>4.2413793103448276E-2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8-462B-8BFF-ECE9828E5B8F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70C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elements'!$AO$81</c:f>
              <c:numCache>
                <c:formatCode>0.00</c:formatCode>
                <c:ptCount val="1"/>
                <c:pt idx="0">
                  <c:v>1.6805555555555556E-2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08-462B-8BFF-ECE9828E5B8F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elements'!$AO$82</c:f>
              <c:numCache>
                <c:formatCode>0.00</c:formatCode>
                <c:ptCount val="1"/>
                <c:pt idx="0">
                  <c:v>4.4687499999999998E-2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08-462B-8BFF-ECE9828E5B8F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elements'!$AO$76:$AO$80</c:f>
              <c:numCache>
                <c:formatCode>0.00</c:formatCode>
                <c:ptCount val="5"/>
                <c:pt idx="0">
                  <c:v>0.29785714285714288</c:v>
                </c:pt>
                <c:pt idx="1">
                  <c:v>2.6315789473684209E-2</c:v>
                </c:pt>
                <c:pt idx="2">
                  <c:v>3.5952380952380951E-2</c:v>
                </c:pt>
                <c:pt idx="3">
                  <c:v>1.7117647058823529E-2</c:v>
                </c:pt>
                <c:pt idx="4">
                  <c:v>2.2250000000000002E-2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08-462B-8BFF-ECE9828E5B8F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elements'!$AO$87:$AO$88</c:f>
              <c:numCache>
                <c:formatCode>0.00</c:formatCode>
                <c:ptCount val="2"/>
                <c:pt idx="0">
                  <c:v>1.1647058823529413E-2</c:v>
                </c:pt>
                <c:pt idx="1">
                  <c:v>3.3416666666666671E-2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08-462B-8BFF-ECE9828E5B8F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elements'!$AO$89</c:f>
              <c:numCache>
                <c:formatCode>0.00</c:formatCode>
                <c:ptCount val="1"/>
                <c:pt idx="0">
                  <c:v>1.8392857142857145E-2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08-462B-8BFF-ECE9828E5B8F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elements'!$AO$84:$AO$86</c:f>
              <c:numCache>
                <c:formatCode>0.00</c:formatCode>
                <c:ptCount val="3"/>
                <c:pt idx="0">
                  <c:v>3.7428571428571428E-3</c:v>
                </c:pt>
                <c:pt idx="1">
                  <c:v>4.2894736842105262E-3</c:v>
                </c:pt>
                <c:pt idx="2">
                  <c:v>1.3232558139534882E-2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08-462B-8BFF-ECE9828E5B8F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08-462B-8BFF-ECE9828E5B8F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CA592363-E345-4CD8-8581-7E59ABF11A8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708-462B-8BFF-ECE9828E5B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08-462B-8BFF-ECE9828E5B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08-462B-8BFF-ECE9828E5B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708-462B-8BFF-ECE9828E5B8F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27ECDBFB-682A-4D39-8563-8387577F98A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708-462B-8BFF-ECE9828E5B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708-462B-8BFF-ECE9828E5B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708-462B-8BFF-ECE9828E5B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708-462B-8BFF-ECE9828E5B8F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EB4D5490-77DA-404F-A053-871D7D735EC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708-462B-8BFF-ECE9828E5B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708-462B-8BFF-ECE9828E5B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elements'!$AA$52:$AA$62</c:f>
              <c:numCache>
                <c:formatCode>0.00</c:formatCode>
                <c:ptCount val="11"/>
                <c:pt idx="0">
                  <c:v>2.3125E-2</c:v>
                </c:pt>
                <c:pt idx="1">
                  <c:v>2.6125827814569538E-2</c:v>
                </c:pt>
                <c:pt idx="2">
                  <c:v>2.9507042253521125E-2</c:v>
                </c:pt>
                <c:pt idx="3">
                  <c:v>3.3345864661654137E-2</c:v>
                </c:pt>
                <c:pt idx="4">
                  <c:v>3.7741935483870961E-2</c:v>
                </c:pt>
                <c:pt idx="5">
                  <c:v>4.2826086956521736E-2</c:v>
                </c:pt>
                <c:pt idx="6">
                  <c:v>4.8773584905660375E-2</c:v>
                </c:pt>
                <c:pt idx="7">
                  <c:v>5.5824742268041239E-2</c:v>
                </c:pt>
                <c:pt idx="8">
                  <c:v>6.4318181818181802E-2</c:v>
                </c:pt>
                <c:pt idx="9">
                  <c:v>7.4746835443037979E-2</c:v>
                </c:pt>
                <c:pt idx="10">
                  <c:v>8.7857142857142856E-2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8708-462B-8BFF-ECE9828E5B8F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44450">
              <a:solidFill>
                <a:schemeClr val="tx1"/>
              </a:solidFill>
              <a:prstDash val="solid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708-462B-8BFF-ECE9828E5B8F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D37577AA-D581-4E98-96EA-5E12660B185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8708-462B-8BFF-ECE9828E5B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708-462B-8BFF-ECE9828E5B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708-462B-8BFF-ECE9828E5B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708-462B-8BFF-ECE9828E5B8F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96493A6D-4AAC-4970-B0A2-E15B20FD66B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8708-462B-8BFF-ECE9828E5B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708-462B-8BFF-ECE9828E5B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708-462B-8BFF-ECE9828E5B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708-462B-8BFF-ECE9828E5B8F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5940F093-D3E7-40E8-A5D2-A1DBC9C6F61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8708-462B-8BFF-ECE9828E5B8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F5A4D99-AFD6-474A-9A39-38AF00E55EC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708-462B-8BFF-ECE9828E5B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elements'!$AA$38:$AA$48</c:f>
              <c:numCache>
                <c:formatCode>0.00</c:formatCode>
                <c:ptCount val="11"/>
                <c:pt idx="0">
                  <c:v>2.3125E-2</c:v>
                </c:pt>
                <c:pt idx="1">
                  <c:v>1.745371936777998E-2</c:v>
                </c:pt>
                <c:pt idx="2">
                  <c:v>1.3878162187721648E-2</c:v>
                </c:pt>
                <c:pt idx="3">
                  <c:v>1.1417833505171783E-2</c:v>
                </c:pt>
                <c:pt idx="4">
                  <c:v>9.6213603406606063E-3</c:v>
                </c:pt>
                <c:pt idx="5">
                  <c:v>8.2519964507542145E-3</c:v>
                </c:pt>
                <c:pt idx="6">
                  <c:v>7.1736076494312772E-3</c:v>
                </c:pt>
                <c:pt idx="7">
                  <c:v>6.3023574954427231E-3</c:v>
                </c:pt>
                <c:pt idx="8">
                  <c:v>5.5837942891314102E-3</c:v>
                </c:pt>
                <c:pt idx="9">
                  <c:v>4.9810140719231625E-3</c:v>
                </c:pt>
                <c:pt idx="10">
                  <c:v>4.4681189378279543E-3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8708-462B-8BFF-ECE9828E5B8F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20"/>
            <c:spPr>
              <a:noFill/>
              <a:ln w="508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B787597-9200-42AE-8D87-FA552B84BEB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8708-462B-8BFF-ECE9828E5B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2289983-A324-4BA3-BC39-82A2AAE6569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708-462B-8BFF-ECE9828E5B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22F41C-D327-4021-8132-173AB243D4A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708-462B-8BFF-ECE9828E5B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1DB3CB2-85B6-48D5-B788-1B39FFFD744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708-462B-8BFF-ECE9828E5B8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89B491F-CDCA-40EC-A519-6A924960140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708-462B-8BFF-ECE9828E5B8F}"/>
                </c:ext>
              </c:extLst>
            </c:dLbl>
            <c:dLbl>
              <c:idx val="5"/>
              <c:layout>
                <c:manualLayout>
                  <c:x val="-3.0443683284665388E-2"/>
                  <c:y val="-3.7507222831824123E-2"/>
                </c:manualLayout>
              </c:layout>
              <c:tx>
                <c:rich>
                  <a:bodyPr/>
                  <a:lstStyle/>
                  <a:p>
                    <a:fld id="{4A74BA4F-E948-4E3C-9F24-88A3A13A1A6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8708-462B-8BFF-ECE9828E5B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708-462B-8BFF-ECE9828E5B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708-462B-8BFF-ECE9828E5B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8708-462B-8BFF-ECE9828E5B8F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6C6B3DF0-015A-4E8A-AAD5-7EB2190F678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8708-462B-8BFF-ECE9828E5B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708-462B-8BFF-ECE9828E5B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elements'!$BF$23:$BF$33</c:f>
              <c:numCache>
                <c:formatCode>0.00</c:formatCode>
                <c:ptCount val="11"/>
                <c:pt idx="0">
                  <c:v>3.5906462493976547E-2</c:v>
                </c:pt>
                <c:pt idx="1">
                  <c:v>3.5308251896087772E-2</c:v>
                </c:pt>
                <c:pt idx="2">
                  <c:v>3.4231440251110454E-2</c:v>
                </c:pt>
                <c:pt idx="3">
                  <c:v>3.2930908675980586E-2</c:v>
                </c:pt>
                <c:pt idx="4">
                  <c:v>3.1513124013975907E-2</c:v>
                </c:pt>
                <c:pt idx="5">
                  <c:v>3.0045853339844945E-2</c:v>
                </c:pt>
                <c:pt idx="6">
                  <c:v>2.8574726496196624E-2</c:v>
                </c:pt>
                <c:pt idx="7">
                  <c:v>2.7130481050063347E-2</c:v>
                </c:pt>
                <c:pt idx="8">
                  <c:v>2.5733292732232273E-2</c:v>
                </c:pt>
                <c:pt idx="9">
                  <c:v>2.4395748158578902E-2</c:v>
                </c:pt>
                <c:pt idx="10">
                  <c:v>2.3125E-2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8708-462B-8BFF-ECE9828E5B8F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20"/>
            <c:spPr>
              <a:noFill/>
              <a:ln w="508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C8A4620-49E3-4C47-B674-DA9CF05BA57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8708-462B-8BFF-ECE9828E5B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F884DC6-35F0-40A5-A64F-CFE1CE1ED0D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708-462B-8BFF-ECE9828E5B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708-462B-8BFF-ECE9828E5B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8708-462B-8BFF-ECE9828E5B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8708-462B-8BFF-ECE9828E5B8F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774018AE-053B-47E2-B992-3006BF13855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8708-462B-8BFF-ECE9828E5B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708-462B-8BFF-ECE9828E5B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8708-462B-8BFF-ECE9828E5B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708-462B-8BFF-ECE9828E5B8F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6443E84F-1DFE-4F2D-8572-D687B0CAADA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8708-462B-8BFF-ECE9828E5B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8708-462B-8BFF-ECE9828E5B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elements'!$BF$7:$BF$17</c:f>
              <c:numCache>
                <c:formatCode>0.00</c:formatCode>
                <c:ptCount val="11"/>
                <c:pt idx="0">
                  <c:v>1.8288225943758189E-3</c:v>
                </c:pt>
                <c:pt idx="1">
                  <c:v>1.8984633155014997E-3</c:v>
                </c:pt>
                <c:pt idx="2">
                  <c:v>2.0668594300381027E-3</c:v>
                </c:pt>
                <c:pt idx="3">
                  <c:v>2.3406471149535909E-3</c:v>
                </c:pt>
                <c:pt idx="4">
                  <c:v>2.749956201008551E-3</c:v>
                </c:pt>
                <c:pt idx="5">
                  <c:v>3.3494553277009565E-3</c:v>
                </c:pt>
                <c:pt idx="6">
                  <c:v>4.2379319424994044E-3</c:v>
                </c:pt>
                <c:pt idx="7">
                  <c:v>5.607380080104858E-3</c:v>
                </c:pt>
                <c:pt idx="8">
                  <c:v>7.8810859866542023E-3</c:v>
                </c:pt>
                <c:pt idx="9">
                  <c:v>1.2205028614576017E-2</c:v>
                </c:pt>
                <c:pt idx="10">
                  <c:v>2.3125E-2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8708-462B-8BFF-ECE9828E5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5.000000000000001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Lu/Pb</a:t>
                </a:r>
              </a:p>
            </c:rich>
          </c:tx>
          <c:layout>
            <c:manualLayout>
              <c:xMode val="edge"/>
              <c:yMode val="edge"/>
              <c:x val="4.1530391662659418E-3"/>
              <c:y val="0.410560005003168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212760361614"/>
          <c:y val="5.1164828615761916E-2"/>
          <c:w val="0.83746177700911029"/>
          <c:h val="0.80549352636496929"/>
        </c:manualLayout>
      </c:layout>
      <c:scatterChart>
        <c:scatterStyle val="lineMarker"/>
        <c:varyColors val="0"/>
        <c:ser>
          <c:idx val="10"/>
          <c:order val="0"/>
          <c:tx>
            <c:strRef>
              <c:f>'AFC and mixing_isotopes'!$A$27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8"/>
            <c:spPr>
              <a:noFill/>
              <a:ln w="38100">
                <a:solidFill>
                  <a:srgbClr val="0070C0"/>
                </a:solidFill>
              </a:ln>
            </c:spPr>
          </c:marker>
          <c:xVal>
            <c:numRef>
              <c:f>'AFC and mixing_isotopes'!$C$27:$C$28</c:f>
              <c:numCache>
                <c:formatCode>General</c:formatCode>
                <c:ptCount val="2"/>
                <c:pt idx="0">
                  <c:v>0.71516976600000004</c:v>
                </c:pt>
                <c:pt idx="1">
                  <c:v>0.70497492500000003</c:v>
                </c:pt>
              </c:numCache>
            </c:numRef>
          </c:xVal>
          <c:yVal>
            <c:numRef>
              <c:f>'AFC and mixing_isotopes'!$D$27:$D$28</c:f>
              <c:numCache>
                <c:formatCode>General</c:formatCode>
                <c:ptCount val="2"/>
                <c:pt idx="0">
                  <c:v>0.51234827299999997</c:v>
                </c:pt>
                <c:pt idx="1">
                  <c:v>0.51363876799999997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7B-48CD-BF20-DEC482BD9860}"/>
            </c:ext>
          </c:extLst>
        </c:ser>
        <c:ser>
          <c:idx val="11"/>
          <c:order val="1"/>
          <c:tx>
            <c:strRef>
              <c:f>'AFC and mixing_isotopes'!$A$29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8"/>
            <c:spPr>
              <a:noFill/>
              <a:ln w="38100">
                <a:solidFill>
                  <a:srgbClr val="92D050"/>
                </a:solidFill>
              </a:ln>
            </c:spPr>
          </c:marker>
          <c:xVal>
            <c:numRef>
              <c:f>'AFC and mixing_isotopes'!$C$29:$C$33</c:f>
              <c:numCache>
                <c:formatCode>General</c:formatCode>
                <c:ptCount val="5"/>
                <c:pt idx="0">
                  <c:v>0.70983121900000001</c:v>
                </c:pt>
                <c:pt idx="1">
                  <c:v>0.70708858299999999</c:v>
                </c:pt>
                <c:pt idx="2">
                  <c:v>0.70579436100000004</c:v>
                </c:pt>
                <c:pt idx="3">
                  <c:v>0.70540168400000003</c:v>
                </c:pt>
                <c:pt idx="4">
                  <c:v>0.70532055900000001</c:v>
                </c:pt>
              </c:numCache>
            </c:numRef>
          </c:xVal>
          <c:yVal>
            <c:numRef>
              <c:f>'AFC and mixing_isotopes'!$D$29:$D$33</c:f>
              <c:numCache>
                <c:formatCode>General</c:formatCode>
                <c:ptCount val="5"/>
                <c:pt idx="0">
                  <c:v>0.51233689299999996</c:v>
                </c:pt>
                <c:pt idx="1">
                  <c:v>0.51235372199999996</c:v>
                </c:pt>
                <c:pt idx="2">
                  <c:v>0.51234719299999998</c:v>
                </c:pt>
                <c:pt idx="3">
                  <c:v>0.51233348899999998</c:v>
                </c:pt>
                <c:pt idx="4">
                  <c:v>0.51234781600000001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7B-48CD-BF20-DEC482BD9860}"/>
            </c:ext>
          </c:extLst>
        </c:ser>
        <c:ser>
          <c:idx val="9"/>
          <c:order val="2"/>
          <c:tx>
            <c:strRef>
              <c:f>'AFC and mixing_isotopes'!$A$26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8"/>
            <c:spPr>
              <a:solidFill>
                <a:schemeClr val="tx1"/>
              </a:solidFill>
              <a:ln w="22225">
                <a:solidFill>
                  <a:srgbClr val="000000"/>
                </a:solidFill>
              </a:ln>
            </c:spPr>
          </c:marker>
          <c:xVal>
            <c:numRef>
              <c:f>'AFC and mixing_isotopes'!$C$25:$C$26</c:f>
              <c:numCache>
                <c:formatCode>General</c:formatCode>
                <c:ptCount val="2"/>
                <c:pt idx="1">
                  <c:v>0.70408050099999997</c:v>
                </c:pt>
              </c:numCache>
            </c:numRef>
          </c:xVal>
          <c:yVal>
            <c:numRef>
              <c:f>'AFC and mixing_isotopes'!$D$25:$D$26</c:f>
              <c:numCache>
                <c:formatCode>General</c:formatCode>
                <c:ptCount val="2"/>
                <c:pt idx="0">
                  <c:v>0.51232382799999998</c:v>
                </c:pt>
                <c:pt idx="1">
                  <c:v>0.51234022700000004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B-48CD-BF20-DEC482BD9860}"/>
            </c:ext>
          </c:extLst>
        </c:ser>
        <c:ser>
          <c:idx val="2"/>
          <c:order val="3"/>
          <c:tx>
            <c:strRef>
              <c:f>'AFC and mixing_isotopes'!$B$16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8"/>
            <c:spPr>
              <a:solidFill>
                <a:schemeClr val="bg1">
                  <a:lumMod val="50000"/>
                </a:schemeClr>
              </a:solidFill>
              <a:ln w="22225">
                <a:solidFill>
                  <a:srgbClr val="000000"/>
                </a:solidFill>
                <a:prstDash val="solid"/>
              </a:ln>
            </c:spPr>
          </c:marker>
          <c:xVal>
            <c:numRef>
              <c:f>'AFC and mixing_isotopes'!$C$16</c:f>
              <c:numCache>
                <c:formatCode>0.000000</c:formatCode>
                <c:ptCount val="1"/>
                <c:pt idx="0">
                  <c:v>0.70533056231424196</c:v>
                </c:pt>
              </c:numCache>
            </c:numRef>
          </c:xVal>
          <c:yVal>
            <c:numRef>
              <c:f>'AFC and mixing_isotopes'!$D$16</c:f>
              <c:numCache>
                <c:formatCode>0.0000000</c:formatCode>
                <c:ptCount val="1"/>
                <c:pt idx="0">
                  <c:v>0.51232518065877997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A54-456E-BC11-DD258C9685B7}"/>
            </c:ext>
          </c:extLst>
        </c:ser>
        <c:ser>
          <c:idx val="8"/>
          <c:order val="4"/>
          <c:tx>
            <c:strRef>
              <c:f>'AFC and mixing_isotopes'!$A$24</c:f>
              <c:strCache>
                <c:ptCount val="1"/>
                <c:pt idx="0">
                  <c:v>Trachyte (hypherstene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8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</c:spPr>
          </c:marker>
          <c:xVal>
            <c:numRef>
              <c:f>'AFC and mixing_isotopes'!$C$24</c:f>
              <c:numCache>
                <c:formatCode>General</c:formatCode>
                <c:ptCount val="1"/>
                <c:pt idx="0">
                  <c:v>0.7064843900765162</c:v>
                </c:pt>
              </c:numCache>
            </c:numRef>
          </c:xVal>
          <c:yVal>
            <c:numRef>
              <c:f>'AFC and mixing_isotopes'!$D$24</c:f>
              <c:numCache>
                <c:formatCode>General</c:formatCode>
                <c:ptCount val="1"/>
                <c:pt idx="0">
                  <c:v>0.5122960106363571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12-4232-8B0A-0106B8DAB745}"/>
            </c:ext>
          </c:extLst>
        </c:ser>
        <c:ser>
          <c:idx val="1"/>
          <c:order val="5"/>
          <c:tx>
            <c:strRef>
              <c:f>'AFC and mixing_isotopes'!$A$23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2"/>
            <c:spPr>
              <a:solidFill>
                <a:srgbClr val="C00000"/>
              </a:solidFill>
              <a:ln w="22225">
                <a:solidFill>
                  <a:schemeClr val="tx1"/>
                </a:solidFill>
                <a:prstDash val="solid"/>
              </a:ln>
            </c:spPr>
          </c:marker>
          <c:xVal>
            <c:numRef>
              <c:f>'AFC and mixing_isotopes'!$C$23</c:f>
              <c:numCache>
                <c:formatCode>General</c:formatCode>
                <c:ptCount val="1"/>
                <c:pt idx="0">
                  <c:v>0.72615968562631905</c:v>
                </c:pt>
              </c:numCache>
            </c:numRef>
          </c:xVal>
          <c:yVal>
            <c:numRef>
              <c:f>'AFC and mixing_isotopes'!$D$23</c:f>
              <c:numCache>
                <c:formatCode>General</c:formatCode>
                <c:ptCount val="1"/>
                <c:pt idx="0">
                  <c:v>0.51205255586413811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A54-456E-BC11-DD258C9685B7}"/>
            </c:ext>
          </c:extLst>
        </c:ser>
        <c:ser>
          <c:idx val="7"/>
          <c:order val="6"/>
          <c:tx>
            <c:strRef>
              <c:f>'AFC and mixing_isotopes'!$B$18</c:f>
              <c:strCache>
                <c:ptCount val="1"/>
                <c:pt idx="0">
                  <c:v>Gneiss</c:v>
                </c:pt>
              </c:strCache>
            </c:strRef>
          </c:tx>
          <c:xVal>
            <c:numRef>
              <c:f>'AFC and mixing_isotopes'!$C$18</c:f>
              <c:numCache>
                <c:formatCode>General</c:formatCode>
                <c:ptCount val="1"/>
                <c:pt idx="0">
                  <c:v>0.75067457027057694</c:v>
                </c:pt>
              </c:numCache>
            </c:numRef>
          </c:xVal>
          <c:yVal>
            <c:numRef>
              <c:f>'AFC and mixing_isotopes'!$D$18</c:f>
              <c:numCache>
                <c:formatCode>General</c:formatCode>
                <c:ptCount val="1"/>
                <c:pt idx="0">
                  <c:v>0.51138588396420437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12-4232-8B0A-0106B8DAB745}"/>
            </c:ext>
          </c:extLst>
        </c:ser>
        <c:ser>
          <c:idx val="3"/>
          <c:order val="7"/>
          <c:tx>
            <c:strRef>
              <c:f>'AFC and mixing_isotopes'!$B$17</c:f>
              <c:strCache>
                <c:ptCount val="1"/>
                <c:pt idx="0">
                  <c:v>Amphibolite</c:v>
                </c:pt>
              </c:strCache>
            </c:strRef>
          </c:tx>
          <c:spPr>
            <a:ln>
              <a:noFill/>
            </a:ln>
          </c:spPr>
          <c:marker>
            <c:spPr>
              <a:ln w="19050">
                <a:solidFill>
                  <a:srgbClr val="FF0000"/>
                </a:solidFill>
              </a:ln>
            </c:spPr>
          </c:marker>
          <c:xVal>
            <c:numRef>
              <c:f>'AFC and mixing_isotopes'!$C$17</c:f>
              <c:numCache>
                <c:formatCode>0.000000</c:formatCode>
                <c:ptCount val="1"/>
                <c:pt idx="0">
                  <c:v>0.79022777041777559</c:v>
                </c:pt>
              </c:numCache>
            </c:numRef>
          </c:xVal>
          <c:yVal>
            <c:numRef>
              <c:f>'AFC and mixing_isotopes'!$D$17</c:f>
              <c:numCache>
                <c:formatCode>0.0000000</c:formatCode>
                <c:ptCount val="1"/>
                <c:pt idx="0">
                  <c:v>0.51198875441762248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A54-456E-BC11-DD258C9685B7}"/>
            </c:ext>
          </c:extLst>
        </c:ser>
        <c:ser>
          <c:idx val="4"/>
          <c:order val="8"/>
          <c:tx>
            <c:strRef>
              <c:f>'AFC and mixing_isotopes'!$L$29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>
              <a:solidFill>
                <a:schemeClr val="accent6">
                  <a:lumMod val="75000"/>
                </a:schemeClr>
              </a:solidFill>
            </a:ln>
          </c:spPr>
          <c:marker>
            <c:symbol val="plus"/>
            <c:size val="20"/>
            <c:spPr>
              <a:noFill/>
              <a:ln w="57150">
                <a:solidFill>
                  <a:schemeClr val="accent6">
                    <a:lumMod val="50000"/>
                  </a:schemeClr>
                </a:solidFill>
              </a:ln>
            </c:spPr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9712-4232-8B0A-0106B8DAB745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9712-4232-8B0A-0106B8DAB745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9712-4232-8B0A-0106B8DAB74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712-4232-8B0A-0106B8DAB74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512C5A-8AE1-4419-9D81-70F219689C1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9712-4232-8B0A-0106B8DAB74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712-4232-8B0A-0106B8DAB74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22090DB-6361-44DC-9815-EAA4EA6124B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712-4232-8B0A-0106B8DAB74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5D162F2-D581-4798-BA96-2514FE5FE82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712-4232-8B0A-0106B8DAB74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712-4232-8B0A-0106B8DAB74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712-4232-8B0A-0106B8DAB74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712-4232-8B0A-0106B8DAB74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A7C1A5F-6A96-4D18-A2E0-63A7A631944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712-4232-8B0A-0106B8DAB74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712-4232-8B0A-0106B8DAB74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D5F636F-688E-4AD1-8642-B45B18502AE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712-4232-8B0A-0106B8DAB74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04FE97E-5AC1-4AFA-AC23-5754FC32B8F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4DB-474D-9C60-F2BB15BBD45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42A5ADF-3439-489A-BB37-953E5166676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4DB-474D-9C60-F2BB15BBD45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777F629-3CA2-438D-9589-2CDD66318D0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4DB-474D-9C60-F2BB15BBD45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6809CDA-8A91-4DC1-A4B1-35FFAB201F1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4DB-474D-9C60-F2BB15BBD45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21C3743-8C15-4D71-99F4-E59C7818187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4DB-474D-9C60-F2BB15BBD45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4DB-474D-9C60-F2BB15BBD45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4DB-474D-9C60-F2BB15BBD45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4DB-474D-9C60-F2BB15BBD45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4DB-474D-9C60-F2BB15BBD45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4DB-474D-9C60-F2BB15BBD45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4DB-474D-9C60-F2BB15BBD45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4DB-474D-9C60-F2BB15BBD45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4DB-474D-9C60-F2BB15BBD45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4DB-474D-9C60-F2BB15BBD45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4DB-474D-9C60-F2BB15BBD4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mixing_isotopes'!$U$32:$U$57</c:f>
              <c:numCache>
                <c:formatCode>0.0000000</c:formatCode>
                <c:ptCount val="26"/>
                <c:pt idx="0">
                  <c:v>0.70533056231424196</c:v>
                </c:pt>
                <c:pt idx="1">
                  <c:v>0.70668704137972915</c:v>
                </c:pt>
                <c:pt idx="2">
                  <c:v>0.70903441161941505</c:v>
                </c:pt>
                <c:pt idx="3">
                  <c:v>0.71296349266747672</c:v>
                </c:pt>
                <c:pt idx="4">
                  <c:v>0.71902923290285037</c:v>
                </c:pt>
                <c:pt idx="5">
                  <c:v>0.72206565332446815</c:v>
                </c:pt>
                <c:pt idx="6">
                  <c:v>0.72369008829132353</c:v>
                </c:pt>
                <c:pt idx="7">
                  <c:v>0.72622481519415538</c:v>
                </c:pt>
                <c:pt idx="8">
                  <c:v>0.727088171451308</c:v>
                </c:pt>
                <c:pt idx="9">
                  <c:v>0.72882951839508214</c:v>
                </c:pt>
                <c:pt idx="10">
                  <c:v>0.73057476445688163</c:v>
                </c:pt>
                <c:pt idx="11">
                  <c:v>0.73564291022616446</c:v>
                </c:pt>
                <c:pt idx="12">
                  <c:v>0.74258879316064019</c:v>
                </c:pt>
                <c:pt idx="13">
                  <c:v>0.74694923060235041</c:v>
                </c:pt>
                <c:pt idx="14">
                  <c:v>0.74917106140887879</c:v>
                </c:pt>
                <c:pt idx="15">
                  <c:v>0.75013648261384458</c:v>
                </c:pt>
                <c:pt idx="16">
                  <c:v>0.7505043832250714</c:v>
                </c:pt>
                <c:pt idx="17">
                  <c:v>0.75062786284695193</c:v>
                </c:pt>
                <c:pt idx="18">
                  <c:v>0.75066381045100428</c:v>
                </c:pt>
                <c:pt idx="19">
                  <c:v>0.75067259570739797</c:v>
                </c:pt>
                <c:pt idx="20">
                  <c:v>0.75067430450848804</c:v>
                </c:pt>
                <c:pt idx="21">
                  <c:v>0.75067454744166995</c:v>
                </c:pt>
                <c:pt idx="22">
                  <c:v>0.75067456930639453</c:v>
                </c:pt>
                <c:pt idx="23">
                  <c:v>0.75067457025942996</c:v>
                </c:pt>
                <c:pt idx="24">
                  <c:v>0.7506745702705715</c:v>
                </c:pt>
                <c:pt idx="25">
                  <c:v>0.75067457027057694</c:v>
                </c:pt>
              </c:numCache>
            </c:numRef>
          </c:xVal>
          <c:yVal>
            <c:numRef>
              <c:f>'AFC and mixing_isotopes'!$V$32:$V$57</c:f>
              <c:numCache>
                <c:formatCode>0.00000000</c:formatCode>
                <c:ptCount val="26"/>
                <c:pt idx="0">
                  <c:v>0.51232518065877997</c:v>
                </c:pt>
                <c:pt idx="1">
                  <c:v>0.51227576989984591</c:v>
                </c:pt>
                <c:pt idx="2">
                  <c:v>0.51222282582251755</c:v>
                </c:pt>
                <c:pt idx="3">
                  <c:v>0.51216640571713312</c:v>
                </c:pt>
                <c:pt idx="4">
                  <c:v>0.51210668694603145</c:v>
                </c:pt>
                <c:pt idx="5">
                  <c:v>0.51208194342204072</c:v>
                </c:pt>
                <c:pt idx="6">
                  <c:v>0.51206940138149948</c:v>
                </c:pt>
                <c:pt idx="7">
                  <c:v>0.51205038669246994</c:v>
                </c:pt>
                <c:pt idx="8">
                  <c:v>0.51204399688474567</c:v>
                </c:pt>
                <c:pt idx="9">
                  <c:v>0.51203114342688838</c:v>
                </c:pt>
                <c:pt idx="10">
                  <c:v>0.5120181957015264</c:v>
                </c:pt>
                <c:pt idx="11">
                  <c:v>0.51197884179974906</c:v>
                </c:pt>
                <c:pt idx="12">
                  <c:v>0.51191193037287352</c:v>
                </c:pt>
                <c:pt idx="13">
                  <c:v>0.51184418616717575</c:v>
                </c:pt>
                <c:pt idx="14">
                  <c:v>0.51177674240869031</c:v>
                </c:pt>
                <c:pt idx="15">
                  <c:v>0.51171091264656199</c:v>
                </c:pt>
                <c:pt idx="16">
                  <c:v>0.51164813276730836</c:v>
                </c:pt>
                <c:pt idx="17">
                  <c:v>0.51158987379926235</c:v>
                </c:pt>
                <c:pt idx="18">
                  <c:v>0.51153753060985263</c:v>
                </c:pt>
                <c:pt idx="19">
                  <c:v>0.51149229771989868</c:v>
                </c:pt>
                <c:pt idx="20">
                  <c:v>0.51145504798248853</c:v>
                </c:pt>
                <c:pt idx="21">
                  <c:v>0.51142623050058911</c:v>
                </c:pt>
                <c:pt idx="22">
                  <c:v>0.51140579901996996</c:v>
                </c:pt>
                <c:pt idx="23">
                  <c:v>0.51139316935991685</c:v>
                </c:pt>
                <c:pt idx="24">
                  <c:v>0.51138717675703282</c:v>
                </c:pt>
                <c:pt idx="25">
                  <c:v>0.51138590710897436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mixing_isotopes'!$L$32:$L$47</c15:f>
                <c15:dlblRangeCache>
                  <c:ptCount val="16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22%</c:v>
                  </c:pt>
                  <c:pt idx="6">
                    <c:v>23%</c:v>
                  </c:pt>
                  <c:pt idx="7">
                    <c:v>24.5%</c:v>
                  </c:pt>
                  <c:pt idx="8">
                    <c:v>25%</c:v>
                  </c:pt>
                  <c:pt idx="9">
                    <c:v>26%</c:v>
                  </c:pt>
                  <c:pt idx="10">
                    <c:v>27%</c:v>
                  </c:pt>
                  <c:pt idx="11">
                    <c:v>30%</c:v>
                  </c:pt>
                  <c:pt idx="12">
                    <c:v>35%</c:v>
                  </c:pt>
                  <c:pt idx="13">
                    <c:v>40%</c:v>
                  </c:pt>
                  <c:pt idx="14">
                    <c:v>45%</c:v>
                  </c:pt>
                  <c:pt idx="15">
                    <c:v>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712-4232-8B0A-0106B8DAB745}"/>
            </c:ext>
          </c:extLst>
        </c:ser>
        <c:ser>
          <c:idx val="0"/>
          <c:order val="9"/>
          <c:tx>
            <c:strRef>
              <c:f>'AFC and mixing_isotopes'!$L$3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  <a:prstDash val="solid"/>
            </a:ln>
          </c:spPr>
          <c:marker>
            <c:symbol val="star"/>
            <c:size val="20"/>
            <c:spPr>
              <a:noFill/>
              <a:ln w="57150">
                <a:solidFill>
                  <a:srgbClr val="9954CC"/>
                </a:solidFill>
                <a:prstDash val="solid"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54-456E-BC11-DD258C9685B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C9E8D57-AA20-4872-83B0-7791B9C7971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A54-456E-BC11-DD258C9685B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0720FC7-8781-4054-9B28-FFCA775C022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A54-456E-BC11-DD258C9685B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65000C3-2D16-41B1-8DCF-DD6562A193F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A54-456E-BC11-DD258C9685B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6B93DED-26D7-474D-92AC-91B029905E8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A54-456E-BC11-DD258C9685B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7500E3C-AD3B-4081-A53C-397880F326E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A54-456E-BC11-DD258C9685B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9AE145E-995C-4758-9286-FBC253900B0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A54-456E-BC11-DD258C9685B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FE43641-6183-490A-A222-5ADE86D1091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A54-456E-BC11-DD258C9685B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7EFBAE6-2D94-4B65-A277-1CED85E7DDC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A54-456E-BC11-DD258C9685B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614E5DD-17F1-4F97-8C93-6C09DA03373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A54-456E-BC11-DD258C9685B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1C13BF7-8CD8-434D-9759-9B21EBD4370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A54-456E-BC11-DD258C9685B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D650258-CDA4-4E69-90B5-CB06FE631BC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4DB-474D-9C60-F2BB15BBD45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32FA955-7543-4286-A3DF-4949DFA589E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4DB-474D-9C60-F2BB15BBD45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867D9A0-F807-499A-9DC4-A794646F3FD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4DB-474D-9C60-F2BB15BBD45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965DB7E-814E-495D-A11B-C4DD4E92F4B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4DB-474D-9C60-F2BB15BBD45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CACD9BD-A9E2-44FA-9EFE-D65B74E6C2E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4DB-474D-9C60-F2BB15BBD45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668E409-619E-4452-A0D6-90D8A79EF69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4DB-474D-9C60-F2BB15BBD45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8DC02FA-F0AB-46B5-B20F-A1E05EC8132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4DB-474D-9C60-F2BB15BBD45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E5E699D-3398-4DC7-8125-7C1DFEC57E9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4DB-474D-9C60-F2BB15BBD45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3279943-0366-4198-AA8B-1B2657035B0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4DB-474D-9C60-F2BB15BBD45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FB4D43B-6B6B-455E-857C-830A65B70D2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4DB-474D-9C60-F2BB15BBD4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'AFC and mixing_isotopes'!$U$6:$U$26</c:f>
              <c:numCache>
                <c:formatCode>0.00000000</c:formatCode>
                <c:ptCount val="21"/>
                <c:pt idx="0">
                  <c:v>0.70533056231424196</c:v>
                </c:pt>
                <c:pt idx="1">
                  <c:v>0.70824285630159012</c:v>
                </c:pt>
                <c:pt idx="2">
                  <c:v>0.71322077728820565</c:v>
                </c:pt>
                <c:pt idx="3">
                  <c:v>0.72138210253657753</c:v>
                </c:pt>
                <c:pt idx="4">
                  <c:v>0.73357823975394409</c:v>
                </c:pt>
                <c:pt idx="5">
                  <c:v>0.74906735925030843</c:v>
                </c:pt>
                <c:pt idx="6">
                  <c:v>0.764678633228983</c:v>
                </c:pt>
                <c:pt idx="7">
                  <c:v>0.77676878192248566</c:v>
                </c:pt>
                <c:pt idx="8">
                  <c:v>0.78410634336828733</c:v>
                </c:pt>
                <c:pt idx="9">
                  <c:v>0.78777325955997135</c:v>
                </c:pt>
                <c:pt idx="10">
                  <c:v>0.78935180094696067</c:v>
                </c:pt>
                <c:pt idx="11">
                  <c:v>0.78995101427013725</c:v>
                </c:pt>
                <c:pt idx="12">
                  <c:v>0.7901518426420191</c:v>
                </c:pt>
                <c:pt idx="13">
                  <c:v>0.79021028104050406</c:v>
                </c:pt>
                <c:pt idx="14">
                  <c:v>0.79022456097752503</c:v>
                </c:pt>
                <c:pt idx="15">
                  <c:v>0.79022733845220694</c:v>
                </c:pt>
                <c:pt idx="16">
                  <c:v>0.79022773331205132</c:v>
                </c:pt>
                <c:pt idx="17">
                  <c:v>0.79022776885060964</c:v>
                </c:pt>
                <c:pt idx="18">
                  <c:v>0.79022777039965753</c:v>
                </c:pt>
                <c:pt idx="19">
                  <c:v>0.79022777041776671</c:v>
                </c:pt>
                <c:pt idx="20">
                  <c:v>0.79022777041777559</c:v>
                </c:pt>
              </c:numCache>
            </c:numRef>
          </c:xVal>
          <c:yVal>
            <c:numRef>
              <c:f>'AFC and mixing_isotopes'!$V$6:$V$26</c:f>
              <c:numCache>
                <c:formatCode>0.00000000</c:formatCode>
                <c:ptCount val="21"/>
                <c:pt idx="0">
                  <c:v>0.51232518065877997</c:v>
                </c:pt>
                <c:pt idx="1">
                  <c:v>0.51230929728153496</c:v>
                </c:pt>
                <c:pt idx="2">
                  <c:v>0.51229207621768669</c:v>
                </c:pt>
                <c:pt idx="3">
                  <c:v>0.51227349038454151</c:v>
                </c:pt>
                <c:pt idx="4">
                  <c:v>0.51225354951753665</c:v>
                </c:pt>
                <c:pt idx="5">
                  <c:v>0.51223231325767826</c:v>
                </c:pt>
                <c:pt idx="6">
                  <c:v>0.51220990544657874</c:v>
                </c:pt>
                <c:pt idx="7">
                  <c:v>0.51218652823696476</c:v>
                </c:pt>
                <c:pt idx="8">
                  <c:v>0.51216247377476709</c:v>
                </c:pt>
                <c:pt idx="9">
                  <c:v>0.51213813035129652</c:v>
                </c:pt>
                <c:pt idx="10">
                  <c:v>0.5121139793554137</c:v>
                </c:pt>
                <c:pt idx="11">
                  <c:v>0.51209057949202519</c:v>
                </c:pt>
                <c:pt idx="12">
                  <c:v>0.51206853599122581</c:v>
                </c:pt>
                <c:pt idx="13">
                  <c:v>0.51204845509157981</c:v>
                </c:pt>
                <c:pt idx="14">
                  <c:v>0.51203088760038051</c:v>
                </c:pt>
                <c:pt idx="15">
                  <c:v>0.51201626879968154</c:v>
                </c:pt>
                <c:pt idx="16">
                  <c:v>0.51200486387045696</c:v>
                </c:pt>
                <c:pt idx="17">
                  <c:v>0.51199672684287445</c:v>
                </c:pt>
                <c:pt idx="18">
                  <c:v>0.51199167564111348</c:v>
                </c:pt>
                <c:pt idx="19">
                  <c:v>0.51198927318707743</c:v>
                </c:pt>
                <c:pt idx="20">
                  <c:v>0.51198876370662527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mixing_isotopes'!$L$6:$L$54</c15:f>
                <c15:dlblRangeCache>
                  <c:ptCount val="49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  <c:pt idx="11">
                    <c:v>55%</c:v>
                  </c:pt>
                  <c:pt idx="12">
                    <c:v>60%</c:v>
                  </c:pt>
                  <c:pt idx="13">
                    <c:v>65%</c:v>
                  </c:pt>
                  <c:pt idx="14">
                    <c:v>70%</c:v>
                  </c:pt>
                  <c:pt idx="15">
                    <c:v>75%</c:v>
                  </c:pt>
                  <c:pt idx="16">
                    <c:v>80%</c:v>
                  </c:pt>
                  <c:pt idx="17">
                    <c:v>85%</c:v>
                  </c:pt>
                  <c:pt idx="18">
                    <c:v>90%</c:v>
                  </c:pt>
                  <c:pt idx="19">
                    <c:v>95%</c:v>
                  </c:pt>
                  <c:pt idx="20">
                    <c:v>99%</c:v>
                  </c:pt>
                  <c:pt idx="23">
                    <c:v>AFC model (gneiss contaminant)</c:v>
                  </c:pt>
                  <c:pt idx="25">
                    <c:v>%AFC</c:v>
                  </c:pt>
                  <c:pt idx="26">
                    <c:v>0%</c:v>
                  </c:pt>
                  <c:pt idx="27">
                    <c:v>5%</c:v>
                  </c:pt>
                  <c:pt idx="28">
                    <c:v>10%</c:v>
                  </c:pt>
                  <c:pt idx="29">
                    <c:v>15%</c:v>
                  </c:pt>
                  <c:pt idx="30">
                    <c:v>20%</c:v>
                  </c:pt>
                  <c:pt idx="31">
                    <c:v>22%</c:v>
                  </c:pt>
                  <c:pt idx="32">
                    <c:v>23%</c:v>
                  </c:pt>
                  <c:pt idx="33">
                    <c:v>24.5%</c:v>
                  </c:pt>
                  <c:pt idx="34">
                    <c:v>25%</c:v>
                  </c:pt>
                  <c:pt idx="35">
                    <c:v>26%</c:v>
                  </c:pt>
                  <c:pt idx="36">
                    <c:v>27%</c:v>
                  </c:pt>
                  <c:pt idx="37">
                    <c:v>30%</c:v>
                  </c:pt>
                  <c:pt idx="38">
                    <c:v>35%</c:v>
                  </c:pt>
                  <c:pt idx="39">
                    <c:v>40%</c:v>
                  </c:pt>
                  <c:pt idx="40">
                    <c:v>45%</c:v>
                  </c:pt>
                  <c:pt idx="41">
                    <c:v>50%</c:v>
                  </c:pt>
                  <c:pt idx="42">
                    <c:v>55%</c:v>
                  </c:pt>
                  <c:pt idx="43">
                    <c:v>60%</c:v>
                  </c:pt>
                  <c:pt idx="44">
                    <c:v>65%</c:v>
                  </c:pt>
                  <c:pt idx="45">
                    <c:v>70%</c:v>
                  </c:pt>
                  <c:pt idx="46">
                    <c:v>75%</c:v>
                  </c:pt>
                  <c:pt idx="47">
                    <c:v>80%</c:v>
                  </c:pt>
                  <c:pt idx="48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AA54-456E-BC11-DD258C9685B7}"/>
            </c:ext>
          </c:extLst>
        </c:ser>
        <c:ser>
          <c:idx val="6"/>
          <c:order val="10"/>
          <c:tx>
            <c:strRef>
              <c:f>'AFC and mixing_isotopes'!$L$85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50800">
              <a:solidFill>
                <a:schemeClr val="tx1"/>
              </a:solidFill>
              <a:prstDash val="sysDot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712-4232-8B0A-0106B8DAB74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F7F16E1-7D43-49E4-AB3D-5970198A16B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9712-4232-8B0A-0106B8DAB74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712-4232-8B0A-0106B8DAB74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712-4232-8B0A-0106B8DAB74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712-4232-8B0A-0106B8DAB74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B0025D8-FE20-4589-A4FB-F5D007B6971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712-4232-8B0A-0106B8DAB74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AA9839C-B63D-4DDC-ABF2-B64C621CD88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712-4232-8B0A-0106B8DAB74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013E295-19B7-4093-8BEF-EF12F8A1F8B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712-4232-8B0A-0106B8DAB74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6982519-3D6A-4292-B2D6-77685DB6B06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712-4232-8B0A-0106B8DAB74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DF5EAA1-FB78-4BBC-913F-8BBEFA37F2F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712-4232-8B0A-0106B8DAB74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469D86A-F0AC-4D3B-A591-EBC6651349B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712-4232-8B0A-0106B8DAB7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mixing_isotopes'!$N$87:$N$97</c:f>
              <c:numCache>
                <c:formatCode>0.000000</c:formatCode>
                <c:ptCount val="11"/>
                <c:pt idx="0">
                  <c:v>0.70533056231424196</c:v>
                </c:pt>
                <c:pt idx="1">
                  <c:v>0.70759776271205865</c:v>
                </c:pt>
                <c:pt idx="2">
                  <c:v>0.70986496310987546</c:v>
                </c:pt>
                <c:pt idx="3">
                  <c:v>0.71213216350769215</c:v>
                </c:pt>
                <c:pt idx="4">
                  <c:v>0.71439936390550896</c:v>
                </c:pt>
                <c:pt idx="5">
                  <c:v>0.71666656430332576</c:v>
                </c:pt>
                <c:pt idx="6">
                  <c:v>0.71893376470114245</c:v>
                </c:pt>
                <c:pt idx="7">
                  <c:v>0.72120096509895926</c:v>
                </c:pt>
                <c:pt idx="8">
                  <c:v>0.72346816549677595</c:v>
                </c:pt>
                <c:pt idx="9">
                  <c:v>0.72573536589459275</c:v>
                </c:pt>
                <c:pt idx="10">
                  <c:v>0.72800256629240945</c:v>
                </c:pt>
              </c:numCache>
            </c:numRef>
          </c:xVal>
          <c:yVal>
            <c:numRef>
              <c:f>'AFC and mixing_isotopes'!$O$87:$O$97</c:f>
              <c:numCache>
                <c:formatCode>General</c:formatCode>
                <c:ptCount val="11"/>
                <c:pt idx="0">
                  <c:v>0.51232518065877997</c:v>
                </c:pt>
                <c:pt idx="1">
                  <c:v>0.5122782158240512</c:v>
                </c:pt>
                <c:pt idx="2">
                  <c:v>0.51223125098932243</c:v>
                </c:pt>
                <c:pt idx="3">
                  <c:v>0.51218428615459366</c:v>
                </c:pt>
                <c:pt idx="4">
                  <c:v>0.51213732131986489</c:v>
                </c:pt>
                <c:pt idx="5">
                  <c:v>0.51209035648513601</c:v>
                </c:pt>
                <c:pt idx="6">
                  <c:v>0.51204339165040724</c:v>
                </c:pt>
                <c:pt idx="7">
                  <c:v>0.51199642681567847</c:v>
                </c:pt>
                <c:pt idx="8">
                  <c:v>0.5119494619809497</c:v>
                </c:pt>
                <c:pt idx="9">
                  <c:v>0.51190249714622094</c:v>
                </c:pt>
                <c:pt idx="10">
                  <c:v>0.51185553231149217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mixing_isotopes'!$M$87:$M$97</c15:f>
                <c15:dlblRangeCache>
                  <c:ptCount val="11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9712-4232-8B0A-0106B8DAB745}"/>
            </c:ext>
          </c:extLst>
        </c:ser>
        <c:ser>
          <c:idx val="5"/>
          <c:order val="11"/>
          <c:tx>
            <c:strRef>
              <c:f>'AFC and mixing_isotopes'!$L$60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44450">
              <a:solidFill>
                <a:schemeClr val="tx1"/>
              </a:solidFill>
              <a:prstDash val="lgDash"/>
            </a:ln>
          </c:spPr>
          <c:marker>
            <c:symbol val="x"/>
            <c:size val="18"/>
            <c:spPr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12-4232-8B0A-0106B8DAB74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B7BB03-6B7B-4FF0-928E-C9D3191102E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712-4232-8B0A-0106B8DAB74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12-4232-8B0A-0106B8DAB74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12-4232-8B0A-0106B8DAB74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0959587-D91E-4E38-8F9B-AA43422AF41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712-4232-8B0A-0106B8DAB74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35FA6D4-4AAA-4E39-A89C-E222B75B553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712-4232-8B0A-0106B8DAB74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708AC50-51D5-4C01-BA6D-2494FE05895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712-4232-8B0A-0106B8DAB74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A46E83A-FC8C-4966-BE04-CDCA2C55F0C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712-4232-8B0A-0106B8DAB74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8BCB345-1C5A-4439-A442-6C26C1BDF38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712-4232-8B0A-0106B8DAB74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71EB424-CFA2-46E6-A4E1-64878C51604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712-4232-8B0A-0106B8DAB74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6C35C2D-5EEC-468A-9414-62C0DC5265A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712-4232-8B0A-0106B8DAB7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mixing_isotopes'!$N$62:$N$72</c:f>
              <c:numCache>
                <c:formatCode>0.000000</c:formatCode>
                <c:ptCount val="11"/>
                <c:pt idx="0">
                  <c:v>0.70533056231424196</c:v>
                </c:pt>
                <c:pt idx="1">
                  <c:v>0.70957542271941854</c:v>
                </c:pt>
                <c:pt idx="2">
                  <c:v>0.71382028312459544</c:v>
                </c:pt>
                <c:pt idx="3">
                  <c:v>0.71806514352977202</c:v>
                </c:pt>
                <c:pt idx="4">
                  <c:v>0.72231000393494871</c:v>
                </c:pt>
                <c:pt idx="5">
                  <c:v>0.72655486434012539</c:v>
                </c:pt>
                <c:pt idx="6">
                  <c:v>0.73079972474530197</c:v>
                </c:pt>
                <c:pt idx="7">
                  <c:v>0.73504458515047877</c:v>
                </c:pt>
                <c:pt idx="8">
                  <c:v>0.73928944555565546</c:v>
                </c:pt>
                <c:pt idx="9">
                  <c:v>0.74353430596083214</c:v>
                </c:pt>
                <c:pt idx="10">
                  <c:v>0.74777916636600872</c:v>
                </c:pt>
              </c:numCache>
            </c:numRef>
          </c:xVal>
          <c:yVal>
            <c:numRef>
              <c:f>'AFC and mixing_isotopes'!$O$62:$O$72</c:f>
              <c:numCache>
                <c:formatCode>0.00000000</c:formatCode>
                <c:ptCount val="11"/>
                <c:pt idx="0">
                  <c:v>0.51232518065877997</c:v>
                </c:pt>
                <c:pt idx="1">
                  <c:v>0.51230835934672203</c:v>
                </c:pt>
                <c:pt idx="2">
                  <c:v>0.51229153803466421</c:v>
                </c:pt>
                <c:pt idx="3">
                  <c:v>0.51227471672260638</c:v>
                </c:pt>
                <c:pt idx="4">
                  <c:v>0.51225789541054856</c:v>
                </c:pt>
                <c:pt idx="5">
                  <c:v>0.51224107409849062</c:v>
                </c:pt>
                <c:pt idx="6">
                  <c:v>0.51222425278643269</c:v>
                </c:pt>
                <c:pt idx="7">
                  <c:v>0.51220743147437486</c:v>
                </c:pt>
                <c:pt idx="8">
                  <c:v>0.51219061016231693</c:v>
                </c:pt>
                <c:pt idx="9">
                  <c:v>0.5121737888502591</c:v>
                </c:pt>
                <c:pt idx="10">
                  <c:v>0.51215696753820117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mixing_isotopes'!$M$62:$M$72</c15:f>
                <c15:dlblRangeCache>
                  <c:ptCount val="11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712-4232-8B0A-0106B8DAB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469280"/>
        <c:axId val="1"/>
      </c:scatterChart>
      <c:valAx>
        <c:axId val="2021469280"/>
        <c:scaling>
          <c:orientation val="minMax"/>
          <c:max val="0.73000000000000009"/>
          <c:min val="0.70000000000000007"/>
        </c:scaling>
        <c:delete val="0"/>
        <c:axPos val="b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87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Sr/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86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Sr</a:t>
                </a:r>
              </a:p>
            </c:rich>
          </c:tx>
          <c:layout>
            <c:manualLayout>
              <c:xMode val="edge"/>
              <c:yMode val="edge"/>
              <c:x val="0.47449083172610501"/>
              <c:y val="0.9328663441973372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1"/>
        <c:crosses val="autoZero"/>
        <c:crossBetween val="midCat"/>
        <c:majorUnit val="3.0000000000000009E-3"/>
        <c:minorUnit val="1.0000000000000002E-3"/>
      </c:valAx>
      <c:valAx>
        <c:axId val="1"/>
        <c:scaling>
          <c:orientation val="minMax"/>
          <c:max val="0.51239999999999997"/>
          <c:min val="0.51200000000000001"/>
        </c:scaling>
        <c:delete val="0"/>
        <c:axPos val="l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143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Nd/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144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Nd</a:t>
                </a:r>
              </a:p>
            </c:rich>
          </c:tx>
          <c:layout>
            <c:manualLayout>
              <c:xMode val="edge"/>
              <c:yMode val="edge"/>
              <c:x val="5.3115672260512017E-3"/>
              <c:y val="0.368729271219163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20214692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1264291563916"/>
          <c:y val="5.1164828615761916E-2"/>
          <c:w val="0.84193729168755593"/>
          <c:h val="0.80549352636496929"/>
        </c:manualLayout>
      </c:layout>
      <c:scatterChart>
        <c:scatterStyle val="lineMarker"/>
        <c:varyColors val="0"/>
        <c:ser>
          <c:idx val="10"/>
          <c:order val="0"/>
          <c:tx>
            <c:strRef>
              <c:f>'AFC and mixing_isotopes'!$A$27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8"/>
            <c:spPr>
              <a:noFill/>
              <a:ln w="38100">
                <a:solidFill>
                  <a:srgbClr val="0070C0"/>
                </a:solidFill>
              </a:ln>
            </c:spPr>
          </c:marker>
          <c:xVal>
            <c:numRef>
              <c:f>'AFC and mixing_isotopes'!$G$27:$G$28</c:f>
              <c:numCache>
                <c:formatCode>0.000</c:formatCode>
                <c:ptCount val="2"/>
                <c:pt idx="0">
                  <c:v>18.206</c:v>
                </c:pt>
                <c:pt idx="1">
                  <c:v>18.085000000000001</c:v>
                </c:pt>
              </c:numCache>
            </c:numRef>
          </c:xVal>
          <c:yVal>
            <c:numRef>
              <c:f>'AFC and mixing_isotopes'!$E$27:$E$28</c:f>
              <c:numCache>
                <c:formatCode>0.000</c:formatCode>
                <c:ptCount val="2"/>
                <c:pt idx="0">
                  <c:v>38.139000000000003</c:v>
                </c:pt>
                <c:pt idx="1">
                  <c:v>38.14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4-43E9-ABD4-17FE3330A426}"/>
            </c:ext>
          </c:extLst>
        </c:ser>
        <c:ser>
          <c:idx val="11"/>
          <c:order val="1"/>
          <c:tx>
            <c:strRef>
              <c:f>'AFC and mixing_isotopes'!$A$29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8"/>
            <c:spPr>
              <a:noFill/>
              <a:ln w="38100">
                <a:solidFill>
                  <a:srgbClr val="92D050"/>
                </a:solidFill>
              </a:ln>
            </c:spPr>
          </c:marker>
          <c:xVal>
            <c:numRef>
              <c:f>'AFC and mixing_isotopes'!$G$29:$G$33</c:f>
              <c:numCache>
                <c:formatCode>0.000</c:formatCode>
                <c:ptCount val="5"/>
                <c:pt idx="0">
                  <c:v>18.587</c:v>
                </c:pt>
                <c:pt idx="1">
                  <c:v>18.231000000000002</c:v>
                </c:pt>
                <c:pt idx="2">
                  <c:v>18.123000000000001</c:v>
                </c:pt>
                <c:pt idx="3">
                  <c:v>18.308</c:v>
                </c:pt>
                <c:pt idx="4">
                  <c:v>18.315000000000001</c:v>
                </c:pt>
              </c:numCache>
            </c:numRef>
          </c:xVal>
          <c:yVal>
            <c:numRef>
              <c:f>'AFC and mixing_isotopes'!$E$29:$E$33</c:f>
              <c:numCache>
                <c:formatCode>0.000</c:formatCode>
                <c:ptCount val="5"/>
                <c:pt idx="0">
                  <c:v>38.216000000000001</c:v>
                </c:pt>
                <c:pt idx="1">
                  <c:v>38.423999999999999</c:v>
                </c:pt>
                <c:pt idx="2">
                  <c:v>37.997999999999998</c:v>
                </c:pt>
                <c:pt idx="3">
                  <c:v>38.529000000000003</c:v>
                </c:pt>
                <c:pt idx="4">
                  <c:v>38.533000000000001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4-43E9-ABD4-17FE3330A426}"/>
            </c:ext>
          </c:extLst>
        </c:ser>
        <c:ser>
          <c:idx val="9"/>
          <c:order val="2"/>
          <c:tx>
            <c:strRef>
              <c:f>'AFC and mixing_isotopes'!$A$25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2"/>
            <c:spPr>
              <a:solidFill>
                <a:schemeClr val="tx1"/>
              </a:solidFill>
              <a:ln w="22225">
                <a:solidFill>
                  <a:srgbClr val="000000"/>
                </a:solidFill>
              </a:ln>
            </c:spPr>
          </c:marker>
          <c:xVal>
            <c:numRef>
              <c:f>'AFC and mixing_isotopes'!$G$25:$G$26</c:f>
              <c:numCache>
                <c:formatCode>0.000</c:formatCode>
                <c:ptCount val="2"/>
                <c:pt idx="0">
                  <c:v>19.327000000000002</c:v>
                </c:pt>
              </c:numCache>
            </c:numRef>
          </c:xVal>
          <c:yVal>
            <c:numRef>
              <c:f>'AFC and mixing_isotopes'!$E$25:$E$26</c:f>
              <c:numCache>
                <c:formatCode>0.000</c:formatCode>
                <c:ptCount val="2"/>
                <c:pt idx="0">
                  <c:v>39.424999999999997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4-43E9-ABD4-17FE3330A426}"/>
            </c:ext>
          </c:extLst>
        </c:ser>
        <c:ser>
          <c:idx val="2"/>
          <c:order val="3"/>
          <c:tx>
            <c:strRef>
              <c:f>'AFC and mixing_isotopes'!$B$16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8"/>
            <c:spPr>
              <a:solidFill>
                <a:schemeClr val="bg1">
                  <a:lumMod val="50000"/>
                </a:schemeClr>
              </a:solidFill>
              <a:ln w="22225">
                <a:solidFill>
                  <a:srgbClr val="000000"/>
                </a:solidFill>
                <a:prstDash val="solid"/>
              </a:ln>
            </c:spPr>
          </c:marker>
          <c:xVal>
            <c:numRef>
              <c:f>'AFC and mixing_isotopes'!$G$16</c:f>
              <c:numCache>
                <c:formatCode>0.000</c:formatCode>
                <c:ptCount val="1"/>
                <c:pt idx="0">
                  <c:v>18.14696772517274</c:v>
                </c:pt>
              </c:numCache>
            </c:numRef>
          </c:xVal>
          <c:yVal>
            <c:numRef>
              <c:f>'AFC and mixing_isotopes'!$E$16</c:f>
              <c:numCache>
                <c:formatCode>0.000</c:formatCode>
                <c:ptCount val="1"/>
                <c:pt idx="0">
                  <c:v>38.24431722186884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5-4F57-B1B4-29F8860B33D0}"/>
            </c:ext>
          </c:extLst>
        </c:ser>
        <c:ser>
          <c:idx val="8"/>
          <c:order val="4"/>
          <c:tx>
            <c:strRef>
              <c:f>'AFC and mixing_isotopes'!$A$24</c:f>
              <c:strCache>
                <c:ptCount val="1"/>
                <c:pt idx="0">
                  <c:v>Trachyte (hypherstene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8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</c:spPr>
          </c:marker>
          <c:xVal>
            <c:numRef>
              <c:f>'AFC and mixing_isotopes'!$G$24</c:f>
              <c:numCache>
                <c:formatCode>0.000</c:formatCode>
                <c:ptCount val="1"/>
                <c:pt idx="0">
                  <c:v>18.078314979961664</c:v>
                </c:pt>
              </c:numCache>
            </c:numRef>
          </c:xVal>
          <c:yVal>
            <c:numRef>
              <c:f>'AFC and mixing_isotopes'!$E$24</c:f>
              <c:numCache>
                <c:formatCode>0.000</c:formatCode>
                <c:ptCount val="1"/>
                <c:pt idx="0">
                  <c:v>38.248231235952566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5-4F57-B1B4-29F8860B33D0}"/>
            </c:ext>
          </c:extLst>
        </c:ser>
        <c:ser>
          <c:idx val="1"/>
          <c:order val="5"/>
          <c:tx>
            <c:strRef>
              <c:f>'AFC and mixing_isotopes'!$A$23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2"/>
            <c:spPr>
              <a:solidFill>
                <a:srgbClr val="C00000"/>
              </a:solidFill>
              <a:ln w="22225">
                <a:solidFill>
                  <a:schemeClr val="tx1"/>
                </a:solidFill>
                <a:prstDash val="solid"/>
              </a:ln>
            </c:spPr>
          </c:marker>
          <c:xVal>
            <c:numRef>
              <c:f>'AFC and mixing_isotopes'!$G$23</c:f>
              <c:numCache>
                <c:formatCode>0.000</c:formatCode>
                <c:ptCount val="1"/>
                <c:pt idx="0">
                  <c:v>19.775697161670401</c:v>
                </c:pt>
              </c:numCache>
            </c:numRef>
          </c:xVal>
          <c:yVal>
            <c:numRef>
              <c:f>'AFC and mixing_isotopes'!$E$23</c:f>
              <c:numCache>
                <c:formatCode>0.000</c:formatCode>
                <c:ptCount val="1"/>
                <c:pt idx="0">
                  <c:v>38.566167640448263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05-4F57-B1B4-29F8860B33D0}"/>
            </c:ext>
          </c:extLst>
        </c:ser>
        <c:ser>
          <c:idx val="7"/>
          <c:order val="6"/>
          <c:tx>
            <c:strRef>
              <c:f>'AFC and mixing_isotopes'!$B$18</c:f>
              <c:strCache>
                <c:ptCount val="1"/>
                <c:pt idx="0">
                  <c:v>Gneiss</c:v>
                </c:pt>
              </c:strCache>
            </c:strRef>
          </c:tx>
          <c:xVal>
            <c:numRef>
              <c:f>'AFC and mixing_isotopes'!$G$18</c:f>
              <c:numCache>
                <c:formatCode>0.000</c:formatCode>
                <c:ptCount val="1"/>
                <c:pt idx="0">
                  <c:v>19.7238508771879</c:v>
                </c:pt>
              </c:numCache>
            </c:numRef>
          </c:xVal>
          <c:yVal>
            <c:numRef>
              <c:f>'AFC and mixing_isotopes'!$E$18</c:f>
              <c:numCache>
                <c:formatCode>0.000</c:formatCode>
                <c:ptCount val="1"/>
                <c:pt idx="0">
                  <c:v>38.43067131789487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05-4F57-B1B4-29F8860B33D0}"/>
            </c:ext>
          </c:extLst>
        </c:ser>
        <c:ser>
          <c:idx val="3"/>
          <c:order val="7"/>
          <c:tx>
            <c:strRef>
              <c:f>'AFC and mixing_isotopes'!$B$17</c:f>
              <c:strCache>
                <c:ptCount val="1"/>
                <c:pt idx="0">
                  <c:v>Amphibolite</c:v>
                </c:pt>
              </c:strCache>
            </c:strRef>
          </c:tx>
          <c:spPr>
            <a:ln>
              <a:noFill/>
            </a:ln>
          </c:spPr>
          <c:marker>
            <c:spPr>
              <a:ln w="19050">
                <a:solidFill>
                  <a:srgbClr val="FF0000"/>
                </a:solidFill>
              </a:ln>
            </c:spPr>
          </c:marker>
          <c:xVal>
            <c:numRef>
              <c:f>'AFC and mixing_isotopes'!$G$17</c:f>
              <c:numCache>
                <c:formatCode>0.000</c:formatCode>
                <c:ptCount val="1"/>
                <c:pt idx="0">
                  <c:v>20.680950100257508</c:v>
                </c:pt>
              </c:numCache>
            </c:numRef>
          </c:xVal>
          <c:yVal>
            <c:numRef>
              <c:f>'AFC and mixing_isotopes'!$E$17</c:f>
              <c:numCache>
                <c:formatCode>0.000</c:formatCode>
                <c:ptCount val="1"/>
                <c:pt idx="0">
                  <c:v>39.106853073315385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05-4F57-B1B4-29F8860B33D0}"/>
            </c:ext>
          </c:extLst>
        </c:ser>
        <c:ser>
          <c:idx val="4"/>
          <c:order val="8"/>
          <c:tx>
            <c:strRef>
              <c:f>'AFC and mixing_isotopes'!$L$29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>
              <a:solidFill>
                <a:schemeClr val="accent6">
                  <a:lumMod val="75000"/>
                </a:schemeClr>
              </a:solidFill>
            </a:ln>
          </c:spPr>
          <c:marker>
            <c:symbol val="plus"/>
            <c:size val="20"/>
            <c:spPr>
              <a:noFill/>
              <a:ln w="57150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'AFC and mixing_isotopes'!$Y$32:$Y$57</c:f>
              <c:numCache>
                <c:formatCode>0.000</c:formatCode>
                <c:ptCount val="26"/>
                <c:pt idx="0">
                  <c:v>18.14696772517274</c:v>
                </c:pt>
                <c:pt idx="1">
                  <c:v>18.86605406325916</c:v>
                </c:pt>
                <c:pt idx="2">
                  <c:v>19.159591626853732</c:v>
                </c:pt>
                <c:pt idx="3">
                  <c:v>19.318855677515376</c:v>
                </c:pt>
                <c:pt idx="4">
                  <c:v>19.418661931322927</c:v>
                </c:pt>
                <c:pt idx="5">
                  <c:v>19.448840818751183</c:v>
                </c:pt>
                <c:pt idx="6">
                  <c:v>19.462399982551119</c:v>
                </c:pt>
                <c:pt idx="7">
                  <c:v>19.481099357787173</c:v>
                </c:pt>
                <c:pt idx="8">
                  <c:v>19.486936315361369</c:v>
                </c:pt>
                <c:pt idx="9">
                  <c:v>19.498069998348829</c:v>
                </c:pt>
                <c:pt idx="10">
                  <c:v>19.508536309141476</c:v>
                </c:pt>
                <c:pt idx="11">
                  <c:v>19.536471534367422</c:v>
                </c:pt>
                <c:pt idx="12">
                  <c:v>19.573953185430849</c:v>
                </c:pt>
                <c:pt idx="13">
                  <c:v>19.603213720753146</c:v>
                </c:pt>
                <c:pt idx="14">
                  <c:v>19.626605833742776</c:v>
                </c:pt>
                <c:pt idx="15">
                  <c:v>19.645651720486853</c:v>
                </c:pt>
                <c:pt idx="16">
                  <c:v>19.661377495318071</c:v>
                </c:pt>
                <c:pt idx="17">
                  <c:v>19.674497334010407</c:v>
                </c:pt>
                <c:pt idx="18">
                  <c:v>19.685520307963351</c:v>
                </c:pt>
                <c:pt idx="19">
                  <c:v>19.694814802772949</c:v>
                </c:pt>
                <c:pt idx="20">
                  <c:v>19.702648136645823</c:v>
                </c:pt>
                <c:pt idx="21">
                  <c:v>19.709210378540924</c:v>
                </c:pt>
                <c:pt idx="22">
                  <c:v>19.714626208359011</c:v>
                </c:pt>
                <c:pt idx="23">
                  <c:v>19.718953385926707</c:v>
                </c:pt>
                <c:pt idx="24">
                  <c:v>19.72215169927507</c:v>
                </c:pt>
                <c:pt idx="25">
                  <c:v>19.723700298951169</c:v>
                </c:pt>
              </c:numCache>
            </c:numRef>
          </c:xVal>
          <c:yVal>
            <c:numRef>
              <c:f>'AFC and mixing_isotopes'!$W$32:$W$57</c:f>
              <c:numCache>
                <c:formatCode>0.000</c:formatCode>
                <c:ptCount val="26"/>
                <c:pt idx="0">
                  <c:v>38.24431722186884</c:v>
                </c:pt>
                <c:pt idx="1">
                  <c:v>38.329297953844772</c:v>
                </c:pt>
                <c:pt idx="2">
                  <c:v>38.363987859208684</c:v>
                </c:pt>
                <c:pt idx="3">
                  <c:v>38.382809487274507</c:v>
                </c:pt>
                <c:pt idx="4">
                  <c:v>38.394604466618588</c:v>
                </c:pt>
                <c:pt idx="5">
                  <c:v>38.398170970121768</c:v>
                </c:pt>
                <c:pt idx="6">
                  <c:v>38.399773375290202</c:v>
                </c:pt>
                <c:pt idx="7">
                  <c:v>38.401983244273779</c:v>
                </c:pt>
                <c:pt idx="8">
                  <c:v>38.402673048683759</c:v>
                </c:pt>
                <c:pt idx="9">
                  <c:v>38.403988813536671</c:v>
                </c:pt>
                <c:pt idx="10">
                  <c:v>38.405225709170942</c:v>
                </c:pt>
                <c:pt idx="11">
                  <c:v>38.408527059456546</c:v>
                </c:pt>
                <c:pt idx="12">
                  <c:v>38.412956594512814</c:v>
                </c:pt>
                <c:pt idx="13">
                  <c:v>38.416414568302599</c:v>
                </c:pt>
                <c:pt idx="14">
                  <c:v>38.419179019216259</c:v>
                </c:pt>
                <c:pt idx="15">
                  <c:v>38.421429838500281</c:v>
                </c:pt>
                <c:pt idx="16">
                  <c:v>38.423288291074421</c:v>
                </c:pt>
                <c:pt idx="17">
                  <c:v>38.424838777346274</c:v>
                </c:pt>
                <c:pt idx="18">
                  <c:v>38.426141458742734</c:v>
                </c:pt>
                <c:pt idx="19">
                  <c:v>38.427239870616845</c:v>
                </c:pt>
                <c:pt idx="20">
                  <c:v>38.428165604302876</c:v>
                </c:pt>
                <c:pt idx="21">
                  <c:v>38.428941121914754</c:v>
                </c:pt>
                <c:pt idx="22">
                  <c:v>38.429581157968592</c:v>
                </c:pt>
                <c:pt idx="23">
                  <c:v>38.430092538449095</c:v>
                </c:pt>
                <c:pt idx="24">
                  <c:v>38.430470511155619</c:v>
                </c:pt>
                <c:pt idx="25">
                  <c:v>38.43065352274553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05-4F57-B1B4-29F8860B33D0}"/>
            </c:ext>
          </c:extLst>
        </c:ser>
        <c:ser>
          <c:idx val="0"/>
          <c:order val="9"/>
          <c:tx>
            <c:strRef>
              <c:f>'AFC and mixing_isotopes'!$L$3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  <a:prstDash val="solid"/>
            </a:ln>
          </c:spPr>
          <c:marker>
            <c:symbol val="star"/>
            <c:size val="20"/>
            <c:spPr>
              <a:noFill/>
              <a:ln w="57150">
                <a:solidFill>
                  <a:srgbClr val="9954CC"/>
                </a:solidFill>
                <a:prstDash val="solid"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505-4F57-B1B4-29F8860B33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4CEA166-6294-4B61-B044-9D6E108A317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505-4F57-B1B4-29F8860B33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3DC35C2-32F0-4D27-A447-04FB41EB069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505-4F57-B1B4-29F8860B33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67874D6-E16B-4A0A-A447-9E0DF84C033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505-4F57-B1B4-29F8860B33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4AEA928-B507-478E-B0B1-B7FF7DE77C2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505-4F57-B1B4-29F8860B33D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4ED2BBA-E79D-4B9E-BEBF-9DB2D7E1B96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505-4F57-B1B4-29F8860B33D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7BE7C95-786E-4301-A6B0-E642145D360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505-4F57-B1B4-29F8860B33D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D345AC0-8F5C-4FDE-92A7-C85D213C454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505-4F57-B1B4-29F8860B33D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3D10965-F26E-464E-A9E1-50ED6962A25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505-4F57-B1B4-29F8860B33D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CFA3F9D-ED1A-472F-BFA3-12E30428D6A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505-4F57-B1B4-29F8860B33D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34EBD57-2A85-4ECD-AAA3-B18D3298E17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505-4F57-B1B4-29F8860B33D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0DB6DA2-69A6-4ABA-9169-3E8AFBBE172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E49-4993-B8A7-DFE9100174B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5386749-B1E7-4BD7-B0E4-1E2F49B248C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E49-4993-B8A7-DFE9100174B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3478A65-D11A-4788-B36C-C0A099A9A69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E49-4993-B8A7-DFE9100174B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5E3092A-7F68-4345-9B85-51E48CD972E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E49-4993-B8A7-DFE9100174B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1165CC4-7137-4E82-B13A-004A70A4263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E49-4993-B8A7-DFE9100174B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ECD67D-ED38-446E-90F6-915111E1ABD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E49-4993-B8A7-DFE9100174B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DBB3A27-7188-48B7-99FA-8D63C072EBB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E49-4993-B8A7-DFE9100174B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938B9F2-7569-4F3A-96E4-B03A203846A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E49-4993-B8A7-DFE9100174B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3FB0CBE-BA44-4A23-B4AC-E763A5BB6B0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E49-4993-B8A7-DFE9100174B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AE80045-BEC5-4AD1-B8D0-B4441795A91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E49-4993-B8A7-DFE9100174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'AFC and mixing_isotopes'!$Y$6:$Y$26</c:f>
              <c:numCache>
                <c:formatCode>0.000000</c:formatCode>
                <c:ptCount val="21"/>
                <c:pt idx="0">
                  <c:v>18.14696772517274</c:v>
                </c:pt>
                <c:pt idx="1">
                  <c:v>18.363226936730719</c:v>
                </c:pt>
                <c:pt idx="2">
                  <c:v>18.568857408671288</c:v>
                </c:pt>
                <c:pt idx="3">
                  <c:v>18.764274747343311</c:v>
                </c:pt>
                <c:pt idx="4">
                  <c:v>18.949850821136557</c:v>
                </c:pt>
                <c:pt idx="5">
                  <c:v>19.125915280814713</c:v>
                </c:pt>
                <c:pt idx="6">
                  <c:v>19.292756428093618</c:v>
                </c:pt>
                <c:pt idx="7">
                  <c:v>19.450621356124969</c:v>
                </c:pt>
                <c:pt idx="8">
                  <c:v>19.599715234090866</c:v>
                </c:pt>
                <c:pt idx="9">
                  <c:v>19.740199532215851</c:v>
                </c:pt>
                <c:pt idx="10">
                  <c:v>19.872188866114577</c:v>
                </c:pt>
                <c:pt idx="11">
                  <c:v>19.995745949236738</c:v>
                </c:pt>
                <c:pt idx="12">
                  <c:v>20.110873818825389</c:v>
                </c:pt>
                <c:pt idx="13">
                  <c:v>20.21750392038183</c:v>
                </c:pt>
                <c:pt idx="14">
                  <c:v>20.315477525269053</c:v>
                </c:pt>
                <c:pt idx="15">
                  <c:v>20.404515659339172</c:v>
                </c:pt>
                <c:pt idx="16">
                  <c:v>20.48416746936423</c:v>
                </c:pt>
                <c:pt idx="17">
                  <c:v>20.553713209712171</c:v>
                </c:pt>
                <c:pt idx="18">
                  <c:v>20.611954215570748</c:v>
                </c:pt>
                <c:pt idx="19">
                  <c:v>20.656627723432646</c:v>
                </c:pt>
                <c:pt idx="20">
                  <c:v>20.678777805036688</c:v>
                </c:pt>
              </c:numCache>
            </c:numRef>
          </c:xVal>
          <c:yVal>
            <c:numRef>
              <c:f>'AFC and mixing_isotopes'!$W$6:$W$26</c:f>
              <c:numCache>
                <c:formatCode>0.000000</c:formatCode>
                <c:ptCount val="21"/>
                <c:pt idx="0">
                  <c:v>38.24431722186884</c:v>
                </c:pt>
                <c:pt idx="1">
                  <c:v>38.317929147906042</c:v>
                </c:pt>
                <c:pt idx="2">
                  <c:v>38.387923184148178</c:v>
                </c:pt>
                <c:pt idx="3">
                  <c:v>38.45444079778914</c:v>
                </c:pt>
                <c:pt idx="4">
                  <c:v>38.51760856816955</c:v>
                </c:pt>
                <c:pt idx="5">
                  <c:v>38.577538704279078</c:v>
                </c:pt>
                <c:pt idx="6">
                  <c:v>38.634329340409572</c:v>
                </c:pt>
                <c:pt idx="7">
                  <c:v>38.688064583973969</c:v>
                </c:pt>
                <c:pt idx="8">
                  <c:v>38.738814271991231</c:v>
                </c:pt>
                <c:pt idx="9">
                  <c:v>38.78663336690267</c:v>
                </c:pt>
                <c:pt idx="10">
                  <c:v>38.831560882427475</c:v>
                </c:pt>
                <c:pt idx="11">
                  <c:v>38.87361816543816</c:v>
                </c:pt>
                <c:pt idx="12">
                  <c:v>38.912806249774206</c:v>
                </c:pt>
                <c:pt idx="13">
                  <c:v>38.949101800343193</c:v>
                </c:pt>
                <c:pt idx="14">
                  <c:v>38.982450787905847</c:v>
                </c:pt>
                <c:pt idx="15">
                  <c:v>39.012758253157578</c:v>
                </c:pt>
                <c:pt idx="16">
                  <c:v>39.039870731308469</c:v>
                </c:pt>
                <c:pt idx="17">
                  <c:v>39.063543229963273</c:v>
                </c:pt>
                <c:pt idx="18">
                  <c:v>39.083367738638337</c:v>
                </c:pt>
                <c:pt idx="19">
                  <c:v>39.098574040986627</c:v>
                </c:pt>
                <c:pt idx="20">
                  <c:v>39.106113651239561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mixing_isotopes'!$L$6:$L$54</c15:f>
                <c15:dlblRangeCache>
                  <c:ptCount val="49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  <c:pt idx="11">
                    <c:v>55%</c:v>
                  </c:pt>
                  <c:pt idx="12">
                    <c:v>60%</c:v>
                  </c:pt>
                  <c:pt idx="13">
                    <c:v>65%</c:v>
                  </c:pt>
                  <c:pt idx="14">
                    <c:v>70%</c:v>
                  </c:pt>
                  <c:pt idx="15">
                    <c:v>75%</c:v>
                  </c:pt>
                  <c:pt idx="16">
                    <c:v>80%</c:v>
                  </c:pt>
                  <c:pt idx="17">
                    <c:v>85%</c:v>
                  </c:pt>
                  <c:pt idx="18">
                    <c:v>90%</c:v>
                  </c:pt>
                  <c:pt idx="19">
                    <c:v>95%</c:v>
                  </c:pt>
                  <c:pt idx="20">
                    <c:v>99%</c:v>
                  </c:pt>
                  <c:pt idx="23">
                    <c:v>AFC model (gneiss contaminant)</c:v>
                  </c:pt>
                  <c:pt idx="25">
                    <c:v>%AFC</c:v>
                  </c:pt>
                  <c:pt idx="26">
                    <c:v>0%</c:v>
                  </c:pt>
                  <c:pt idx="27">
                    <c:v>5%</c:v>
                  </c:pt>
                  <c:pt idx="28">
                    <c:v>10%</c:v>
                  </c:pt>
                  <c:pt idx="29">
                    <c:v>15%</c:v>
                  </c:pt>
                  <c:pt idx="30">
                    <c:v>20%</c:v>
                  </c:pt>
                  <c:pt idx="31">
                    <c:v>22%</c:v>
                  </c:pt>
                  <c:pt idx="32">
                    <c:v>23%</c:v>
                  </c:pt>
                  <c:pt idx="33">
                    <c:v>24.5%</c:v>
                  </c:pt>
                  <c:pt idx="34">
                    <c:v>25%</c:v>
                  </c:pt>
                  <c:pt idx="35">
                    <c:v>26%</c:v>
                  </c:pt>
                  <c:pt idx="36">
                    <c:v>27%</c:v>
                  </c:pt>
                  <c:pt idx="37">
                    <c:v>30%</c:v>
                  </c:pt>
                  <c:pt idx="38">
                    <c:v>35%</c:v>
                  </c:pt>
                  <c:pt idx="39">
                    <c:v>40%</c:v>
                  </c:pt>
                  <c:pt idx="40">
                    <c:v>45%</c:v>
                  </c:pt>
                  <c:pt idx="41">
                    <c:v>50%</c:v>
                  </c:pt>
                  <c:pt idx="42">
                    <c:v>55%</c:v>
                  </c:pt>
                  <c:pt idx="43">
                    <c:v>60%</c:v>
                  </c:pt>
                  <c:pt idx="44">
                    <c:v>65%</c:v>
                  </c:pt>
                  <c:pt idx="45">
                    <c:v>70%</c:v>
                  </c:pt>
                  <c:pt idx="46">
                    <c:v>75%</c:v>
                  </c:pt>
                  <c:pt idx="47">
                    <c:v>80%</c:v>
                  </c:pt>
                  <c:pt idx="48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4505-4F57-B1B4-29F8860B33D0}"/>
            </c:ext>
          </c:extLst>
        </c:ser>
        <c:ser>
          <c:idx val="6"/>
          <c:order val="10"/>
          <c:tx>
            <c:strRef>
              <c:f>'AFC and mixing_isotopes'!$L$85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50800">
              <a:solidFill>
                <a:schemeClr val="tx1"/>
              </a:solidFill>
              <a:prstDash val="sysDot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'AFC and mixing_isotopes'!$R$87:$R$107</c:f>
              <c:numCache>
                <c:formatCode>0.000</c:formatCode>
                <c:ptCount val="21"/>
                <c:pt idx="0">
                  <c:v>18.14696772517274</c:v>
                </c:pt>
                <c:pt idx="1">
                  <c:v>18.225811882773499</c:v>
                </c:pt>
                <c:pt idx="2">
                  <c:v>18.304656040374258</c:v>
                </c:pt>
                <c:pt idx="3">
                  <c:v>18.383500197975014</c:v>
                </c:pt>
                <c:pt idx="4">
                  <c:v>18.462344355575773</c:v>
                </c:pt>
                <c:pt idx="5">
                  <c:v>18.541188513176529</c:v>
                </c:pt>
                <c:pt idx="6">
                  <c:v>18.620032670777288</c:v>
                </c:pt>
                <c:pt idx="7">
                  <c:v>18.698876828378047</c:v>
                </c:pt>
                <c:pt idx="8">
                  <c:v>18.777720985978803</c:v>
                </c:pt>
                <c:pt idx="9">
                  <c:v>18.856565143579566</c:v>
                </c:pt>
                <c:pt idx="10">
                  <c:v>18.935409301180322</c:v>
                </c:pt>
                <c:pt idx="11">
                  <c:v>19.014253458781077</c:v>
                </c:pt>
                <c:pt idx="12">
                  <c:v>19.093097616381836</c:v>
                </c:pt>
                <c:pt idx="13">
                  <c:v>19.171941773982596</c:v>
                </c:pt>
                <c:pt idx="14">
                  <c:v>19.250785931583351</c:v>
                </c:pt>
                <c:pt idx="15">
                  <c:v>19.329630089184111</c:v>
                </c:pt>
                <c:pt idx="16">
                  <c:v>19.408474246784866</c:v>
                </c:pt>
                <c:pt idx="17">
                  <c:v>19.487318404385626</c:v>
                </c:pt>
                <c:pt idx="18">
                  <c:v>19.566162561986385</c:v>
                </c:pt>
                <c:pt idx="19">
                  <c:v>19.645006719587141</c:v>
                </c:pt>
                <c:pt idx="20">
                  <c:v>19.7238508771879</c:v>
                </c:pt>
              </c:numCache>
            </c:numRef>
          </c:xVal>
          <c:yVal>
            <c:numRef>
              <c:f>'AFC and mixing_isotopes'!$P$87:$P$107</c:f>
              <c:numCache>
                <c:formatCode>0.000</c:formatCode>
                <c:ptCount val="21"/>
                <c:pt idx="0">
                  <c:v>38.24431722186884</c:v>
                </c:pt>
                <c:pt idx="1">
                  <c:v>38.253634926670138</c:v>
                </c:pt>
                <c:pt idx="2">
                  <c:v>38.26295263147145</c:v>
                </c:pt>
                <c:pt idx="3">
                  <c:v>38.27227033627274</c:v>
                </c:pt>
                <c:pt idx="4">
                  <c:v>38.281588041074045</c:v>
                </c:pt>
                <c:pt idx="5">
                  <c:v>38.290905745875349</c:v>
                </c:pt>
                <c:pt idx="6">
                  <c:v>38.300223450676647</c:v>
                </c:pt>
                <c:pt idx="7">
                  <c:v>38.309541155477952</c:v>
                </c:pt>
                <c:pt idx="8">
                  <c:v>38.318858860279249</c:v>
                </c:pt>
                <c:pt idx="9">
                  <c:v>38.328176565080554</c:v>
                </c:pt>
                <c:pt idx="10">
                  <c:v>38.337494269881859</c:v>
                </c:pt>
                <c:pt idx="11">
                  <c:v>38.346811974683156</c:v>
                </c:pt>
                <c:pt idx="12">
                  <c:v>38.356129679484454</c:v>
                </c:pt>
                <c:pt idx="13">
                  <c:v>38.365447384285758</c:v>
                </c:pt>
                <c:pt idx="14">
                  <c:v>38.374765089087063</c:v>
                </c:pt>
                <c:pt idx="15">
                  <c:v>38.384082793888361</c:v>
                </c:pt>
                <c:pt idx="16">
                  <c:v>38.393400498689665</c:v>
                </c:pt>
                <c:pt idx="17">
                  <c:v>38.402718203490963</c:v>
                </c:pt>
                <c:pt idx="18">
                  <c:v>38.412035908292268</c:v>
                </c:pt>
                <c:pt idx="19">
                  <c:v>38.421353613093565</c:v>
                </c:pt>
                <c:pt idx="20">
                  <c:v>38.43067131789487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505-4F57-B1B4-29F8860B33D0}"/>
            </c:ext>
          </c:extLst>
        </c:ser>
        <c:ser>
          <c:idx val="5"/>
          <c:order val="11"/>
          <c:tx>
            <c:strRef>
              <c:f>'AFC and mixing_isotopes'!$L$60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44450">
              <a:solidFill>
                <a:schemeClr val="tx1"/>
              </a:solidFill>
              <a:prstDash val="lgDash"/>
            </a:ln>
          </c:spPr>
          <c:marker>
            <c:symbol val="x"/>
            <c:size val="18"/>
            <c:spPr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505-4F57-B1B4-29F8860B33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D07FCE9-C2FF-4B22-AABF-589DA32DDDE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505-4F57-B1B4-29F8860B33D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505-4F57-B1B4-29F8860B33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091B76C-72A4-4787-95F7-1C2B4428AB0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505-4F57-B1B4-29F8860B33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162D5B6-FE19-418B-9C8A-70A69208604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505-4F57-B1B4-29F8860B33D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0ED1197-3913-495C-B904-83758987508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505-4F57-B1B4-29F8860B33D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9235AE4-C286-4B95-A151-880F49AA0D9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505-4F57-B1B4-29F8860B33D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7D26177-73B8-42B8-9405-EFCF5D44C32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505-4F57-B1B4-29F8860B33D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485D0C6-678D-4818-AE0B-ADA17BA9D40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505-4F57-B1B4-29F8860B33D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BB14C29-5B13-4C20-A51F-936FA87C34D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505-4F57-B1B4-29F8860B33D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2EA89B2-70D5-472E-A341-7A868D7765D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505-4F57-B1B4-29F8860B33D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FCB-430A-9E6A-4645B84FBE5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FCB-430A-9E6A-4645B84FBE5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FCB-430A-9E6A-4645B84FBE5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FCB-430A-9E6A-4645B84FBE5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FCB-430A-9E6A-4645B84FBE5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FCB-430A-9E6A-4645B84FBE5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FCB-430A-9E6A-4645B84FBE5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FCB-430A-9E6A-4645B84FBE5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FCB-430A-9E6A-4645B84FBE5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FCB-430A-9E6A-4645B84FBE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mixing_isotopes'!$R$62:$R$82</c:f>
              <c:numCache>
                <c:formatCode>0.000</c:formatCode>
                <c:ptCount val="21"/>
                <c:pt idx="0">
                  <c:v>18.14696772517274</c:v>
                </c:pt>
                <c:pt idx="1">
                  <c:v>18.273666843926978</c:v>
                </c:pt>
                <c:pt idx="2">
                  <c:v>18.400365962681217</c:v>
                </c:pt>
                <c:pt idx="3">
                  <c:v>18.527065081435456</c:v>
                </c:pt>
                <c:pt idx="4">
                  <c:v>18.653764200189695</c:v>
                </c:pt>
                <c:pt idx="5">
                  <c:v>18.78046331894393</c:v>
                </c:pt>
                <c:pt idx="6">
                  <c:v>18.907162437698169</c:v>
                </c:pt>
                <c:pt idx="7">
                  <c:v>19.033861556452408</c:v>
                </c:pt>
                <c:pt idx="8">
                  <c:v>19.160560675206646</c:v>
                </c:pt>
                <c:pt idx="9">
                  <c:v>19.287259793960885</c:v>
                </c:pt>
                <c:pt idx="10">
                  <c:v>19.413958912715124</c:v>
                </c:pt>
                <c:pt idx="11">
                  <c:v>19.540658031469363</c:v>
                </c:pt>
                <c:pt idx="12">
                  <c:v>19.667357150223602</c:v>
                </c:pt>
                <c:pt idx="13">
                  <c:v>19.79405626897784</c:v>
                </c:pt>
                <c:pt idx="14">
                  <c:v>19.920755387732079</c:v>
                </c:pt>
                <c:pt idx="15">
                  <c:v>20.047454506486318</c:v>
                </c:pt>
                <c:pt idx="16">
                  <c:v>20.174153625240553</c:v>
                </c:pt>
                <c:pt idx="17">
                  <c:v>20.300852743994795</c:v>
                </c:pt>
                <c:pt idx="18">
                  <c:v>20.427551862749031</c:v>
                </c:pt>
                <c:pt idx="19">
                  <c:v>20.554250981503269</c:v>
                </c:pt>
                <c:pt idx="20">
                  <c:v>20.680950100257508</c:v>
                </c:pt>
              </c:numCache>
            </c:numRef>
          </c:xVal>
          <c:yVal>
            <c:numRef>
              <c:f>'AFC and mixing_isotopes'!$P$62:$P$82</c:f>
              <c:numCache>
                <c:formatCode>0.000</c:formatCode>
                <c:ptCount val="21"/>
                <c:pt idx="0">
                  <c:v>38.24431722186884</c:v>
                </c:pt>
                <c:pt idx="1">
                  <c:v>38.287444014441164</c:v>
                </c:pt>
                <c:pt idx="2">
                  <c:v>38.330570807013501</c:v>
                </c:pt>
                <c:pt idx="3">
                  <c:v>38.373697599585817</c:v>
                </c:pt>
                <c:pt idx="4">
                  <c:v>38.416824392158148</c:v>
                </c:pt>
                <c:pt idx="5">
                  <c:v>38.459951184730478</c:v>
                </c:pt>
                <c:pt idx="6">
                  <c:v>38.503077977302802</c:v>
                </c:pt>
                <c:pt idx="7">
                  <c:v>38.546204769875132</c:v>
                </c:pt>
                <c:pt idx="8">
                  <c:v>38.589331562447455</c:v>
                </c:pt>
                <c:pt idx="9">
                  <c:v>38.632458355019786</c:v>
                </c:pt>
                <c:pt idx="10">
                  <c:v>38.675585147592116</c:v>
                </c:pt>
                <c:pt idx="11">
                  <c:v>38.71871194016444</c:v>
                </c:pt>
                <c:pt idx="12">
                  <c:v>38.761838732736763</c:v>
                </c:pt>
                <c:pt idx="13">
                  <c:v>38.804965525309093</c:v>
                </c:pt>
                <c:pt idx="14">
                  <c:v>38.848092317881424</c:v>
                </c:pt>
                <c:pt idx="15">
                  <c:v>38.891219110453747</c:v>
                </c:pt>
                <c:pt idx="16">
                  <c:v>38.934345903026077</c:v>
                </c:pt>
                <c:pt idx="17">
                  <c:v>38.977472695598408</c:v>
                </c:pt>
                <c:pt idx="18">
                  <c:v>39.020599488170731</c:v>
                </c:pt>
                <c:pt idx="19">
                  <c:v>39.063726280743055</c:v>
                </c:pt>
                <c:pt idx="20">
                  <c:v>39.106853073315385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mixing_isotopes'!$M$62:$M$72</c15:f>
                <c15:dlblRangeCache>
                  <c:ptCount val="11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4505-4F57-B1B4-29F8860B3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469280"/>
        <c:axId val="1"/>
      </c:scatterChart>
      <c:valAx>
        <c:axId val="2021469280"/>
        <c:scaling>
          <c:orientation val="minMax"/>
          <c:max val="20"/>
          <c:min val="18"/>
        </c:scaling>
        <c:delete val="0"/>
        <c:axPos val="b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206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204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</a:t>
                </a:r>
              </a:p>
            </c:rich>
          </c:tx>
          <c:layout>
            <c:manualLayout>
              <c:xMode val="edge"/>
              <c:yMode val="edge"/>
              <c:x val="0.47449083172610501"/>
              <c:y val="0.9328663441973372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1"/>
        <c:crosses val="autoZero"/>
        <c:crossBetween val="midCat"/>
        <c:majorUnit val="0.4"/>
        <c:minorUnit val="0.1"/>
      </c:valAx>
      <c:valAx>
        <c:axId val="1"/>
        <c:scaling>
          <c:orientation val="minMax"/>
          <c:max val="38.6"/>
          <c:min val="37.9"/>
        </c:scaling>
        <c:delete val="0"/>
        <c:axPos val="l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208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204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</a:t>
                </a:r>
              </a:p>
            </c:rich>
          </c:tx>
          <c:layout>
            <c:manualLayout>
              <c:xMode val="edge"/>
              <c:yMode val="edge"/>
              <c:x val="1.3777385691218389E-2"/>
              <c:y val="0.3739627137778271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2021469280"/>
        <c:crosses val="autoZero"/>
        <c:crossBetween val="midCat"/>
        <c:majorUnit val="0.1"/>
        <c:minorUnit val="2.0000000000000004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82975675852599"/>
          <c:y val="5.1164845649481067E-2"/>
          <c:w val="0.80575149226783105"/>
          <c:h val="0.80549352636496929"/>
        </c:manualLayout>
      </c:layout>
      <c:scatterChart>
        <c:scatterStyle val="lineMarker"/>
        <c:varyColors val="0"/>
        <c:ser>
          <c:idx val="10"/>
          <c:order val="0"/>
          <c:tx>
            <c:strRef>
              <c:f>'AFC and mixing_isotopes'!$A$27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38100">
                <a:solidFill>
                  <a:srgbClr val="0070C0"/>
                </a:solidFill>
              </a:ln>
            </c:spPr>
          </c:marker>
          <c:xVal>
            <c:numRef>
              <c:f>'AFC and mixing_isotopes'!$G$27:$G$28</c:f>
              <c:numCache>
                <c:formatCode>0.000</c:formatCode>
                <c:ptCount val="2"/>
                <c:pt idx="0">
                  <c:v>18.206</c:v>
                </c:pt>
                <c:pt idx="1">
                  <c:v>18.085000000000001</c:v>
                </c:pt>
              </c:numCache>
            </c:numRef>
          </c:xVal>
          <c:yVal>
            <c:numRef>
              <c:f>'AFC and mixing_isotopes'!$F$27:$F$28</c:f>
              <c:numCache>
                <c:formatCode>0.000</c:formatCode>
                <c:ptCount val="2"/>
                <c:pt idx="0">
                  <c:v>15.526</c:v>
                </c:pt>
                <c:pt idx="1">
                  <c:v>15.510999999999999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0D-48F8-A612-19E5AA38B6F4}"/>
            </c:ext>
          </c:extLst>
        </c:ser>
        <c:ser>
          <c:idx val="11"/>
          <c:order val="1"/>
          <c:tx>
            <c:strRef>
              <c:f>'AFC and mixing_isotopes'!$A$29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38100">
                <a:solidFill>
                  <a:srgbClr val="92D050"/>
                </a:solidFill>
              </a:ln>
            </c:spPr>
          </c:marker>
          <c:xVal>
            <c:numRef>
              <c:f>'AFC and mixing_isotopes'!$G$29:$G$33</c:f>
              <c:numCache>
                <c:formatCode>0.000</c:formatCode>
                <c:ptCount val="5"/>
                <c:pt idx="0">
                  <c:v>18.587</c:v>
                </c:pt>
                <c:pt idx="1">
                  <c:v>18.231000000000002</c:v>
                </c:pt>
                <c:pt idx="2">
                  <c:v>18.123000000000001</c:v>
                </c:pt>
                <c:pt idx="3">
                  <c:v>18.308</c:v>
                </c:pt>
                <c:pt idx="4">
                  <c:v>18.315000000000001</c:v>
                </c:pt>
              </c:numCache>
            </c:numRef>
          </c:xVal>
          <c:yVal>
            <c:numRef>
              <c:f>'AFC and mixing_isotopes'!$F$29:$F$43</c:f>
              <c:numCache>
                <c:formatCode>0.000</c:formatCode>
                <c:ptCount val="15"/>
                <c:pt idx="0">
                  <c:v>15.54</c:v>
                </c:pt>
                <c:pt idx="1">
                  <c:v>15.548999999999999</c:v>
                </c:pt>
                <c:pt idx="2">
                  <c:v>15.509</c:v>
                </c:pt>
                <c:pt idx="3">
                  <c:v>15.523999999999999</c:v>
                </c:pt>
                <c:pt idx="4">
                  <c:v>15.525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0D-48F8-A612-19E5AA38B6F4}"/>
            </c:ext>
          </c:extLst>
        </c:ser>
        <c:ser>
          <c:idx val="9"/>
          <c:order val="2"/>
          <c:tx>
            <c:strRef>
              <c:f>'AFC and mixing_isotopes'!$A$25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2"/>
            <c:spPr>
              <a:solidFill>
                <a:schemeClr val="tx1"/>
              </a:solidFill>
              <a:ln w="22225">
                <a:solidFill>
                  <a:srgbClr val="000000"/>
                </a:solidFill>
              </a:ln>
            </c:spPr>
          </c:marker>
          <c:xVal>
            <c:numRef>
              <c:f>'AFC and mixing_isotopes'!$G$25:$G$26</c:f>
              <c:numCache>
                <c:formatCode>0.000</c:formatCode>
                <c:ptCount val="2"/>
                <c:pt idx="0">
                  <c:v>19.327000000000002</c:v>
                </c:pt>
              </c:numCache>
            </c:numRef>
          </c:xVal>
          <c:yVal>
            <c:numRef>
              <c:f>'AFC and mixing_isotopes'!$F$25:$F$26</c:f>
              <c:numCache>
                <c:formatCode>0.000</c:formatCode>
                <c:ptCount val="2"/>
                <c:pt idx="0">
                  <c:v>15.47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0D-48F8-A612-19E5AA38B6F4}"/>
            </c:ext>
          </c:extLst>
        </c:ser>
        <c:ser>
          <c:idx val="2"/>
          <c:order val="3"/>
          <c:tx>
            <c:strRef>
              <c:f>'AFC and mixing_isotopes'!$B$16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2"/>
            <c:spPr>
              <a:solidFill>
                <a:schemeClr val="bg1">
                  <a:lumMod val="50000"/>
                </a:schemeClr>
              </a:solidFill>
              <a:ln w="22225">
                <a:solidFill>
                  <a:srgbClr val="000000"/>
                </a:solidFill>
                <a:prstDash val="solid"/>
              </a:ln>
            </c:spPr>
          </c:marker>
          <c:xVal>
            <c:numRef>
              <c:f>'AFC and mixing_isotopes'!$G$16</c:f>
              <c:numCache>
                <c:formatCode>0.000</c:formatCode>
                <c:ptCount val="1"/>
                <c:pt idx="0">
                  <c:v>18.14696772517274</c:v>
                </c:pt>
              </c:numCache>
            </c:numRef>
          </c:xVal>
          <c:yVal>
            <c:numRef>
              <c:f>'AFC and mixing_isotopes'!$F$16</c:f>
              <c:numCache>
                <c:formatCode>0.000</c:formatCode>
                <c:ptCount val="1"/>
                <c:pt idx="0">
                  <c:v>15.529504231925022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A-4651-BDFE-D2FCB15520F2}"/>
            </c:ext>
          </c:extLst>
        </c:ser>
        <c:ser>
          <c:idx val="8"/>
          <c:order val="4"/>
          <c:tx>
            <c:strRef>
              <c:f>'AFC and mixing_isotopes'!$A$24</c:f>
              <c:strCache>
                <c:ptCount val="1"/>
                <c:pt idx="0">
                  <c:v>Trachyte (hypherstene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2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</c:spPr>
          </c:marker>
          <c:xVal>
            <c:numRef>
              <c:f>'AFC and mixing_isotopes'!$G$24</c:f>
              <c:numCache>
                <c:formatCode>0.000</c:formatCode>
                <c:ptCount val="1"/>
                <c:pt idx="0">
                  <c:v>18.078314979961664</c:v>
                </c:pt>
              </c:numCache>
            </c:numRef>
          </c:xVal>
          <c:yVal>
            <c:numRef>
              <c:f>'AFC and mixing_isotopes'!$F$24</c:f>
              <c:numCache>
                <c:formatCode>0.000</c:formatCode>
                <c:ptCount val="1"/>
                <c:pt idx="0">
                  <c:v>15.535652663623397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A-4651-BDFE-D2FCB15520F2}"/>
            </c:ext>
          </c:extLst>
        </c:ser>
        <c:ser>
          <c:idx val="1"/>
          <c:order val="5"/>
          <c:tx>
            <c:strRef>
              <c:f>'AFC and mixing_isotopes'!$A$23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  <a:prstDash val="solid"/>
              </a:ln>
            </c:spPr>
          </c:marker>
          <c:xVal>
            <c:numRef>
              <c:f>'AFC and mixing_isotopes'!$G$23</c:f>
              <c:numCache>
                <c:formatCode>0.000</c:formatCode>
                <c:ptCount val="1"/>
                <c:pt idx="0">
                  <c:v>19.775697161670401</c:v>
                </c:pt>
              </c:numCache>
            </c:numRef>
          </c:xVal>
          <c:yVal>
            <c:numRef>
              <c:f>'AFC and mixing_isotopes'!$F$23</c:f>
              <c:numCache>
                <c:formatCode>0.000</c:formatCode>
                <c:ptCount val="1"/>
                <c:pt idx="0">
                  <c:v>15.699725192365801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A-4651-BDFE-D2FCB15520F2}"/>
            </c:ext>
          </c:extLst>
        </c:ser>
        <c:ser>
          <c:idx val="7"/>
          <c:order val="6"/>
          <c:tx>
            <c:strRef>
              <c:f>'AFC and mixing_isotopes'!$B$18</c:f>
              <c:strCache>
                <c:ptCount val="1"/>
                <c:pt idx="0">
                  <c:v>Gneiss</c:v>
                </c:pt>
              </c:strCache>
            </c:strRef>
          </c:tx>
          <c:xVal>
            <c:numRef>
              <c:f>'AFC and mixing_isotopes'!$G$18</c:f>
              <c:numCache>
                <c:formatCode>0.000</c:formatCode>
                <c:ptCount val="1"/>
                <c:pt idx="0">
                  <c:v>19.7238508771879</c:v>
                </c:pt>
              </c:numCache>
            </c:numRef>
          </c:xVal>
          <c:yVal>
            <c:numRef>
              <c:f>'AFC and mixing_isotopes'!$F$18</c:f>
              <c:numCache>
                <c:formatCode>0.000</c:formatCode>
                <c:ptCount val="1"/>
                <c:pt idx="0">
                  <c:v>15.6979014853398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7A-4651-BDFE-D2FCB15520F2}"/>
            </c:ext>
          </c:extLst>
        </c:ser>
        <c:ser>
          <c:idx val="3"/>
          <c:order val="7"/>
          <c:tx>
            <c:strRef>
              <c:f>'AFC and mixing_isotopes'!$B$17</c:f>
              <c:strCache>
                <c:ptCount val="1"/>
                <c:pt idx="0">
                  <c:v>Amphibolite</c:v>
                </c:pt>
              </c:strCache>
            </c:strRef>
          </c:tx>
          <c:spPr>
            <a:ln>
              <a:noFill/>
            </a:ln>
          </c:spPr>
          <c:marker>
            <c:spPr>
              <a:ln w="19050">
                <a:solidFill>
                  <a:srgbClr val="FF0000"/>
                </a:solidFill>
              </a:ln>
            </c:spPr>
          </c:marker>
          <c:xVal>
            <c:numRef>
              <c:f>'AFC and mixing_isotopes'!$G$17</c:f>
              <c:numCache>
                <c:formatCode>0.000</c:formatCode>
                <c:ptCount val="1"/>
                <c:pt idx="0">
                  <c:v>20.680950100257508</c:v>
                </c:pt>
              </c:numCache>
            </c:numRef>
          </c:xVal>
          <c:yVal>
            <c:numRef>
              <c:f>'AFC and mixing_isotopes'!$F$17</c:f>
              <c:numCache>
                <c:formatCode>0.000</c:formatCode>
                <c:ptCount val="1"/>
                <c:pt idx="0">
                  <c:v>15.779988342286684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7A-4651-BDFE-D2FCB15520F2}"/>
            </c:ext>
          </c:extLst>
        </c:ser>
        <c:ser>
          <c:idx val="4"/>
          <c:order val="8"/>
          <c:tx>
            <c:strRef>
              <c:f>'AFC and mixing_isotopes'!$L$29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plus"/>
            <c:size val="17"/>
            <c:spPr>
              <a:noFill/>
              <a:ln w="31750">
                <a:solidFill>
                  <a:srgbClr val="713605"/>
                </a:solidFill>
              </a:ln>
            </c:spPr>
          </c:marker>
          <c:xVal>
            <c:numRef>
              <c:f>'AFC and mixing_isotopes'!$Y$32:$Y$57</c:f>
              <c:numCache>
                <c:formatCode>0.000</c:formatCode>
                <c:ptCount val="26"/>
                <c:pt idx="0">
                  <c:v>18.14696772517274</c:v>
                </c:pt>
                <c:pt idx="1">
                  <c:v>18.86605406325916</c:v>
                </c:pt>
                <c:pt idx="2">
                  <c:v>19.159591626853732</c:v>
                </c:pt>
                <c:pt idx="3">
                  <c:v>19.318855677515376</c:v>
                </c:pt>
                <c:pt idx="4">
                  <c:v>19.418661931322927</c:v>
                </c:pt>
                <c:pt idx="5">
                  <c:v>19.448840818751183</c:v>
                </c:pt>
                <c:pt idx="6">
                  <c:v>19.462399982551119</c:v>
                </c:pt>
                <c:pt idx="7">
                  <c:v>19.481099357787173</c:v>
                </c:pt>
                <c:pt idx="8">
                  <c:v>19.486936315361369</c:v>
                </c:pt>
                <c:pt idx="9">
                  <c:v>19.498069998348829</c:v>
                </c:pt>
                <c:pt idx="10">
                  <c:v>19.508536309141476</c:v>
                </c:pt>
                <c:pt idx="11">
                  <c:v>19.536471534367422</c:v>
                </c:pt>
                <c:pt idx="12">
                  <c:v>19.573953185430849</c:v>
                </c:pt>
                <c:pt idx="13">
                  <c:v>19.603213720753146</c:v>
                </c:pt>
                <c:pt idx="14">
                  <c:v>19.626605833742776</c:v>
                </c:pt>
                <c:pt idx="15">
                  <c:v>19.645651720486853</c:v>
                </c:pt>
                <c:pt idx="16">
                  <c:v>19.661377495318071</c:v>
                </c:pt>
                <c:pt idx="17">
                  <c:v>19.674497334010407</c:v>
                </c:pt>
                <c:pt idx="18">
                  <c:v>19.685520307963351</c:v>
                </c:pt>
                <c:pt idx="19">
                  <c:v>19.694814802772949</c:v>
                </c:pt>
                <c:pt idx="20">
                  <c:v>19.702648136645823</c:v>
                </c:pt>
                <c:pt idx="21">
                  <c:v>19.709210378540924</c:v>
                </c:pt>
                <c:pt idx="22">
                  <c:v>19.714626208359011</c:v>
                </c:pt>
                <c:pt idx="23">
                  <c:v>19.718953385926707</c:v>
                </c:pt>
                <c:pt idx="24">
                  <c:v>19.72215169927507</c:v>
                </c:pt>
                <c:pt idx="25">
                  <c:v>19.723700298951169</c:v>
                </c:pt>
              </c:numCache>
            </c:numRef>
          </c:xVal>
          <c:yVal>
            <c:numRef>
              <c:f>'AFC and mixing_isotopes'!$X$32:$X$57</c:f>
              <c:numCache>
                <c:formatCode>0.000</c:formatCode>
                <c:ptCount val="26"/>
                <c:pt idx="0">
                  <c:v>15.529504231925022</c:v>
                </c:pt>
                <c:pt idx="1">
                  <c:v>15.606296329137232</c:v>
                </c:pt>
                <c:pt idx="2">
                  <c:v>15.63764355953932</c:v>
                </c:pt>
                <c:pt idx="3">
                  <c:v>15.654651559570812</c:v>
                </c:pt>
                <c:pt idx="4">
                  <c:v>15.6653099897743</c:v>
                </c:pt>
                <c:pt idx="5">
                  <c:v>15.668532829556398</c:v>
                </c:pt>
                <c:pt idx="6">
                  <c:v>15.669980829009999</c:v>
                </c:pt>
                <c:pt idx="7">
                  <c:v>15.671977757841599</c:v>
                </c:pt>
                <c:pt idx="8">
                  <c:v>15.67260109357991</c:v>
                </c:pt>
                <c:pt idx="9">
                  <c:v>15.673790073012587</c:v>
                </c:pt>
                <c:pt idx="10">
                  <c:v>15.674907782963775</c:v>
                </c:pt>
                <c:pt idx="11">
                  <c:v>15.677891019353586</c:v>
                </c:pt>
                <c:pt idx="12">
                  <c:v>15.681893730070906</c:v>
                </c:pt>
                <c:pt idx="13">
                  <c:v>15.685018497924139</c:v>
                </c:pt>
                <c:pt idx="14">
                  <c:v>15.687516569879557</c:v>
                </c:pt>
                <c:pt idx="15">
                  <c:v>15.689550503092967</c:v>
                </c:pt>
                <c:pt idx="16">
                  <c:v>15.691229877551381</c:v>
                </c:pt>
                <c:pt idx="17">
                  <c:v>15.692630960946946</c:v>
                </c:pt>
                <c:pt idx="18">
                  <c:v>15.693808117628318</c:v>
                </c:pt>
                <c:pt idx="19">
                  <c:v>15.694800687937548</c:v>
                </c:pt>
                <c:pt idx="20">
                  <c:v>15.695637219108287</c:v>
                </c:pt>
                <c:pt idx="21">
                  <c:v>15.69633800883387</c:v>
                </c:pt>
                <c:pt idx="22">
                  <c:v>15.696916371831255</c:v>
                </c:pt>
                <c:pt idx="23">
                  <c:v>15.697378476341985</c:v>
                </c:pt>
                <c:pt idx="24">
                  <c:v>15.697720028081399</c:v>
                </c:pt>
                <c:pt idx="25">
                  <c:v>15.697885404908313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7A-4651-BDFE-D2FCB15520F2}"/>
            </c:ext>
          </c:extLst>
        </c:ser>
        <c:ser>
          <c:idx val="0"/>
          <c:order val="9"/>
          <c:tx>
            <c:strRef>
              <c:f>'AFC and mixing_isotopes'!$L$3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38100">
              <a:solidFill>
                <a:srgbClr val="9954CC"/>
              </a:solidFill>
              <a:prstDash val="solid"/>
            </a:ln>
          </c:spPr>
          <c:marker>
            <c:symbol val="star"/>
            <c:size val="15"/>
            <c:spPr>
              <a:noFill/>
              <a:ln w="31750">
                <a:solidFill>
                  <a:srgbClr val="9954CC"/>
                </a:solidFill>
                <a:prstDash val="solid"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7A-4651-BDFE-D2FCB15520F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FA0B86B-22F2-49DB-9C6A-7B0CB4AF685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37A-4651-BDFE-D2FCB15520F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32FA375-0155-4CB5-9B77-429A11CE3C2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37A-4651-BDFE-D2FCB15520F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61E79B2-E8FD-41E1-8C76-81FF83FCADC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37A-4651-BDFE-D2FCB15520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47DCB44-C9B9-4D86-9036-1476B81389D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37A-4651-BDFE-D2FCB15520F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2EF89DF-A07D-4568-A732-EAFA7FE59B1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37A-4651-BDFE-D2FCB15520F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F9E3998-4B32-44AC-9126-0784752FA6F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37A-4651-BDFE-D2FCB15520F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4E6F746-7B45-4FFF-A538-5FC238218DF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37A-4651-BDFE-D2FCB15520F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ECEB7EC-62B3-4C93-ABBC-D444B88CC14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37A-4651-BDFE-D2FCB15520F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4D3F363-C02E-4054-ACC4-21719D38606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37A-4651-BDFE-D2FCB15520F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F8F692D-6594-472E-955C-7E9DA4A35F4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37A-4651-BDFE-D2FCB15520F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31E4E96-2BAE-4089-A1DE-4A4C7FFDAAD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3CB-4D3B-85A9-C62BEFC4ED9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CE6305C-67C1-4B6C-8FE3-29BDB7A9442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3CB-4D3B-85A9-C62BEFC4ED9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E4BC03B-402E-484B-8BF3-406851D9B90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3CB-4D3B-85A9-C62BEFC4ED9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9BD86CE-7656-414D-8118-18C0785AD1A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3CB-4D3B-85A9-C62BEFC4ED9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D603298-8560-432F-AD70-2AC1A7F7A30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3CB-4D3B-85A9-C62BEFC4ED9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A1BC1BA-CF9E-4D02-AB2F-6E07D1B68F8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3CB-4D3B-85A9-C62BEFC4ED9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E74EFD3-2670-4587-886F-B0E4C94BE31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3CB-4D3B-85A9-C62BEFC4ED9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5FB3623-D81A-4651-B998-7082BA9EC54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3CB-4D3B-85A9-C62BEFC4ED9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755765A-3127-4542-913C-E2AE40BA527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3CB-4D3B-85A9-C62BEFC4ED9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BC3FE04-9BF7-4275-918B-5DFD3085AA3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3CB-4D3B-85A9-C62BEFC4ED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'AFC and mixing_isotopes'!$Y$6:$Y$26</c:f>
              <c:numCache>
                <c:formatCode>0.000000</c:formatCode>
                <c:ptCount val="21"/>
                <c:pt idx="0">
                  <c:v>18.14696772517274</c:v>
                </c:pt>
                <c:pt idx="1">
                  <c:v>18.363226936730719</c:v>
                </c:pt>
                <c:pt idx="2">
                  <c:v>18.568857408671288</c:v>
                </c:pt>
                <c:pt idx="3">
                  <c:v>18.764274747343311</c:v>
                </c:pt>
                <c:pt idx="4">
                  <c:v>18.949850821136557</c:v>
                </c:pt>
                <c:pt idx="5">
                  <c:v>19.125915280814713</c:v>
                </c:pt>
                <c:pt idx="6">
                  <c:v>19.292756428093618</c:v>
                </c:pt>
                <c:pt idx="7">
                  <c:v>19.450621356124969</c:v>
                </c:pt>
                <c:pt idx="8">
                  <c:v>19.599715234090866</c:v>
                </c:pt>
                <c:pt idx="9">
                  <c:v>19.740199532215851</c:v>
                </c:pt>
                <c:pt idx="10">
                  <c:v>19.872188866114577</c:v>
                </c:pt>
                <c:pt idx="11">
                  <c:v>19.995745949236738</c:v>
                </c:pt>
                <c:pt idx="12">
                  <c:v>20.110873818825389</c:v>
                </c:pt>
                <c:pt idx="13">
                  <c:v>20.21750392038183</c:v>
                </c:pt>
                <c:pt idx="14">
                  <c:v>20.315477525269053</c:v>
                </c:pt>
                <c:pt idx="15">
                  <c:v>20.404515659339172</c:v>
                </c:pt>
                <c:pt idx="16">
                  <c:v>20.48416746936423</c:v>
                </c:pt>
                <c:pt idx="17">
                  <c:v>20.553713209712171</c:v>
                </c:pt>
                <c:pt idx="18">
                  <c:v>20.611954215570748</c:v>
                </c:pt>
                <c:pt idx="19">
                  <c:v>20.656627723432646</c:v>
                </c:pt>
                <c:pt idx="20">
                  <c:v>20.678777805036688</c:v>
                </c:pt>
              </c:numCache>
            </c:numRef>
          </c:xVal>
          <c:yVal>
            <c:numRef>
              <c:f>'AFC and mixing_isotopes'!$X$6:$X$26</c:f>
              <c:numCache>
                <c:formatCode>0.000000</c:formatCode>
                <c:ptCount val="21"/>
                <c:pt idx="0">
                  <c:v>15.529504231925022</c:v>
                </c:pt>
                <c:pt idx="1">
                  <c:v>15.550881450940922</c:v>
                </c:pt>
                <c:pt idx="2">
                  <c:v>15.571208019244523</c:v>
                </c:pt>
                <c:pt idx="3">
                  <c:v>15.590525019515635</c:v>
                </c:pt>
                <c:pt idx="4">
                  <c:v>15.608869210937627</c:v>
                </c:pt>
                <c:pt idx="5">
                  <c:v>15.626273179482324</c:v>
                </c:pt>
                <c:pt idx="6">
                  <c:v>15.642765423768939</c:v>
                </c:pt>
                <c:pt idx="7">
                  <c:v>15.658370368950894</c:v>
                </c:pt>
                <c:pt idx="8">
                  <c:v>15.673108295998004</c:v>
                </c:pt>
                <c:pt idx="9">
                  <c:v>15.686995166238939</c:v>
                </c:pt>
                <c:pt idx="10">
                  <c:v>15.700042309425065</c:v>
                </c:pt>
                <c:pt idx="11">
                  <c:v>15.71225592477971</c:v>
                </c:pt>
                <c:pt idx="12">
                  <c:v>15.723636312534294</c:v>
                </c:pt>
                <c:pt idx="13">
                  <c:v>15.734176696077903</c:v>
                </c:pt>
                <c:pt idx="14">
                  <c:v>15.743861385087738</c:v>
                </c:pt>
                <c:pt idx="15">
                  <c:v>15.752662802974502</c:v>
                </c:pt>
                <c:pt idx="16">
                  <c:v>15.760536382905048</c:v>
                </c:pt>
                <c:pt idx="17">
                  <c:v>15.767410978037114</c:v>
                </c:pt>
                <c:pt idx="18">
                  <c:v>15.773168100376438</c:v>
                </c:pt>
                <c:pt idx="19">
                  <c:v>15.777584075792662</c:v>
                </c:pt>
                <c:pt idx="20">
                  <c:v>15.779773610944753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mixing_isotopes'!$L$6:$L$54</c15:f>
                <c15:dlblRangeCache>
                  <c:ptCount val="49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  <c:pt idx="11">
                    <c:v>55%</c:v>
                  </c:pt>
                  <c:pt idx="12">
                    <c:v>60%</c:v>
                  </c:pt>
                  <c:pt idx="13">
                    <c:v>65%</c:v>
                  </c:pt>
                  <c:pt idx="14">
                    <c:v>70%</c:v>
                  </c:pt>
                  <c:pt idx="15">
                    <c:v>75%</c:v>
                  </c:pt>
                  <c:pt idx="16">
                    <c:v>80%</c:v>
                  </c:pt>
                  <c:pt idx="17">
                    <c:v>85%</c:v>
                  </c:pt>
                  <c:pt idx="18">
                    <c:v>90%</c:v>
                  </c:pt>
                  <c:pt idx="19">
                    <c:v>95%</c:v>
                  </c:pt>
                  <c:pt idx="20">
                    <c:v>99%</c:v>
                  </c:pt>
                  <c:pt idx="23">
                    <c:v>AFC model (gneiss contaminant)</c:v>
                  </c:pt>
                  <c:pt idx="25">
                    <c:v>%AFC</c:v>
                  </c:pt>
                  <c:pt idx="26">
                    <c:v>0%</c:v>
                  </c:pt>
                  <c:pt idx="27">
                    <c:v>5%</c:v>
                  </c:pt>
                  <c:pt idx="28">
                    <c:v>10%</c:v>
                  </c:pt>
                  <c:pt idx="29">
                    <c:v>15%</c:v>
                  </c:pt>
                  <c:pt idx="30">
                    <c:v>20%</c:v>
                  </c:pt>
                  <c:pt idx="31">
                    <c:v>22%</c:v>
                  </c:pt>
                  <c:pt idx="32">
                    <c:v>23%</c:v>
                  </c:pt>
                  <c:pt idx="33">
                    <c:v>24.5%</c:v>
                  </c:pt>
                  <c:pt idx="34">
                    <c:v>25%</c:v>
                  </c:pt>
                  <c:pt idx="35">
                    <c:v>26%</c:v>
                  </c:pt>
                  <c:pt idx="36">
                    <c:v>27%</c:v>
                  </c:pt>
                  <c:pt idx="37">
                    <c:v>30%</c:v>
                  </c:pt>
                  <c:pt idx="38">
                    <c:v>35%</c:v>
                  </c:pt>
                  <c:pt idx="39">
                    <c:v>40%</c:v>
                  </c:pt>
                  <c:pt idx="40">
                    <c:v>45%</c:v>
                  </c:pt>
                  <c:pt idx="41">
                    <c:v>50%</c:v>
                  </c:pt>
                  <c:pt idx="42">
                    <c:v>55%</c:v>
                  </c:pt>
                  <c:pt idx="43">
                    <c:v>60%</c:v>
                  </c:pt>
                  <c:pt idx="44">
                    <c:v>65%</c:v>
                  </c:pt>
                  <c:pt idx="45">
                    <c:v>70%</c:v>
                  </c:pt>
                  <c:pt idx="46">
                    <c:v>75%</c:v>
                  </c:pt>
                  <c:pt idx="47">
                    <c:v>80%</c:v>
                  </c:pt>
                  <c:pt idx="48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937A-4651-BDFE-D2FCB15520F2}"/>
            </c:ext>
          </c:extLst>
        </c:ser>
        <c:ser>
          <c:idx val="6"/>
          <c:order val="10"/>
          <c:tx>
            <c:strRef>
              <c:f>'AFC and mixing_isotopes'!$L$85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50800">
              <a:solidFill>
                <a:schemeClr val="tx1"/>
              </a:solidFill>
              <a:prstDash val="sysDot"/>
            </a:ln>
          </c:spPr>
          <c:marker>
            <c:symbol val="x"/>
            <c:size val="15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'AFC and mixing_isotopes'!$R$87:$R$107</c:f>
              <c:numCache>
                <c:formatCode>0.000</c:formatCode>
                <c:ptCount val="21"/>
                <c:pt idx="0">
                  <c:v>18.14696772517274</c:v>
                </c:pt>
                <c:pt idx="1">
                  <c:v>18.225811882773499</c:v>
                </c:pt>
                <c:pt idx="2">
                  <c:v>18.304656040374258</c:v>
                </c:pt>
                <c:pt idx="3">
                  <c:v>18.383500197975014</c:v>
                </c:pt>
                <c:pt idx="4">
                  <c:v>18.462344355575773</c:v>
                </c:pt>
                <c:pt idx="5">
                  <c:v>18.541188513176529</c:v>
                </c:pt>
                <c:pt idx="6">
                  <c:v>18.620032670777288</c:v>
                </c:pt>
                <c:pt idx="7">
                  <c:v>18.698876828378047</c:v>
                </c:pt>
                <c:pt idx="8">
                  <c:v>18.777720985978803</c:v>
                </c:pt>
                <c:pt idx="9">
                  <c:v>18.856565143579566</c:v>
                </c:pt>
                <c:pt idx="10">
                  <c:v>18.935409301180322</c:v>
                </c:pt>
                <c:pt idx="11">
                  <c:v>19.014253458781077</c:v>
                </c:pt>
                <c:pt idx="12">
                  <c:v>19.093097616381836</c:v>
                </c:pt>
                <c:pt idx="13">
                  <c:v>19.171941773982596</c:v>
                </c:pt>
                <c:pt idx="14">
                  <c:v>19.250785931583351</c:v>
                </c:pt>
                <c:pt idx="15">
                  <c:v>19.329630089184111</c:v>
                </c:pt>
                <c:pt idx="16">
                  <c:v>19.408474246784866</c:v>
                </c:pt>
                <c:pt idx="17">
                  <c:v>19.487318404385626</c:v>
                </c:pt>
                <c:pt idx="18">
                  <c:v>19.566162561986385</c:v>
                </c:pt>
                <c:pt idx="19">
                  <c:v>19.645006719587141</c:v>
                </c:pt>
                <c:pt idx="20">
                  <c:v>19.7238508771879</c:v>
                </c:pt>
              </c:numCache>
            </c:numRef>
          </c:xVal>
          <c:yVal>
            <c:numRef>
              <c:f>'AFC and mixing_isotopes'!$Q$87:$Q$107</c:f>
              <c:numCache>
                <c:formatCode>0.000</c:formatCode>
                <c:ptCount val="21"/>
                <c:pt idx="0">
                  <c:v>15.529504231925022</c:v>
                </c:pt>
                <c:pt idx="1">
                  <c:v>15.537924094595761</c:v>
                </c:pt>
                <c:pt idx="2">
                  <c:v>15.546343957266501</c:v>
                </c:pt>
                <c:pt idx="3">
                  <c:v>15.554763819937239</c:v>
                </c:pt>
                <c:pt idx="4">
                  <c:v>15.563183682607979</c:v>
                </c:pt>
                <c:pt idx="5">
                  <c:v>15.571603545278716</c:v>
                </c:pt>
                <c:pt idx="6">
                  <c:v>15.580023407949454</c:v>
                </c:pt>
                <c:pt idx="7">
                  <c:v>15.588443270620196</c:v>
                </c:pt>
                <c:pt idx="8">
                  <c:v>15.596863133290933</c:v>
                </c:pt>
                <c:pt idx="9">
                  <c:v>15.605282995961673</c:v>
                </c:pt>
                <c:pt idx="10">
                  <c:v>15.613702858632411</c:v>
                </c:pt>
                <c:pt idx="11">
                  <c:v>15.62212272130315</c:v>
                </c:pt>
                <c:pt idx="12">
                  <c:v>15.63054258397389</c:v>
                </c:pt>
                <c:pt idx="13">
                  <c:v>15.638962446644626</c:v>
                </c:pt>
                <c:pt idx="14">
                  <c:v>15.647382309315367</c:v>
                </c:pt>
                <c:pt idx="15">
                  <c:v>15.655802171986107</c:v>
                </c:pt>
                <c:pt idx="16">
                  <c:v>15.664222034656845</c:v>
                </c:pt>
                <c:pt idx="17">
                  <c:v>15.672641897327583</c:v>
                </c:pt>
                <c:pt idx="18">
                  <c:v>15.681061759998324</c:v>
                </c:pt>
                <c:pt idx="19">
                  <c:v>15.68948162266906</c:v>
                </c:pt>
                <c:pt idx="20">
                  <c:v>15.6979014853398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37A-4651-BDFE-D2FCB15520F2}"/>
            </c:ext>
          </c:extLst>
        </c:ser>
        <c:ser>
          <c:idx val="5"/>
          <c:order val="11"/>
          <c:tx>
            <c:strRef>
              <c:f>'AFC and mixing_isotopes'!$L$60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8100">
              <a:solidFill>
                <a:schemeClr val="tx1"/>
              </a:solidFill>
              <a:prstDash val="lgDash"/>
            </a:ln>
          </c:spPr>
          <c:marker>
            <c:symbol val="x"/>
            <c:size val="15"/>
            <c:spPr>
              <a:ln w="3175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37A-4651-BDFE-D2FCB15520F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594FDD6-EDE8-47E8-8D7C-F3870AD2158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937A-4651-BDFE-D2FCB15520F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37A-4651-BDFE-D2FCB15520F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6B4FEEB-C78E-4A7B-B7EC-32502C02396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37A-4651-BDFE-D2FCB15520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90D960B-4210-48A0-AF28-A017E6EF00E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37A-4651-BDFE-D2FCB15520F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1EF95B0-A8E6-471C-8C98-B3A2B3E85FD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37A-4651-BDFE-D2FCB15520F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39FEB69-29CB-4E47-8BE3-EFDF02A509C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37A-4651-BDFE-D2FCB15520F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AF28C84-56B2-42B3-B202-DBC630A3A35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37A-4651-BDFE-D2FCB15520F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C83B7AA-B90C-4379-89D3-CEB98BB70D6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37A-4651-BDFE-D2FCB15520F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19AE3E7-10E0-456D-94A0-A74022D88C8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37A-4651-BDFE-D2FCB15520F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AF82760-20BD-4ABC-9203-27C5EA0298A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37A-4651-BDFE-D2FCB15520F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246-4FC0-AC1C-A843665E386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246-4FC0-AC1C-A843665E386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246-4FC0-AC1C-A843665E386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246-4FC0-AC1C-A843665E386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246-4FC0-AC1C-A843665E386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246-4FC0-AC1C-A843665E386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246-4FC0-AC1C-A843665E386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246-4FC0-AC1C-A843665E386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246-4FC0-AC1C-A843665E386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246-4FC0-AC1C-A843665E38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mixing_isotopes'!$R$62:$R$82</c:f>
              <c:numCache>
                <c:formatCode>0.000</c:formatCode>
                <c:ptCount val="21"/>
                <c:pt idx="0">
                  <c:v>18.14696772517274</c:v>
                </c:pt>
                <c:pt idx="1">
                  <c:v>18.273666843926978</c:v>
                </c:pt>
                <c:pt idx="2">
                  <c:v>18.400365962681217</c:v>
                </c:pt>
                <c:pt idx="3">
                  <c:v>18.527065081435456</c:v>
                </c:pt>
                <c:pt idx="4">
                  <c:v>18.653764200189695</c:v>
                </c:pt>
                <c:pt idx="5">
                  <c:v>18.78046331894393</c:v>
                </c:pt>
                <c:pt idx="6">
                  <c:v>18.907162437698169</c:v>
                </c:pt>
                <c:pt idx="7">
                  <c:v>19.033861556452408</c:v>
                </c:pt>
                <c:pt idx="8">
                  <c:v>19.160560675206646</c:v>
                </c:pt>
                <c:pt idx="9">
                  <c:v>19.287259793960885</c:v>
                </c:pt>
                <c:pt idx="10">
                  <c:v>19.413958912715124</c:v>
                </c:pt>
                <c:pt idx="11">
                  <c:v>19.540658031469363</c:v>
                </c:pt>
                <c:pt idx="12">
                  <c:v>19.667357150223602</c:v>
                </c:pt>
                <c:pt idx="13">
                  <c:v>19.79405626897784</c:v>
                </c:pt>
                <c:pt idx="14">
                  <c:v>19.920755387732079</c:v>
                </c:pt>
                <c:pt idx="15">
                  <c:v>20.047454506486318</c:v>
                </c:pt>
                <c:pt idx="16">
                  <c:v>20.174153625240553</c:v>
                </c:pt>
                <c:pt idx="17">
                  <c:v>20.300852743994795</c:v>
                </c:pt>
                <c:pt idx="18">
                  <c:v>20.427551862749031</c:v>
                </c:pt>
                <c:pt idx="19">
                  <c:v>20.554250981503269</c:v>
                </c:pt>
                <c:pt idx="20">
                  <c:v>20.680950100257508</c:v>
                </c:pt>
              </c:numCache>
            </c:numRef>
          </c:xVal>
          <c:yVal>
            <c:numRef>
              <c:f>'AFC and mixing_isotopes'!$Q$62:$Q$82</c:f>
              <c:numCache>
                <c:formatCode>0.000</c:formatCode>
                <c:ptCount val="21"/>
                <c:pt idx="0">
                  <c:v>15.529504231925022</c:v>
                </c:pt>
                <c:pt idx="1">
                  <c:v>15.542028437443106</c:v>
                </c:pt>
                <c:pt idx="2">
                  <c:v>15.554552642961188</c:v>
                </c:pt>
                <c:pt idx="3">
                  <c:v>15.567076848479271</c:v>
                </c:pt>
                <c:pt idx="4">
                  <c:v>15.579601053997356</c:v>
                </c:pt>
                <c:pt idx="5">
                  <c:v>15.592125259515438</c:v>
                </c:pt>
                <c:pt idx="6">
                  <c:v>15.604649465033521</c:v>
                </c:pt>
                <c:pt idx="7">
                  <c:v>15.617173670551605</c:v>
                </c:pt>
                <c:pt idx="8">
                  <c:v>15.629697876069686</c:v>
                </c:pt>
                <c:pt idx="9">
                  <c:v>15.642222081587771</c:v>
                </c:pt>
                <c:pt idx="10">
                  <c:v>15.654746287105853</c:v>
                </c:pt>
                <c:pt idx="11">
                  <c:v>15.667270492623937</c:v>
                </c:pt>
                <c:pt idx="12">
                  <c:v>15.67979469814202</c:v>
                </c:pt>
                <c:pt idx="13">
                  <c:v>15.692318903660102</c:v>
                </c:pt>
                <c:pt idx="14">
                  <c:v>15.704843109178185</c:v>
                </c:pt>
                <c:pt idx="15">
                  <c:v>15.717367314696268</c:v>
                </c:pt>
                <c:pt idx="16">
                  <c:v>15.729891520214352</c:v>
                </c:pt>
                <c:pt idx="17">
                  <c:v>15.742415725732435</c:v>
                </c:pt>
                <c:pt idx="18">
                  <c:v>15.754939931250519</c:v>
                </c:pt>
                <c:pt idx="19">
                  <c:v>15.7674641367686</c:v>
                </c:pt>
                <c:pt idx="20">
                  <c:v>15.779988342286684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mixing_isotopes'!$M$62:$M$72</c15:f>
                <c15:dlblRangeCache>
                  <c:ptCount val="11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937A-4651-BDFE-D2FCB1552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469280"/>
        <c:axId val="1"/>
      </c:scatterChart>
      <c:valAx>
        <c:axId val="2021469280"/>
        <c:scaling>
          <c:orientation val="minMax"/>
          <c:max val="20"/>
          <c:min val="18"/>
        </c:scaling>
        <c:delete val="0"/>
        <c:axPos val="b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206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204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</a:t>
                </a:r>
              </a:p>
            </c:rich>
          </c:tx>
          <c:layout>
            <c:manualLayout>
              <c:xMode val="edge"/>
              <c:yMode val="edge"/>
              <c:x val="0.47449083172610501"/>
              <c:y val="0.9328663441973372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1"/>
        <c:crosses val="autoZero"/>
        <c:crossBetween val="midCat"/>
        <c:majorUnit val="0.4"/>
      </c:valAx>
      <c:valAx>
        <c:axId val="1"/>
        <c:scaling>
          <c:orientation val="minMax"/>
          <c:max val="15.7"/>
          <c:min val="15.450000000000001"/>
        </c:scaling>
        <c:delete val="0"/>
        <c:axPos val="l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207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204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</a:t>
                </a:r>
              </a:p>
            </c:rich>
          </c:tx>
          <c:layout>
            <c:manualLayout>
              <c:xMode val="edge"/>
              <c:yMode val="edge"/>
              <c:x val="1.3777385691218389E-2"/>
              <c:y val="0.3739627137778271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2021469280"/>
        <c:crosses val="autoZero"/>
        <c:crossBetween val="midCat"/>
        <c:minorUnit val="1.0000000000000002E-2"/>
      </c:valAx>
      <c:spPr>
        <a:noFill/>
        <a:ln w="25400">
          <a:noFill/>
        </a:ln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6575021633913234"/>
          <c:y val="2.3119156646848237E-2"/>
          <c:w val="0.34348573414891653"/>
          <c:h val="0.29891397500283418"/>
        </c:manualLayout>
      </c:layout>
      <c:overlay val="0"/>
      <c:txPr>
        <a:bodyPr/>
        <a:lstStyle/>
        <a:p>
          <a:pPr>
            <a:defRPr sz="16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1264291563916"/>
          <c:y val="5.1164828615761916E-2"/>
          <c:w val="0.84193729168755593"/>
          <c:h val="0.80549352636496929"/>
        </c:manualLayout>
      </c:layout>
      <c:scatterChart>
        <c:scatterStyle val="lineMarker"/>
        <c:varyColors val="0"/>
        <c:ser>
          <c:idx val="10"/>
          <c:order val="0"/>
          <c:tx>
            <c:strRef>
              <c:f>'AFC and mixing_isotopes'!$A$27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8"/>
            <c:spPr>
              <a:noFill/>
              <a:ln w="38100">
                <a:solidFill>
                  <a:srgbClr val="0070C0"/>
                </a:solidFill>
              </a:ln>
            </c:spPr>
          </c:marker>
          <c:xVal>
            <c:numRef>
              <c:f>'AFC and mixing_isotopes'!$F$27:$F$28</c:f>
              <c:numCache>
                <c:formatCode>0.000</c:formatCode>
                <c:ptCount val="2"/>
                <c:pt idx="0">
                  <c:v>15.526</c:v>
                </c:pt>
                <c:pt idx="1">
                  <c:v>15.510999999999999</c:v>
                </c:pt>
              </c:numCache>
            </c:numRef>
          </c:xVal>
          <c:yVal>
            <c:numRef>
              <c:f>'AFC and mixing_isotopes'!$E$27:$E$28</c:f>
              <c:numCache>
                <c:formatCode>0.000</c:formatCode>
                <c:ptCount val="2"/>
                <c:pt idx="0">
                  <c:v>38.139000000000003</c:v>
                </c:pt>
                <c:pt idx="1">
                  <c:v>38.14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9-46BC-958B-84EDCD8695B6}"/>
            </c:ext>
          </c:extLst>
        </c:ser>
        <c:ser>
          <c:idx val="11"/>
          <c:order val="1"/>
          <c:tx>
            <c:strRef>
              <c:f>'AFC and mixing_isotopes'!$A$29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8"/>
            <c:spPr>
              <a:noFill/>
              <a:ln w="38100">
                <a:solidFill>
                  <a:srgbClr val="92D050"/>
                </a:solidFill>
              </a:ln>
            </c:spPr>
          </c:marker>
          <c:xVal>
            <c:numRef>
              <c:f>'AFC and mixing_isotopes'!$F$29:$F$33</c:f>
              <c:numCache>
                <c:formatCode>0.000</c:formatCode>
                <c:ptCount val="5"/>
                <c:pt idx="0">
                  <c:v>15.54</c:v>
                </c:pt>
                <c:pt idx="1">
                  <c:v>15.548999999999999</c:v>
                </c:pt>
                <c:pt idx="2">
                  <c:v>15.509</c:v>
                </c:pt>
                <c:pt idx="3">
                  <c:v>15.523999999999999</c:v>
                </c:pt>
                <c:pt idx="4">
                  <c:v>15.525</c:v>
                </c:pt>
              </c:numCache>
            </c:numRef>
          </c:xVal>
          <c:yVal>
            <c:numRef>
              <c:f>'AFC and mixing_isotopes'!$E$29:$E$33</c:f>
              <c:numCache>
                <c:formatCode>0.000</c:formatCode>
                <c:ptCount val="5"/>
                <c:pt idx="0">
                  <c:v>38.216000000000001</c:v>
                </c:pt>
                <c:pt idx="1">
                  <c:v>38.423999999999999</c:v>
                </c:pt>
                <c:pt idx="2">
                  <c:v>37.997999999999998</c:v>
                </c:pt>
                <c:pt idx="3">
                  <c:v>38.529000000000003</c:v>
                </c:pt>
                <c:pt idx="4">
                  <c:v>38.533000000000001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09-46BC-958B-84EDCD8695B6}"/>
            </c:ext>
          </c:extLst>
        </c:ser>
        <c:ser>
          <c:idx val="9"/>
          <c:order val="2"/>
          <c:tx>
            <c:strRef>
              <c:f>'AFC and mixing_isotopes'!$A$25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2"/>
            <c:spPr>
              <a:solidFill>
                <a:schemeClr val="tx1"/>
              </a:solidFill>
              <a:ln w="22225">
                <a:solidFill>
                  <a:srgbClr val="000000"/>
                </a:solidFill>
              </a:ln>
            </c:spPr>
          </c:marker>
          <c:xVal>
            <c:numRef>
              <c:f>'AFC and mixing_isotopes'!$F$25:$F$26</c:f>
              <c:numCache>
                <c:formatCode>0.000</c:formatCode>
                <c:ptCount val="2"/>
                <c:pt idx="0">
                  <c:v>15.47</c:v>
                </c:pt>
              </c:numCache>
            </c:numRef>
          </c:xVal>
          <c:yVal>
            <c:numRef>
              <c:f>'AFC and mixing_isotopes'!$E$25:$E$26</c:f>
              <c:numCache>
                <c:formatCode>0.000</c:formatCode>
                <c:ptCount val="2"/>
                <c:pt idx="0">
                  <c:v>39.424999999999997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9-46BC-958B-84EDCD8695B6}"/>
            </c:ext>
          </c:extLst>
        </c:ser>
        <c:ser>
          <c:idx val="2"/>
          <c:order val="3"/>
          <c:tx>
            <c:strRef>
              <c:f>'AFC and mixing_isotopes'!$B$16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8"/>
            <c:spPr>
              <a:solidFill>
                <a:schemeClr val="bg1">
                  <a:lumMod val="50000"/>
                </a:schemeClr>
              </a:solidFill>
              <a:ln w="22225">
                <a:solidFill>
                  <a:srgbClr val="000000"/>
                </a:solidFill>
                <a:prstDash val="solid"/>
              </a:ln>
            </c:spPr>
          </c:marker>
          <c:xVal>
            <c:numRef>
              <c:f>'AFC and mixing_isotopes'!$F$16</c:f>
              <c:numCache>
                <c:formatCode>0.000</c:formatCode>
                <c:ptCount val="1"/>
                <c:pt idx="0">
                  <c:v>15.529504231925022</c:v>
                </c:pt>
              </c:numCache>
            </c:numRef>
          </c:xVal>
          <c:yVal>
            <c:numRef>
              <c:f>'AFC and mixing_isotopes'!$E$16</c:f>
              <c:numCache>
                <c:formatCode>0.000</c:formatCode>
                <c:ptCount val="1"/>
                <c:pt idx="0">
                  <c:v>38.24431722186884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9-446C-86AB-7C06FC3F8C28}"/>
            </c:ext>
          </c:extLst>
        </c:ser>
        <c:ser>
          <c:idx val="8"/>
          <c:order val="4"/>
          <c:tx>
            <c:strRef>
              <c:f>'AFC and mixing_isotopes'!$A$24</c:f>
              <c:strCache>
                <c:ptCount val="1"/>
                <c:pt idx="0">
                  <c:v>Trachyte (hypherstene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8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</c:spPr>
          </c:marker>
          <c:xVal>
            <c:numRef>
              <c:f>'AFC and mixing_isotopes'!$F$24</c:f>
              <c:numCache>
                <c:formatCode>0.000</c:formatCode>
                <c:ptCount val="1"/>
                <c:pt idx="0">
                  <c:v>15.535652663623397</c:v>
                </c:pt>
              </c:numCache>
            </c:numRef>
          </c:xVal>
          <c:yVal>
            <c:numRef>
              <c:f>'AFC and mixing_isotopes'!$E$24</c:f>
              <c:numCache>
                <c:formatCode>0.000</c:formatCode>
                <c:ptCount val="1"/>
                <c:pt idx="0">
                  <c:v>38.248231235952566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9-446C-86AB-7C06FC3F8C28}"/>
            </c:ext>
          </c:extLst>
        </c:ser>
        <c:ser>
          <c:idx val="1"/>
          <c:order val="5"/>
          <c:tx>
            <c:strRef>
              <c:f>'AFC and mixing_isotopes'!$A$23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2"/>
            <c:spPr>
              <a:solidFill>
                <a:srgbClr val="C00000"/>
              </a:solidFill>
              <a:ln w="22225">
                <a:solidFill>
                  <a:schemeClr val="tx1"/>
                </a:solidFill>
                <a:prstDash val="solid"/>
              </a:ln>
            </c:spPr>
          </c:marker>
          <c:xVal>
            <c:numRef>
              <c:f>'AFC and mixing_isotopes'!$F$23</c:f>
              <c:numCache>
                <c:formatCode>0.000</c:formatCode>
                <c:ptCount val="1"/>
                <c:pt idx="0">
                  <c:v>15.699725192365801</c:v>
                </c:pt>
              </c:numCache>
            </c:numRef>
          </c:xVal>
          <c:yVal>
            <c:numRef>
              <c:f>'AFC and mixing_isotopes'!$E$23</c:f>
              <c:numCache>
                <c:formatCode>0.000</c:formatCode>
                <c:ptCount val="1"/>
                <c:pt idx="0">
                  <c:v>38.566167640448263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69-446C-86AB-7C06FC3F8C28}"/>
            </c:ext>
          </c:extLst>
        </c:ser>
        <c:ser>
          <c:idx val="7"/>
          <c:order val="6"/>
          <c:tx>
            <c:strRef>
              <c:f>'AFC and mixing_isotopes'!$B$18</c:f>
              <c:strCache>
                <c:ptCount val="1"/>
                <c:pt idx="0">
                  <c:v>Gneiss</c:v>
                </c:pt>
              </c:strCache>
            </c:strRef>
          </c:tx>
          <c:xVal>
            <c:numRef>
              <c:f>'AFC and mixing_isotopes'!$F$18</c:f>
              <c:numCache>
                <c:formatCode>0.000</c:formatCode>
                <c:ptCount val="1"/>
                <c:pt idx="0">
                  <c:v>15.6979014853398</c:v>
                </c:pt>
              </c:numCache>
            </c:numRef>
          </c:xVal>
          <c:yVal>
            <c:numRef>
              <c:f>'AFC and mixing_isotopes'!$E$18</c:f>
              <c:numCache>
                <c:formatCode>0.000</c:formatCode>
                <c:ptCount val="1"/>
                <c:pt idx="0">
                  <c:v>38.43067131789487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69-446C-86AB-7C06FC3F8C28}"/>
            </c:ext>
          </c:extLst>
        </c:ser>
        <c:ser>
          <c:idx val="3"/>
          <c:order val="7"/>
          <c:tx>
            <c:strRef>
              <c:f>'AFC and mixing_isotopes'!$B$17</c:f>
              <c:strCache>
                <c:ptCount val="1"/>
                <c:pt idx="0">
                  <c:v>Amphibolite</c:v>
                </c:pt>
              </c:strCache>
            </c:strRef>
          </c:tx>
          <c:spPr>
            <a:ln>
              <a:noFill/>
            </a:ln>
          </c:spPr>
          <c:marker>
            <c:spPr>
              <a:ln w="19050">
                <a:solidFill>
                  <a:srgbClr val="FF0000"/>
                </a:solidFill>
              </a:ln>
            </c:spPr>
          </c:marker>
          <c:xVal>
            <c:numRef>
              <c:f>'AFC and mixing_isotopes'!$F$17</c:f>
              <c:numCache>
                <c:formatCode>0.000</c:formatCode>
                <c:ptCount val="1"/>
                <c:pt idx="0">
                  <c:v>15.779988342286684</c:v>
                </c:pt>
              </c:numCache>
            </c:numRef>
          </c:xVal>
          <c:yVal>
            <c:numRef>
              <c:f>'AFC and mixing_isotopes'!$E$17</c:f>
              <c:numCache>
                <c:formatCode>0.000</c:formatCode>
                <c:ptCount val="1"/>
                <c:pt idx="0">
                  <c:v>39.106853073315385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69-446C-86AB-7C06FC3F8C28}"/>
            </c:ext>
          </c:extLst>
        </c:ser>
        <c:ser>
          <c:idx val="4"/>
          <c:order val="8"/>
          <c:tx>
            <c:strRef>
              <c:f>'AFC and mixing_isotopes'!$L$29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>
              <a:solidFill>
                <a:schemeClr val="accent6">
                  <a:lumMod val="75000"/>
                </a:schemeClr>
              </a:solidFill>
            </a:ln>
          </c:spPr>
          <c:marker>
            <c:symbol val="plus"/>
            <c:size val="20"/>
            <c:spPr>
              <a:noFill/>
              <a:ln w="57150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'AFC and mixing_isotopes'!$X$32:$X$57</c:f>
              <c:numCache>
                <c:formatCode>0.000</c:formatCode>
                <c:ptCount val="26"/>
                <c:pt idx="0">
                  <c:v>15.529504231925022</c:v>
                </c:pt>
                <c:pt idx="1">
                  <c:v>15.606296329137232</c:v>
                </c:pt>
                <c:pt idx="2">
                  <c:v>15.63764355953932</c:v>
                </c:pt>
                <c:pt idx="3">
                  <c:v>15.654651559570812</c:v>
                </c:pt>
                <c:pt idx="4">
                  <c:v>15.6653099897743</c:v>
                </c:pt>
                <c:pt idx="5">
                  <c:v>15.668532829556398</c:v>
                </c:pt>
                <c:pt idx="6">
                  <c:v>15.669980829009999</c:v>
                </c:pt>
                <c:pt idx="7">
                  <c:v>15.671977757841599</c:v>
                </c:pt>
                <c:pt idx="8">
                  <c:v>15.67260109357991</c:v>
                </c:pt>
                <c:pt idx="9">
                  <c:v>15.673790073012587</c:v>
                </c:pt>
                <c:pt idx="10">
                  <c:v>15.674907782963775</c:v>
                </c:pt>
                <c:pt idx="11">
                  <c:v>15.677891019353586</c:v>
                </c:pt>
                <c:pt idx="12">
                  <c:v>15.681893730070906</c:v>
                </c:pt>
                <c:pt idx="13">
                  <c:v>15.685018497924139</c:v>
                </c:pt>
                <c:pt idx="14">
                  <c:v>15.687516569879557</c:v>
                </c:pt>
                <c:pt idx="15">
                  <c:v>15.689550503092967</c:v>
                </c:pt>
                <c:pt idx="16">
                  <c:v>15.691229877551381</c:v>
                </c:pt>
                <c:pt idx="17">
                  <c:v>15.692630960946946</c:v>
                </c:pt>
                <c:pt idx="18">
                  <c:v>15.693808117628318</c:v>
                </c:pt>
                <c:pt idx="19">
                  <c:v>15.694800687937548</c:v>
                </c:pt>
                <c:pt idx="20">
                  <c:v>15.695637219108287</c:v>
                </c:pt>
                <c:pt idx="21">
                  <c:v>15.69633800883387</c:v>
                </c:pt>
                <c:pt idx="22">
                  <c:v>15.696916371831255</c:v>
                </c:pt>
                <c:pt idx="23">
                  <c:v>15.697378476341985</c:v>
                </c:pt>
                <c:pt idx="24">
                  <c:v>15.697720028081399</c:v>
                </c:pt>
                <c:pt idx="25">
                  <c:v>15.697885404908313</c:v>
                </c:pt>
              </c:numCache>
            </c:numRef>
          </c:xVal>
          <c:yVal>
            <c:numRef>
              <c:f>'AFC and mixing_isotopes'!$W$32:$W$57</c:f>
              <c:numCache>
                <c:formatCode>0.000</c:formatCode>
                <c:ptCount val="26"/>
                <c:pt idx="0">
                  <c:v>38.24431722186884</c:v>
                </c:pt>
                <c:pt idx="1">
                  <c:v>38.329297953844772</c:v>
                </c:pt>
                <c:pt idx="2">
                  <c:v>38.363987859208684</c:v>
                </c:pt>
                <c:pt idx="3">
                  <c:v>38.382809487274507</c:v>
                </c:pt>
                <c:pt idx="4">
                  <c:v>38.394604466618588</c:v>
                </c:pt>
                <c:pt idx="5">
                  <c:v>38.398170970121768</c:v>
                </c:pt>
                <c:pt idx="6">
                  <c:v>38.399773375290202</c:v>
                </c:pt>
                <c:pt idx="7">
                  <c:v>38.401983244273779</c:v>
                </c:pt>
                <c:pt idx="8">
                  <c:v>38.402673048683759</c:v>
                </c:pt>
                <c:pt idx="9">
                  <c:v>38.403988813536671</c:v>
                </c:pt>
                <c:pt idx="10">
                  <c:v>38.405225709170942</c:v>
                </c:pt>
                <c:pt idx="11">
                  <c:v>38.408527059456546</c:v>
                </c:pt>
                <c:pt idx="12">
                  <c:v>38.412956594512814</c:v>
                </c:pt>
                <c:pt idx="13">
                  <c:v>38.416414568302599</c:v>
                </c:pt>
                <c:pt idx="14">
                  <c:v>38.419179019216259</c:v>
                </c:pt>
                <c:pt idx="15">
                  <c:v>38.421429838500281</c:v>
                </c:pt>
                <c:pt idx="16">
                  <c:v>38.423288291074421</c:v>
                </c:pt>
                <c:pt idx="17">
                  <c:v>38.424838777346274</c:v>
                </c:pt>
                <c:pt idx="18">
                  <c:v>38.426141458742734</c:v>
                </c:pt>
                <c:pt idx="19">
                  <c:v>38.427239870616845</c:v>
                </c:pt>
                <c:pt idx="20">
                  <c:v>38.428165604302876</c:v>
                </c:pt>
                <c:pt idx="21">
                  <c:v>38.428941121914754</c:v>
                </c:pt>
                <c:pt idx="22">
                  <c:v>38.429581157968592</c:v>
                </c:pt>
                <c:pt idx="23">
                  <c:v>38.430092538449095</c:v>
                </c:pt>
                <c:pt idx="24">
                  <c:v>38.430470511155619</c:v>
                </c:pt>
                <c:pt idx="25">
                  <c:v>38.43065352274553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69-446C-86AB-7C06FC3F8C28}"/>
            </c:ext>
          </c:extLst>
        </c:ser>
        <c:ser>
          <c:idx val="0"/>
          <c:order val="9"/>
          <c:tx>
            <c:strRef>
              <c:f>'AFC and mixing_isotopes'!$L$3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  <a:prstDash val="solid"/>
            </a:ln>
          </c:spPr>
          <c:marker>
            <c:symbol val="star"/>
            <c:size val="20"/>
            <c:spPr>
              <a:noFill/>
              <a:ln w="57150">
                <a:solidFill>
                  <a:srgbClr val="9954CC"/>
                </a:solidFill>
                <a:prstDash val="solid"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69-446C-86AB-7C06FC3F8C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0875F5-1405-4A08-B464-1BA19C15023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469-446C-86AB-7C06FC3F8C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7BE5760-3673-490B-A39F-3542F55C965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469-446C-86AB-7C06FC3F8C2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70F29BC-4B0A-4821-BC5C-2DD246393DE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469-446C-86AB-7C06FC3F8C2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731244A-9F89-4442-AF47-02A40F6E1F1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469-446C-86AB-7C06FC3F8C2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F7F0274-B771-403F-BC8B-033F6E4D583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469-446C-86AB-7C06FC3F8C2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C42F2F7-E9D1-4D9E-B44E-68BD5D3B02E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469-446C-86AB-7C06FC3F8C2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AD3DCA1-5185-4AB2-8186-C3A269295E2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469-446C-86AB-7C06FC3F8C2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21C2626-26CC-4C7C-A8BC-CF89AF72B99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469-446C-86AB-7C06FC3F8C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8BC8465-3387-47B6-8F61-EC4D2965E85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469-446C-86AB-7C06FC3F8C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96C44B0-7530-40C5-8182-CADB8991ECF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469-446C-86AB-7C06FC3F8C2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2DDA8F1-2D7C-4B32-A360-0DF4B3D3F36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47-4E63-8FB1-DE276E4338B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6F5185B-8722-468D-817C-0C98FF69D9A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847-4E63-8FB1-DE276E4338B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119A7AB-C88E-40D7-8377-5B8D46F9F7F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847-4E63-8FB1-DE276E4338B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FC9C574-2D02-4E52-8E18-04A302AFE13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847-4E63-8FB1-DE276E4338B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1CFDB61-FF99-411E-BC57-52890CF5344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847-4E63-8FB1-DE276E4338B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7F06979-FB94-4414-B711-97B69AD1D5A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847-4E63-8FB1-DE276E4338B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D88A6B3-C871-436D-8A14-B4B6E8B30E2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847-4E63-8FB1-DE276E4338B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2C5FD62-37E6-41BD-B980-9180052A8B3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847-4E63-8FB1-DE276E4338B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79DA1E4-58A1-4465-8A2F-C3B09E7E97D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847-4E63-8FB1-DE276E4338B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88D370E-CE5C-4F90-AA06-B4D1A666B4F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847-4E63-8FB1-DE276E4338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'AFC and mixing_isotopes'!$X$6:$X$26</c:f>
              <c:numCache>
                <c:formatCode>0.000000</c:formatCode>
                <c:ptCount val="21"/>
                <c:pt idx="0">
                  <c:v>15.529504231925022</c:v>
                </c:pt>
                <c:pt idx="1">
                  <c:v>15.550881450940922</c:v>
                </c:pt>
                <c:pt idx="2">
                  <c:v>15.571208019244523</c:v>
                </c:pt>
                <c:pt idx="3">
                  <c:v>15.590525019515635</c:v>
                </c:pt>
                <c:pt idx="4">
                  <c:v>15.608869210937627</c:v>
                </c:pt>
                <c:pt idx="5">
                  <c:v>15.626273179482324</c:v>
                </c:pt>
                <c:pt idx="6">
                  <c:v>15.642765423768939</c:v>
                </c:pt>
                <c:pt idx="7">
                  <c:v>15.658370368950894</c:v>
                </c:pt>
                <c:pt idx="8">
                  <c:v>15.673108295998004</c:v>
                </c:pt>
                <c:pt idx="9">
                  <c:v>15.686995166238939</c:v>
                </c:pt>
                <c:pt idx="10">
                  <c:v>15.700042309425065</c:v>
                </c:pt>
                <c:pt idx="11">
                  <c:v>15.71225592477971</c:v>
                </c:pt>
                <c:pt idx="12">
                  <c:v>15.723636312534294</c:v>
                </c:pt>
                <c:pt idx="13">
                  <c:v>15.734176696077903</c:v>
                </c:pt>
                <c:pt idx="14">
                  <c:v>15.743861385087738</c:v>
                </c:pt>
                <c:pt idx="15">
                  <c:v>15.752662802974502</c:v>
                </c:pt>
                <c:pt idx="16">
                  <c:v>15.760536382905048</c:v>
                </c:pt>
                <c:pt idx="17">
                  <c:v>15.767410978037114</c:v>
                </c:pt>
                <c:pt idx="18">
                  <c:v>15.773168100376438</c:v>
                </c:pt>
                <c:pt idx="19">
                  <c:v>15.777584075792662</c:v>
                </c:pt>
                <c:pt idx="20">
                  <c:v>15.779773610944753</c:v>
                </c:pt>
              </c:numCache>
            </c:numRef>
          </c:xVal>
          <c:yVal>
            <c:numRef>
              <c:f>'AFC and mixing_isotopes'!$W$6:$W$26</c:f>
              <c:numCache>
                <c:formatCode>0.000000</c:formatCode>
                <c:ptCount val="21"/>
                <c:pt idx="0">
                  <c:v>38.24431722186884</c:v>
                </c:pt>
                <c:pt idx="1">
                  <c:v>38.317929147906042</c:v>
                </c:pt>
                <c:pt idx="2">
                  <c:v>38.387923184148178</c:v>
                </c:pt>
                <c:pt idx="3">
                  <c:v>38.45444079778914</c:v>
                </c:pt>
                <c:pt idx="4">
                  <c:v>38.51760856816955</c:v>
                </c:pt>
                <c:pt idx="5">
                  <c:v>38.577538704279078</c:v>
                </c:pt>
                <c:pt idx="6">
                  <c:v>38.634329340409572</c:v>
                </c:pt>
                <c:pt idx="7">
                  <c:v>38.688064583973969</c:v>
                </c:pt>
                <c:pt idx="8">
                  <c:v>38.738814271991231</c:v>
                </c:pt>
                <c:pt idx="9">
                  <c:v>38.78663336690267</c:v>
                </c:pt>
                <c:pt idx="10">
                  <c:v>38.831560882427475</c:v>
                </c:pt>
                <c:pt idx="11">
                  <c:v>38.87361816543816</c:v>
                </c:pt>
                <c:pt idx="12">
                  <c:v>38.912806249774206</c:v>
                </c:pt>
                <c:pt idx="13">
                  <c:v>38.949101800343193</c:v>
                </c:pt>
                <c:pt idx="14">
                  <c:v>38.982450787905847</c:v>
                </c:pt>
                <c:pt idx="15">
                  <c:v>39.012758253157578</c:v>
                </c:pt>
                <c:pt idx="16">
                  <c:v>39.039870731308469</c:v>
                </c:pt>
                <c:pt idx="17">
                  <c:v>39.063543229963273</c:v>
                </c:pt>
                <c:pt idx="18">
                  <c:v>39.083367738638337</c:v>
                </c:pt>
                <c:pt idx="19">
                  <c:v>39.098574040986627</c:v>
                </c:pt>
                <c:pt idx="20">
                  <c:v>39.106113651239561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mixing_isotopes'!$L$6:$L$54</c15:f>
                <c15:dlblRangeCache>
                  <c:ptCount val="49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  <c:pt idx="11">
                    <c:v>55%</c:v>
                  </c:pt>
                  <c:pt idx="12">
                    <c:v>60%</c:v>
                  </c:pt>
                  <c:pt idx="13">
                    <c:v>65%</c:v>
                  </c:pt>
                  <c:pt idx="14">
                    <c:v>70%</c:v>
                  </c:pt>
                  <c:pt idx="15">
                    <c:v>75%</c:v>
                  </c:pt>
                  <c:pt idx="16">
                    <c:v>80%</c:v>
                  </c:pt>
                  <c:pt idx="17">
                    <c:v>85%</c:v>
                  </c:pt>
                  <c:pt idx="18">
                    <c:v>90%</c:v>
                  </c:pt>
                  <c:pt idx="19">
                    <c:v>95%</c:v>
                  </c:pt>
                  <c:pt idx="20">
                    <c:v>99%</c:v>
                  </c:pt>
                  <c:pt idx="23">
                    <c:v>AFC model (gneiss contaminant)</c:v>
                  </c:pt>
                  <c:pt idx="25">
                    <c:v>%AFC</c:v>
                  </c:pt>
                  <c:pt idx="26">
                    <c:v>0%</c:v>
                  </c:pt>
                  <c:pt idx="27">
                    <c:v>5%</c:v>
                  </c:pt>
                  <c:pt idx="28">
                    <c:v>10%</c:v>
                  </c:pt>
                  <c:pt idx="29">
                    <c:v>15%</c:v>
                  </c:pt>
                  <c:pt idx="30">
                    <c:v>20%</c:v>
                  </c:pt>
                  <c:pt idx="31">
                    <c:v>22%</c:v>
                  </c:pt>
                  <c:pt idx="32">
                    <c:v>23%</c:v>
                  </c:pt>
                  <c:pt idx="33">
                    <c:v>24.5%</c:v>
                  </c:pt>
                  <c:pt idx="34">
                    <c:v>25%</c:v>
                  </c:pt>
                  <c:pt idx="35">
                    <c:v>26%</c:v>
                  </c:pt>
                  <c:pt idx="36">
                    <c:v>27%</c:v>
                  </c:pt>
                  <c:pt idx="37">
                    <c:v>30%</c:v>
                  </c:pt>
                  <c:pt idx="38">
                    <c:v>35%</c:v>
                  </c:pt>
                  <c:pt idx="39">
                    <c:v>40%</c:v>
                  </c:pt>
                  <c:pt idx="40">
                    <c:v>45%</c:v>
                  </c:pt>
                  <c:pt idx="41">
                    <c:v>50%</c:v>
                  </c:pt>
                  <c:pt idx="42">
                    <c:v>55%</c:v>
                  </c:pt>
                  <c:pt idx="43">
                    <c:v>60%</c:v>
                  </c:pt>
                  <c:pt idx="44">
                    <c:v>65%</c:v>
                  </c:pt>
                  <c:pt idx="45">
                    <c:v>70%</c:v>
                  </c:pt>
                  <c:pt idx="46">
                    <c:v>75%</c:v>
                  </c:pt>
                  <c:pt idx="47">
                    <c:v>80%</c:v>
                  </c:pt>
                  <c:pt idx="48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C469-446C-86AB-7C06FC3F8C28}"/>
            </c:ext>
          </c:extLst>
        </c:ser>
        <c:ser>
          <c:idx val="6"/>
          <c:order val="10"/>
          <c:tx>
            <c:strRef>
              <c:f>'AFC and mixing_isotopes'!$L$85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50800">
              <a:solidFill>
                <a:schemeClr val="tx1"/>
              </a:solidFill>
              <a:prstDash val="sysDot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'AFC and mixing_isotopes'!$Q$87:$Q$107</c:f>
              <c:numCache>
                <c:formatCode>0.000</c:formatCode>
                <c:ptCount val="21"/>
                <c:pt idx="0">
                  <c:v>15.529504231925022</c:v>
                </c:pt>
                <c:pt idx="1">
                  <c:v>15.537924094595761</c:v>
                </c:pt>
                <c:pt idx="2">
                  <c:v>15.546343957266501</c:v>
                </c:pt>
                <c:pt idx="3">
                  <c:v>15.554763819937239</c:v>
                </c:pt>
                <c:pt idx="4">
                  <c:v>15.563183682607979</c:v>
                </c:pt>
                <c:pt idx="5">
                  <c:v>15.571603545278716</c:v>
                </c:pt>
                <c:pt idx="6">
                  <c:v>15.580023407949454</c:v>
                </c:pt>
                <c:pt idx="7">
                  <c:v>15.588443270620196</c:v>
                </c:pt>
                <c:pt idx="8">
                  <c:v>15.596863133290933</c:v>
                </c:pt>
                <c:pt idx="9">
                  <c:v>15.605282995961673</c:v>
                </c:pt>
                <c:pt idx="10">
                  <c:v>15.613702858632411</c:v>
                </c:pt>
                <c:pt idx="11">
                  <c:v>15.62212272130315</c:v>
                </c:pt>
                <c:pt idx="12">
                  <c:v>15.63054258397389</c:v>
                </c:pt>
                <c:pt idx="13">
                  <c:v>15.638962446644626</c:v>
                </c:pt>
                <c:pt idx="14">
                  <c:v>15.647382309315367</c:v>
                </c:pt>
                <c:pt idx="15">
                  <c:v>15.655802171986107</c:v>
                </c:pt>
                <c:pt idx="16">
                  <c:v>15.664222034656845</c:v>
                </c:pt>
                <c:pt idx="17">
                  <c:v>15.672641897327583</c:v>
                </c:pt>
                <c:pt idx="18">
                  <c:v>15.681061759998324</c:v>
                </c:pt>
                <c:pt idx="19">
                  <c:v>15.68948162266906</c:v>
                </c:pt>
                <c:pt idx="20">
                  <c:v>15.6979014853398</c:v>
                </c:pt>
              </c:numCache>
            </c:numRef>
          </c:xVal>
          <c:yVal>
            <c:numRef>
              <c:f>'AFC and mixing_isotopes'!$P$87:$P$107</c:f>
              <c:numCache>
                <c:formatCode>0.000</c:formatCode>
                <c:ptCount val="21"/>
                <c:pt idx="0">
                  <c:v>38.24431722186884</c:v>
                </c:pt>
                <c:pt idx="1">
                  <c:v>38.253634926670138</c:v>
                </c:pt>
                <c:pt idx="2">
                  <c:v>38.26295263147145</c:v>
                </c:pt>
                <c:pt idx="3">
                  <c:v>38.27227033627274</c:v>
                </c:pt>
                <c:pt idx="4">
                  <c:v>38.281588041074045</c:v>
                </c:pt>
                <c:pt idx="5">
                  <c:v>38.290905745875349</c:v>
                </c:pt>
                <c:pt idx="6">
                  <c:v>38.300223450676647</c:v>
                </c:pt>
                <c:pt idx="7">
                  <c:v>38.309541155477952</c:v>
                </c:pt>
                <c:pt idx="8">
                  <c:v>38.318858860279249</c:v>
                </c:pt>
                <c:pt idx="9">
                  <c:v>38.328176565080554</c:v>
                </c:pt>
                <c:pt idx="10">
                  <c:v>38.337494269881859</c:v>
                </c:pt>
                <c:pt idx="11">
                  <c:v>38.346811974683156</c:v>
                </c:pt>
                <c:pt idx="12">
                  <c:v>38.356129679484454</c:v>
                </c:pt>
                <c:pt idx="13">
                  <c:v>38.365447384285758</c:v>
                </c:pt>
                <c:pt idx="14">
                  <c:v>38.374765089087063</c:v>
                </c:pt>
                <c:pt idx="15">
                  <c:v>38.384082793888361</c:v>
                </c:pt>
                <c:pt idx="16">
                  <c:v>38.393400498689665</c:v>
                </c:pt>
                <c:pt idx="17">
                  <c:v>38.402718203490963</c:v>
                </c:pt>
                <c:pt idx="18">
                  <c:v>38.412035908292268</c:v>
                </c:pt>
                <c:pt idx="19">
                  <c:v>38.421353613093565</c:v>
                </c:pt>
                <c:pt idx="20">
                  <c:v>38.43067131789487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469-446C-86AB-7C06FC3F8C28}"/>
            </c:ext>
          </c:extLst>
        </c:ser>
        <c:ser>
          <c:idx val="5"/>
          <c:order val="11"/>
          <c:tx>
            <c:strRef>
              <c:f>'AFC and mixing_isotopes'!$L$60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44450">
              <a:solidFill>
                <a:schemeClr val="tx1"/>
              </a:solidFill>
              <a:prstDash val="lgDash"/>
            </a:ln>
          </c:spPr>
          <c:marker>
            <c:symbol val="x"/>
            <c:size val="18"/>
            <c:spPr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469-446C-86AB-7C06FC3F8C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2B161D1-161F-4D20-A1C3-34488AF735E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C469-446C-86AB-7C06FC3F8C2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469-446C-86AB-7C06FC3F8C2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189399A-F22C-47AB-B8E1-79672314F29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469-446C-86AB-7C06FC3F8C2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1A08A6F-6155-4668-80AB-6E90C848EEF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469-446C-86AB-7C06FC3F8C2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EFB55BE-9EC9-4770-8279-4E08448D442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469-446C-86AB-7C06FC3F8C2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85BF5AB-5809-43DF-811D-80BB40858D8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469-446C-86AB-7C06FC3F8C2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D13586E-92BF-4EE9-80F1-12A20126982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469-446C-86AB-7C06FC3F8C2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1604B51-2130-43C5-9C34-6A6376D5AB5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469-446C-86AB-7C06FC3F8C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EEC2759-2B7E-4CD4-82A6-C7BA3630FD5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469-446C-86AB-7C06FC3F8C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B183A78-AD6F-4B85-9A83-715D9FA80DD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469-446C-86AB-7C06FC3F8C2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6D8-4F03-A078-B2E9F6034C0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6D8-4F03-A078-B2E9F6034C0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6D8-4F03-A078-B2E9F6034C0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6D8-4F03-A078-B2E9F6034C0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6D8-4F03-A078-B2E9F6034C0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6D8-4F03-A078-B2E9F6034C0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6D8-4F03-A078-B2E9F6034C0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6D8-4F03-A078-B2E9F6034C0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6D8-4F03-A078-B2E9F6034C0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6D8-4F03-A078-B2E9F6034C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mixing_isotopes'!$Q$62:$Q$82</c:f>
              <c:numCache>
                <c:formatCode>0.000</c:formatCode>
                <c:ptCount val="21"/>
                <c:pt idx="0">
                  <c:v>15.529504231925022</c:v>
                </c:pt>
                <c:pt idx="1">
                  <c:v>15.542028437443106</c:v>
                </c:pt>
                <c:pt idx="2">
                  <c:v>15.554552642961188</c:v>
                </c:pt>
                <c:pt idx="3">
                  <c:v>15.567076848479271</c:v>
                </c:pt>
                <c:pt idx="4">
                  <c:v>15.579601053997356</c:v>
                </c:pt>
                <c:pt idx="5">
                  <c:v>15.592125259515438</c:v>
                </c:pt>
                <c:pt idx="6">
                  <c:v>15.604649465033521</c:v>
                </c:pt>
                <c:pt idx="7">
                  <c:v>15.617173670551605</c:v>
                </c:pt>
                <c:pt idx="8">
                  <c:v>15.629697876069686</c:v>
                </c:pt>
                <c:pt idx="9">
                  <c:v>15.642222081587771</c:v>
                </c:pt>
                <c:pt idx="10">
                  <c:v>15.654746287105853</c:v>
                </c:pt>
                <c:pt idx="11">
                  <c:v>15.667270492623937</c:v>
                </c:pt>
                <c:pt idx="12">
                  <c:v>15.67979469814202</c:v>
                </c:pt>
                <c:pt idx="13">
                  <c:v>15.692318903660102</c:v>
                </c:pt>
                <c:pt idx="14">
                  <c:v>15.704843109178185</c:v>
                </c:pt>
                <c:pt idx="15">
                  <c:v>15.717367314696268</c:v>
                </c:pt>
                <c:pt idx="16">
                  <c:v>15.729891520214352</c:v>
                </c:pt>
                <c:pt idx="17">
                  <c:v>15.742415725732435</c:v>
                </c:pt>
                <c:pt idx="18">
                  <c:v>15.754939931250519</c:v>
                </c:pt>
                <c:pt idx="19">
                  <c:v>15.7674641367686</c:v>
                </c:pt>
                <c:pt idx="20">
                  <c:v>15.779988342286684</c:v>
                </c:pt>
              </c:numCache>
            </c:numRef>
          </c:xVal>
          <c:yVal>
            <c:numRef>
              <c:f>'AFC and mixing_isotopes'!$P$62:$P$82</c:f>
              <c:numCache>
                <c:formatCode>0.000</c:formatCode>
                <c:ptCount val="21"/>
                <c:pt idx="0">
                  <c:v>38.24431722186884</c:v>
                </c:pt>
                <c:pt idx="1">
                  <c:v>38.287444014441164</c:v>
                </c:pt>
                <c:pt idx="2">
                  <c:v>38.330570807013501</c:v>
                </c:pt>
                <c:pt idx="3">
                  <c:v>38.373697599585817</c:v>
                </c:pt>
                <c:pt idx="4">
                  <c:v>38.416824392158148</c:v>
                </c:pt>
                <c:pt idx="5">
                  <c:v>38.459951184730478</c:v>
                </c:pt>
                <c:pt idx="6">
                  <c:v>38.503077977302802</c:v>
                </c:pt>
                <c:pt idx="7">
                  <c:v>38.546204769875132</c:v>
                </c:pt>
                <c:pt idx="8">
                  <c:v>38.589331562447455</c:v>
                </c:pt>
                <c:pt idx="9">
                  <c:v>38.632458355019786</c:v>
                </c:pt>
                <c:pt idx="10">
                  <c:v>38.675585147592116</c:v>
                </c:pt>
                <c:pt idx="11">
                  <c:v>38.71871194016444</c:v>
                </c:pt>
                <c:pt idx="12">
                  <c:v>38.761838732736763</c:v>
                </c:pt>
                <c:pt idx="13">
                  <c:v>38.804965525309093</c:v>
                </c:pt>
                <c:pt idx="14">
                  <c:v>38.848092317881424</c:v>
                </c:pt>
                <c:pt idx="15">
                  <c:v>38.891219110453747</c:v>
                </c:pt>
                <c:pt idx="16">
                  <c:v>38.934345903026077</c:v>
                </c:pt>
                <c:pt idx="17">
                  <c:v>38.977472695598408</c:v>
                </c:pt>
                <c:pt idx="18">
                  <c:v>39.020599488170731</c:v>
                </c:pt>
                <c:pt idx="19">
                  <c:v>39.063726280743055</c:v>
                </c:pt>
                <c:pt idx="20">
                  <c:v>39.106853073315385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mixing_isotopes'!$M$62:$M$72</c15:f>
                <c15:dlblRangeCache>
                  <c:ptCount val="11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C469-446C-86AB-7C06FC3F8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469280"/>
        <c:axId val="1"/>
      </c:scatterChart>
      <c:valAx>
        <c:axId val="2021469280"/>
        <c:scaling>
          <c:orientation val="minMax"/>
          <c:max val="15.7"/>
          <c:min val="15.5"/>
        </c:scaling>
        <c:delete val="0"/>
        <c:axPos val="b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207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204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</a:t>
                </a:r>
              </a:p>
            </c:rich>
          </c:tx>
          <c:layout>
            <c:manualLayout>
              <c:xMode val="edge"/>
              <c:yMode val="edge"/>
              <c:x val="0.47449083172610501"/>
              <c:y val="0.9328663441973372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1"/>
        <c:crosses val="autoZero"/>
        <c:crossBetween val="midCat"/>
        <c:majorUnit val="4.0000000000000008E-2"/>
        <c:minorUnit val="1.0000000000000002E-2"/>
      </c:valAx>
      <c:valAx>
        <c:axId val="1"/>
        <c:scaling>
          <c:orientation val="minMax"/>
          <c:max val="38.6"/>
          <c:min val="37.9"/>
        </c:scaling>
        <c:delete val="0"/>
        <c:axPos val="l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208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204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</a:t>
                </a:r>
              </a:p>
            </c:rich>
          </c:tx>
          <c:layout>
            <c:manualLayout>
              <c:xMode val="edge"/>
              <c:yMode val="edge"/>
              <c:x val="1.3777385691218389E-2"/>
              <c:y val="0.3739627137778271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2021469280"/>
        <c:crosses val="autoZero"/>
        <c:crossBetween val="midCat"/>
        <c:majorUnit val="0.1"/>
        <c:minorUnit val="5.00000000000000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212760361614"/>
          <c:y val="5.1164828615761916E-2"/>
          <c:w val="0.83746177700911029"/>
          <c:h val="0.80549352636496929"/>
        </c:manualLayout>
      </c:layout>
      <c:scatterChart>
        <c:scatterStyle val="lineMarker"/>
        <c:varyColors val="0"/>
        <c:ser>
          <c:idx val="10"/>
          <c:order val="0"/>
          <c:tx>
            <c:strRef>
              <c:f>'AFC and mixing_isotopes'!$A$27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38100">
                <a:solidFill>
                  <a:srgbClr val="0070C0"/>
                </a:solidFill>
              </a:ln>
            </c:spPr>
          </c:marker>
          <c:xVal>
            <c:numRef>
              <c:f>'AFC and mixing_isotopes'!$C$27:$C$28</c:f>
              <c:numCache>
                <c:formatCode>General</c:formatCode>
                <c:ptCount val="2"/>
                <c:pt idx="0">
                  <c:v>0.71516976600000004</c:v>
                </c:pt>
                <c:pt idx="1">
                  <c:v>0.70497492500000003</c:v>
                </c:pt>
              </c:numCache>
            </c:numRef>
          </c:xVal>
          <c:yVal>
            <c:numRef>
              <c:f>'AFC and mixing_isotopes'!$D$27:$D$28</c:f>
              <c:numCache>
                <c:formatCode>General</c:formatCode>
                <c:ptCount val="2"/>
                <c:pt idx="0">
                  <c:v>0.51234827299999997</c:v>
                </c:pt>
                <c:pt idx="1">
                  <c:v>0.51363876799999997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7-44AA-9048-64C9D1EE9420}"/>
            </c:ext>
          </c:extLst>
        </c:ser>
        <c:ser>
          <c:idx val="11"/>
          <c:order val="1"/>
          <c:tx>
            <c:strRef>
              <c:f>'AFC and mixing_isotopes'!$A$29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38100">
                <a:solidFill>
                  <a:srgbClr val="92D050"/>
                </a:solidFill>
              </a:ln>
            </c:spPr>
          </c:marker>
          <c:xVal>
            <c:numRef>
              <c:f>'AFC and mixing_isotopes'!$C$29:$C$33</c:f>
              <c:numCache>
                <c:formatCode>General</c:formatCode>
                <c:ptCount val="5"/>
                <c:pt idx="0">
                  <c:v>0.70983121900000001</c:v>
                </c:pt>
                <c:pt idx="1">
                  <c:v>0.70708858299999999</c:v>
                </c:pt>
                <c:pt idx="2">
                  <c:v>0.70579436100000004</c:v>
                </c:pt>
                <c:pt idx="3">
                  <c:v>0.70540168400000003</c:v>
                </c:pt>
                <c:pt idx="4">
                  <c:v>0.70532055900000001</c:v>
                </c:pt>
              </c:numCache>
            </c:numRef>
          </c:xVal>
          <c:yVal>
            <c:numRef>
              <c:f>'AFC and mixing_isotopes'!$D$29:$D$33</c:f>
              <c:numCache>
                <c:formatCode>General</c:formatCode>
                <c:ptCount val="5"/>
                <c:pt idx="0">
                  <c:v>0.51233689299999996</c:v>
                </c:pt>
                <c:pt idx="1">
                  <c:v>0.51235372199999996</c:v>
                </c:pt>
                <c:pt idx="2">
                  <c:v>0.51234719299999998</c:v>
                </c:pt>
                <c:pt idx="3">
                  <c:v>0.51233348899999998</c:v>
                </c:pt>
                <c:pt idx="4">
                  <c:v>0.51234781600000001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47-44AA-9048-64C9D1EE9420}"/>
            </c:ext>
          </c:extLst>
        </c:ser>
        <c:ser>
          <c:idx val="9"/>
          <c:order val="2"/>
          <c:tx>
            <c:strRef>
              <c:f>'AFC and mixing_isotopes'!$A$26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2"/>
            <c:spPr>
              <a:solidFill>
                <a:schemeClr val="tx1"/>
              </a:solidFill>
              <a:ln w="22225">
                <a:solidFill>
                  <a:srgbClr val="000000"/>
                </a:solidFill>
              </a:ln>
            </c:spPr>
          </c:marker>
          <c:xVal>
            <c:numRef>
              <c:f>'AFC and mixing_isotopes'!$C$25:$C$26</c:f>
              <c:numCache>
                <c:formatCode>General</c:formatCode>
                <c:ptCount val="2"/>
                <c:pt idx="1">
                  <c:v>0.70408050099999997</c:v>
                </c:pt>
              </c:numCache>
            </c:numRef>
          </c:xVal>
          <c:yVal>
            <c:numRef>
              <c:f>'AFC and mixing_isotopes'!$D$25:$D$26</c:f>
              <c:numCache>
                <c:formatCode>General</c:formatCode>
                <c:ptCount val="2"/>
                <c:pt idx="0">
                  <c:v>0.51232382799999998</c:v>
                </c:pt>
                <c:pt idx="1">
                  <c:v>0.51234022700000004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47-44AA-9048-64C9D1EE9420}"/>
            </c:ext>
          </c:extLst>
        </c:ser>
        <c:ser>
          <c:idx val="2"/>
          <c:order val="3"/>
          <c:tx>
            <c:strRef>
              <c:f>'AFC and mixing_isotopes'!$B$16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2"/>
            <c:spPr>
              <a:solidFill>
                <a:schemeClr val="bg1">
                  <a:lumMod val="50000"/>
                </a:schemeClr>
              </a:solidFill>
              <a:ln w="22225">
                <a:solidFill>
                  <a:srgbClr val="000000"/>
                </a:solidFill>
                <a:prstDash val="solid"/>
              </a:ln>
            </c:spPr>
          </c:marker>
          <c:xVal>
            <c:numRef>
              <c:f>'AFC and mixing_isotopes'!$C$16</c:f>
              <c:numCache>
                <c:formatCode>0.000000</c:formatCode>
                <c:ptCount val="1"/>
                <c:pt idx="0">
                  <c:v>0.70533056231424196</c:v>
                </c:pt>
              </c:numCache>
            </c:numRef>
          </c:xVal>
          <c:yVal>
            <c:numRef>
              <c:f>'AFC and mixing_isotopes'!$D$16</c:f>
              <c:numCache>
                <c:formatCode>0.0000000</c:formatCode>
                <c:ptCount val="1"/>
                <c:pt idx="0">
                  <c:v>0.51232518065877997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47-44AA-9048-64C9D1EE9420}"/>
            </c:ext>
          </c:extLst>
        </c:ser>
        <c:ser>
          <c:idx val="8"/>
          <c:order val="4"/>
          <c:tx>
            <c:strRef>
              <c:f>'AFC and mixing_isotopes'!$A$24</c:f>
              <c:strCache>
                <c:ptCount val="1"/>
                <c:pt idx="0">
                  <c:v>Trachyte (hypherstene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2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</c:spPr>
          </c:marker>
          <c:xVal>
            <c:numRef>
              <c:f>'AFC and mixing_isotopes'!$C$24</c:f>
              <c:numCache>
                <c:formatCode>General</c:formatCode>
                <c:ptCount val="1"/>
                <c:pt idx="0">
                  <c:v>0.7064843900765162</c:v>
                </c:pt>
              </c:numCache>
            </c:numRef>
          </c:xVal>
          <c:yVal>
            <c:numRef>
              <c:f>'AFC and mixing_isotopes'!$D$24</c:f>
              <c:numCache>
                <c:formatCode>General</c:formatCode>
                <c:ptCount val="1"/>
                <c:pt idx="0">
                  <c:v>0.5122960106363571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47-44AA-9048-64C9D1EE9420}"/>
            </c:ext>
          </c:extLst>
        </c:ser>
        <c:ser>
          <c:idx val="1"/>
          <c:order val="5"/>
          <c:tx>
            <c:strRef>
              <c:f>'AFC and mixing_isotopes'!$A$23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  <a:prstDash val="solid"/>
              </a:ln>
            </c:spPr>
          </c:marker>
          <c:xVal>
            <c:numRef>
              <c:f>'AFC and mixing_isotopes'!$C$23</c:f>
              <c:numCache>
                <c:formatCode>General</c:formatCode>
                <c:ptCount val="1"/>
                <c:pt idx="0">
                  <c:v>0.72615968562631905</c:v>
                </c:pt>
              </c:numCache>
            </c:numRef>
          </c:xVal>
          <c:yVal>
            <c:numRef>
              <c:f>'AFC and mixing_isotopes'!$D$23</c:f>
              <c:numCache>
                <c:formatCode>General</c:formatCode>
                <c:ptCount val="1"/>
                <c:pt idx="0">
                  <c:v>0.51205255586413811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47-44AA-9048-64C9D1EE9420}"/>
            </c:ext>
          </c:extLst>
        </c:ser>
        <c:ser>
          <c:idx val="7"/>
          <c:order val="6"/>
          <c:tx>
            <c:strRef>
              <c:f>'AFC and mixing_isotopes'!$B$18</c:f>
              <c:strCache>
                <c:ptCount val="1"/>
                <c:pt idx="0">
                  <c:v>Gneiss</c:v>
                </c:pt>
              </c:strCache>
            </c:strRef>
          </c:tx>
          <c:xVal>
            <c:numRef>
              <c:f>'AFC and mixing_isotopes'!$C$18</c:f>
              <c:numCache>
                <c:formatCode>General</c:formatCode>
                <c:ptCount val="1"/>
                <c:pt idx="0">
                  <c:v>0.75067457027057694</c:v>
                </c:pt>
              </c:numCache>
            </c:numRef>
          </c:xVal>
          <c:yVal>
            <c:numRef>
              <c:f>'AFC and mixing_isotopes'!$D$18</c:f>
              <c:numCache>
                <c:formatCode>General</c:formatCode>
                <c:ptCount val="1"/>
                <c:pt idx="0">
                  <c:v>0.51138588396420437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47-44AA-9048-64C9D1EE9420}"/>
            </c:ext>
          </c:extLst>
        </c:ser>
        <c:ser>
          <c:idx val="3"/>
          <c:order val="7"/>
          <c:tx>
            <c:strRef>
              <c:f>'AFC and mixing_isotopes'!$B$17</c:f>
              <c:strCache>
                <c:ptCount val="1"/>
                <c:pt idx="0">
                  <c:v>Amphibolite</c:v>
                </c:pt>
              </c:strCache>
            </c:strRef>
          </c:tx>
          <c:spPr>
            <a:ln>
              <a:noFill/>
            </a:ln>
          </c:spPr>
          <c:marker>
            <c:spPr>
              <a:ln w="19050">
                <a:solidFill>
                  <a:srgbClr val="FF0000"/>
                </a:solidFill>
              </a:ln>
            </c:spPr>
          </c:marker>
          <c:xVal>
            <c:numRef>
              <c:f>'AFC and mixing_isotopes'!$C$17</c:f>
              <c:numCache>
                <c:formatCode>0.000000</c:formatCode>
                <c:ptCount val="1"/>
                <c:pt idx="0">
                  <c:v>0.79022777041777559</c:v>
                </c:pt>
              </c:numCache>
            </c:numRef>
          </c:xVal>
          <c:yVal>
            <c:numRef>
              <c:f>'AFC and mixing_isotopes'!$D$17</c:f>
              <c:numCache>
                <c:formatCode>0.0000000</c:formatCode>
                <c:ptCount val="1"/>
                <c:pt idx="0">
                  <c:v>0.51198875441762248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47-44AA-9048-64C9D1EE9420}"/>
            </c:ext>
          </c:extLst>
        </c:ser>
        <c:ser>
          <c:idx val="4"/>
          <c:order val="8"/>
          <c:tx>
            <c:strRef>
              <c:f>'AFC and mixing_isotopes'!$L$29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plus"/>
            <c:size val="17"/>
            <c:spPr>
              <a:noFill/>
              <a:ln w="31750">
                <a:solidFill>
                  <a:srgbClr val="713605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47-44AA-9048-64C9D1EE94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17CFA50-03F3-49D6-821E-79ACAA10F62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47-44AA-9048-64C9D1EE94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A47-44AA-9048-64C9D1EE942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FBF3AA5-9068-448B-BC29-A722A589C09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A47-44AA-9048-64C9D1EE94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2BE7A86-2E8C-46FF-98A1-4F164E601C8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A47-44AA-9048-64C9D1EE94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23312A9-357D-4A61-AFCC-7CD12B0725F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A47-44AA-9048-64C9D1EE94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1074F28-24F5-4465-9CD8-B77FD16D364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A47-44AA-9048-64C9D1EE942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0FEE494-FCF5-40E3-9073-06D896F160E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A47-44AA-9048-64C9D1EE94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96971C3-53A6-4ADC-ACE1-B53943333A1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A47-44AA-9048-64C9D1EE94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188EC46-58D9-4BB7-8417-E14DD15FBCD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A47-44AA-9048-64C9D1EE942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D74A173-0335-4AE2-AC49-98494CCD8E4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A47-44AA-9048-64C9D1EE942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933D6D0-3D9B-4EC7-A85B-8D80CA1CFEE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A47-44AA-9048-64C9D1EE942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8E00133-DD3B-4290-A296-8CDD6646DEE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A47-44AA-9048-64C9D1EE942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B035EA3-6E61-432F-817E-5D722F172A1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A47-44AA-9048-64C9D1EE942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E47C5AC-B7DD-48EB-9C12-7D0BCB71667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A47-44AA-9048-64C9D1EE942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4F3BE0F-6DC7-4F3B-8F11-9945D286E18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A47-44AA-9048-64C9D1EE942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A47-44AA-9048-64C9D1EE942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A47-44AA-9048-64C9D1EE942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A47-44AA-9048-64C9D1EE942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A47-44AA-9048-64C9D1EE942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A47-44AA-9048-64C9D1EE942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A47-44AA-9048-64C9D1EE942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A47-44AA-9048-64C9D1EE942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A47-44AA-9048-64C9D1EE942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A47-44AA-9048-64C9D1EE942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A47-44AA-9048-64C9D1EE94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mixing_isotopes'!$U$32:$U$57</c:f>
              <c:numCache>
                <c:formatCode>0.0000000</c:formatCode>
                <c:ptCount val="26"/>
                <c:pt idx="0">
                  <c:v>0.70533056231424196</c:v>
                </c:pt>
                <c:pt idx="1">
                  <c:v>0.70668704137972915</c:v>
                </c:pt>
                <c:pt idx="2">
                  <c:v>0.70903441161941505</c:v>
                </c:pt>
                <c:pt idx="3">
                  <c:v>0.71296349266747672</c:v>
                </c:pt>
                <c:pt idx="4">
                  <c:v>0.71902923290285037</c:v>
                </c:pt>
                <c:pt idx="5">
                  <c:v>0.72206565332446815</c:v>
                </c:pt>
                <c:pt idx="6">
                  <c:v>0.72369008829132353</c:v>
                </c:pt>
                <c:pt idx="7">
                  <c:v>0.72622481519415538</c:v>
                </c:pt>
                <c:pt idx="8">
                  <c:v>0.727088171451308</c:v>
                </c:pt>
                <c:pt idx="9">
                  <c:v>0.72882951839508214</c:v>
                </c:pt>
                <c:pt idx="10">
                  <c:v>0.73057476445688163</c:v>
                </c:pt>
                <c:pt idx="11">
                  <c:v>0.73564291022616446</c:v>
                </c:pt>
                <c:pt idx="12">
                  <c:v>0.74258879316064019</c:v>
                </c:pt>
                <c:pt idx="13">
                  <c:v>0.74694923060235041</c:v>
                </c:pt>
                <c:pt idx="14">
                  <c:v>0.74917106140887879</c:v>
                </c:pt>
                <c:pt idx="15">
                  <c:v>0.75013648261384458</c:v>
                </c:pt>
                <c:pt idx="16">
                  <c:v>0.7505043832250714</c:v>
                </c:pt>
                <c:pt idx="17">
                  <c:v>0.75062786284695193</c:v>
                </c:pt>
                <c:pt idx="18">
                  <c:v>0.75066381045100428</c:v>
                </c:pt>
                <c:pt idx="19">
                  <c:v>0.75067259570739797</c:v>
                </c:pt>
                <c:pt idx="20">
                  <c:v>0.75067430450848804</c:v>
                </c:pt>
                <c:pt idx="21">
                  <c:v>0.75067454744166995</c:v>
                </c:pt>
                <c:pt idx="22">
                  <c:v>0.75067456930639453</c:v>
                </c:pt>
                <c:pt idx="23">
                  <c:v>0.75067457025942996</c:v>
                </c:pt>
                <c:pt idx="24">
                  <c:v>0.7506745702705715</c:v>
                </c:pt>
                <c:pt idx="25">
                  <c:v>0.75067457027057694</c:v>
                </c:pt>
              </c:numCache>
            </c:numRef>
          </c:xVal>
          <c:yVal>
            <c:numRef>
              <c:f>'AFC and mixing_isotopes'!$V$32:$V$57</c:f>
              <c:numCache>
                <c:formatCode>0.00000000</c:formatCode>
                <c:ptCount val="26"/>
                <c:pt idx="0">
                  <c:v>0.51232518065877997</c:v>
                </c:pt>
                <c:pt idx="1">
                  <c:v>0.51227576989984591</c:v>
                </c:pt>
                <c:pt idx="2">
                  <c:v>0.51222282582251755</c:v>
                </c:pt>
                <c:pt idx="3">
                  <c:v>0.51216640571713312</c:v>
                </c:pt>
                <c:pt idx="4">
                  <c:v>0.51210668694603145</c:v>
                </c:pt>
                <c:pt idx="5">
                  <c:v>0.51208194342204072</c:v>
                </c:pt>
                <c:pt idx="6">
                  <c:v>0.51206940138149948</c:v>
                </c:pt>
                <c:pt idx="7">
                  <c:v>0.51205038669246994</c:v>
                </c:pt>
                <c:pt idx="8">
                  <c:v>0.51204399688474567</c:v>
                </c:pt>
                <c:pt idx="9">
                  <c:v>0.51203114342688838</c:v>
                </c:pt>
                <c:pt idx="10">
                  <c:v>0.5120181957015264</c:v>
                </c:pt>
                <c:pt idx="11">
                  <c:v>0.51197884179974906</c:v>
                </c:pt>
                <c:pt idx="12">
                  <c:v>0.51191193037287352</c:v>
                </c:pt>
                <c:pt idx="13">
                  <c:v>0.51184418616717575</c:v>
                </c:pt>
                <c:pt idx="14">
                  <c:v>0.51177674240869031</c:v>
                </c:pt>
                <c:pt idx="15">
                  <c:v>0.51171091264656199</c:v>
                </c:pt>
                <c:pt idx="16">
                  <c:v>0.51164813276730836</c:v>
                </c:pt>
                <c:pt idx="17">
                  <c:v>0.51158987379926235</c:v>
                </c:pt>
                <c:pt idx="18">
                  <c:v>0.51153753060985263</c:v>
                </c:pt>
                <c:pt idx="19">
                  <c:v>0.51149229771989868</c:v>
                </c:pt>
                <c:pt idx="20">
                  <c:v>0.51145504798248853</c:v>
                </c:pt>
                <c:pt idx="21">
                  <c:v>0.51142623050058911</c:v>
                </c:pt>
                <c:pt idx="22">
                  <c:v>0.51140579901996996</c:v>
                </c:pt>
                <c:pt idx="23">
                  <c:v>0.51139316935991685</c:v>
                </c:pt>
                <c:pt idx="24">
                  <c:v>0.51138717675703282</c:v>
                </c:pt>
                <c:pt idx="25">
                  <c:v>0.51138590710897436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mixing_isotopes'!$L$32:$L$47</c15:f>
                <c15:dlblRangeCache>
                  <c:ptCount val="16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22%</c:v>
                  </c:pt>
                  <c:pt idx="6">
                    <c:v>23%</c:v>
                  </c:pt>
                  <c:pt idx="7">
                    <c:v>24.5%</c:v>
                  </c:pt>
                  <c:pt idx="8">
                    <c:v>25%</c:v>
                  </c:pt>
                  <c:pt idx="9">
                    <c:v>26%</c:v>
                  </c:pt>
                  <c:pt idx="10">
                    <c:v>27%</c:v>
                  </c:pt>
                  <c:pt idx="11">
                    <c:v>30%</c:v>
                  </c:pt>
                  <c:pt idx="12">
                    <c:v>35%</c:v>
                  </c:pt>
                  <c:pt idx="13">
                    <c:v>40%</c:v>
                  </c:pt>
                  <c:pt idx="14">
                    <c:v>45%</c:v>
                  </c:pt>
                  <c:pt idx="15">
                    <c:v>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2-DA47-44AA-9048-64C9D1EE9420}"/>
            </c:ext>
          </c:extLst>
        </c:ser>
        <c:ser>
          <c:idx val="0"/>
          <c:order val="9"/>
          <c:tx>
            <c:strRef>
              <c:f>'AFC and mixing_isotopes'!$L$3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38100">
              <a:solidFill>
                <a:srgbClr val="9954CC"/>
              </a:solidFill>
              <a:prstDash val="solid"/>
            </a:ln>
          </c:spPr>
          <c:marker>
            <c:symbol val="star"/>
            <c:size val="15"/>
            <c:spPr>
              <a:noFill/>
              <a:ln w="31750">
                <a:solidFill>
                  <a:srgbClr val="9954CC"/>
                </a:solidFill>
                <a:prstDash val="solid"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A47-44AA-9048-64C9D1EE94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838D043-6B6B-4910-A4D9-FEC12BD0C2C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A47-44AA-9048-64C9D1EE942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D550A83-783D-45FB-8ED3-ED0D370E537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A47-44AA-9048-64C9D1EE942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234D0C1-8F3F-4504-9C43-6E347A2A6CA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A47-44AA-9048-64C9D1EE94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3C2271C-DCF4-4F70-9071-AF0BF7DB6E1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A47-44AA-9048-64C9D1EE94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514AF96-BBEB-46CC-A718-9C7F767BF7F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A47-44AA-9048-64C9D1EE94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9A7A24-4A52-4B53-BB08-9B4D4AE59B7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A47-44AA-9048-64C9D1EE942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B30E300-8B8C-4554-A3D3-816A7610C8B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A47-44AA-9048-64C9D1EE94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96E54A6-2EDF-498A-A1DA-6573571F5DE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A47-44AA-9048-64C9D1EE94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E355AB9-A213-4DD4-A73F-E1B5E68382C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A47-44AA-9048-64C9D1EE942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F1FE0ED-0124-40DD-AABD-F97B35474BB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A47-44AA-9048-64C9D1EE942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D8EAC38-5112-4F66-92AD-1C3ADC7D3D7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A47-44AA-9048-64C9D1EE942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A72543B-81BA-4F0D-B65B-9425EA35486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A47-44AA-9048-64C9D1EE942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A6C090B-4A71-4083-A924-F3857662D49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A47-44AA-9048-64C9D1EE942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900758F-DD1F-4079-8162-F57A3C44928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A47-44AA-9048-64C9D1EE942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639BCC6-0AAF-4102-9D1E-10AF62B8571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A47-44AA-9048-64C9D1EE942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C3AD800-FC06-4879-A6E4-180AF206E7E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A47-44AA-9048-64C9D1EE942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8AE7C80-9E85-4478-9FDB-733D292AC8A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A47-44AA-9048-64C9D1EE942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FE5CEE1-55AE-4EF8-A7A7-F0F5A262FD9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A47-44AA-9048-64C9D1EE942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DD3AF87-CAEF-4ABF-9D5B-B11500A2A01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A47-44AA-9048-64C9D1EE942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5AE5128-79BF-425E-BA6A-81613CE011B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A47-44AA-9048-64C9D1EE94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'AFC and mixing_isotopes'!$U$6:$U$26</c:f>
              <c:numCache>
                <c:formatCode>0.00000000</c:formatCode>
                <c:ptCount val="21"/>
                <c:pt idx="0">
                  <c:v>0.70533056231424196</c:v>
                </c:pt>
                <c:pt idx="1">
                  <c:v>0.70824285630159012</c:v>
                </c:pt>
                <c:pt idx="2">
                  <c:v>0.71322077728820565</c:v>
                </c:pt>
                <c:pt idx="3">
                  <c:v>0.72138210253657753</c:v>
                </c:pt>
                <c:pt idx="4">
                  <c:v>0.73357823975394409</c:v>
                </c:pt>
                <c:pt idx="5">
                  <c:v>0.74906735925030843</c:v>
                </c:pt>
                <c:pt idx="6">
                  <c:v>0.764678633228983</c:v>
                </c:pt>
                <c:pt idx="7">
                  <c:v>0.77676878192248566</c:v>
                </c:pt>
                <c:pt idx="8">
                  <c:v>0.78410634336828733</c:v>
                </c:pt>
                <c:pt idx="9">
                  <c:v>0.78777325955997135</c:v>
                </c:pt>
                <c:pt idx="10">
                  <c:v>0.78935180094696067</c:v>
                </c:pt>
                <c:pt idx="11">
                  <c:v>0.78995101427013725</c:v>
                </c:pt>
                <c:pt idx="12">
                  <c:v>0.7901518426420191</c:v>
                </c:pt>
                <c:pt idx="13">
                  <c:v>0.79021028104050406</c:v>
                </c:pt>
                <c:pt idx="14">
                  <c:v>0.79022456097752503</c:v>
                </c:pt>
                <c:pt idx="15">
                  <c:v>0.79022733845220694</c:v>
                </c:pt>
                <c:pt idx="16">
                  <c:v>0.79022773331205132</c:v>
                </c:pt>
                <c:pt idx="17">
                  <c:v>0.79022776885060964</c:v>
                </c:pt>
                <c:pt idx="18">
                  <c:v>0.79022777039965753</c:v>
                </c:pt>
                <c:pt idx="19">
                  <c:v>0.79022777041776671</c:v>
                </c:pt>
                <c:pt idx="20">
                  <c:v>0.79022777041777559</c:v>
                </c:pt>
              </c:numCache>
            </c:numRef>
          </c:xVal>
          <c:yVal>
            <c:numRef>
              <c:f>'AFC and mixing_isotopes'!$V$6:$V$26</c:f>
              <c:numCache>
                <c:formatCode>0.00000000</c:formatCode>
                <c:ptCount val="21"/>
                <c:pt idx="0">
                  <c:v>0.51232518065877997</c:v>
                </c:pt>
                <c:pt idx="1">
                  <c:v>0.51230929728153496</c:v>
                </c:pt>
                <c:pt idx="2">
                  <c:v>0.51229207621768669</c:v>
                </c:pt>
                <c:pt idx="3">
                  <c:v>0.51227349038454151</c:v>
                </c:pt>
                <c:pt idx="4">
                  <c:v>0.51225354951753665</c:v>
                </c:pt>
                <c:pt idx="5">
                  <c:v>0.51223231325767826</c:v>
                </c:pt>
                <c:pt idx="6">
                  <c:v>0.51220990544657874</c:v>
                </c:pt>
                <c:pt idx="7">
                  <c:v>0.51218652823696476</c:v>
                </c:pt>
                <c:pt idx="8">
                  <c:v>0.51216247377476709</c:v>
                </c:pt>
                <c:pt idx="9">
                  <c:v>0.51213813035129652</c:v>
                </c:pt>
                <c:pt idx="10">
                  <c:v>0.5121139793554137</c:v>
                </c:pt>
                <c:pt idx="11">
                  <c:v>0.51209057949202519</c:v>
                </c:pt>
                <c:pt idx="12">
                  <c:v>0.51206853599122581</c:v>
                </c:pt>
                <c:pt idx="13">
                  <c:v>0.51204845509157981</c:v>
                </c:pt>
                <c:pt idx="14">
                  <c:v>0.51203088760038051</c:v>
                </c:pt>
                <c:pt idx="15">
                  <c:v>0.51201626879968154</c:v>
                </c:pt>
                <c:pt idx="16">
                  <c:v>0.51200486387045696</c:v>
                </c:pt>
                <c:pt idx="17">
                  <c:v>0.51199672684287445</c:v>
                </c:pt>
                <c:pt idx="18">
                  <c:v>0.51199167564111348</c:v>
                </c:pt>
                <c:pt idx="19">
                  <c:v>0.51198927318707743</c:v>
                </c:pt>
                <c:pt idx="20">
                  <c:v>0.51198876370662527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mixing_isotopes'!$L$6:$L$54</c15:f>
                <c15:dlblRangeCache>
                  <c:ptCount val="49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  <c:pt idx="11">
                    <c:v>55%</c:v>
                  </c:pt>
                  <c:pt idx="12">
                    <c:v>60%</c:v>
                  </c:pt>
                  <c:pt idx="13">
                    <c:v>65%</c:v>
                  </c:pt>
                  <c:pt idx="14">
                    <c:v>70%</c:v>
                  </c:pt>
                  <c:pt idx="15">
                    <c:v>75%</c:v>
                  </c:pt>
                  <c:pt idx="16">
                    <c:v>80%</c:v>
                  </c:pt>
                  <c:pt idx="17">
                    <c:v>85%</c:v>
                  </c:pt>
                  <c:pt idx="18">
                    <c:v>90%</c:v>
                  </c:pt>
                  <c:pt idx="19">
                    <c:v>95%</c:v>
                  </c:pt>
                  <c:pt idx="20">
                    <c:v>99%</c:v>
                  </c:pt>
                  <c:pt idx="23">
                    <c:v>AFC model (gneiss contaminant)</c:v>
                  </c:pt>
                  <c:pt idx="25">
                    <c:v>%AFC</c:v>
                  </c:pt>
                  <c:pt idx="26">
                    <c:v>0%</c:v>
                  </c:pt>
                  <c:pt idx="27">
                    <c:v>5%</c:v>
                  </c:pt>
                  <c:pt idx="28">
                    <c:v>10%</c:v>
                  </c:pt>
                  <c:pt idx="29">
                    <c:v>15%</c:v>
                  </c:pt>
                  <c:pt idx="30">
                    <c:v>20%</c:v>
                  </c:pt>
                  <c:pt idx="31">
                    <c:v>22%</c:v>
                  </c:pt>
                  <c:pt idx="32">
                    <c:v>23%</c:v>
                  </c:pt>
                  <c:pt idx="33">
                    <c:v>24.5%</c:v>
                  </c:pt>
                  <c:pt idx="34">
                    <c:v>25%</c:v>
                  </c:pt>
                  <c:pt idx="35">
                    <c:v>26%</c:v>
                  </c:pt>
                  <c:pt idx="36">
                    <c:v>27%</c:v>
                  </c:pt>
                  <c:pt idx="37">
                    <c:v>30%</c:v>
                  </c:pt>
                  <c:pt idx="38">
                    <c:v>35%</c:v>
                  </c:pt>
                  <c:pt idx="39">
                    <c:v>40%</c:v>
                  </c:pt>
                  <c:pt idx="40">
                    <c:v>45%</c:v>
                  </c:pt>
                  <c:pt idx="41">
                    <c:v>50%</c:v>
                  </c:pt>
                  <c:pt idx="42">
                    <c:v>55%</c:v>
                  </c:pt>
                  <c:pt idx="43">
                    <c:v>60%</c:v>
                  </c:pt>
                  <c:pt idx="44">
                    <c:v>65%</c:v>
                  </c:pt>
                  <c:pt idx="45">
                    <c:v>70%</c:v>
                  </c:pt>
                  <c:pt idx="46">
                    <c:v>75%</c:v>
                  </c:pt>
                  <c:pt idx="47">
                    <c:v>80%</c:v>
                  </c:pt>
                  <c:pt idx="48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8-DA47-44AA-9048-64C9D1EE9420}"/>
            </c:ext>
          </c:extLst>
        </c:ser>
        <c:ser>
          <c:idx val="6"/>
          <c:order val="10"/>
          <c:tx>
            <c:strRef>
              <c:f>'AFC and mixing_isotopes'!$L$85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50800">
              <a:solidFill>
                <a:schemeClr val="tx1"/>
              </a:solidFill>
              <a:prstDash val="sysDot"/>
            </a:ln>
          </c:spPr>
          <c:marker>
            <c:symbol val="x"/>
            <c:size val="15"/>
            <c:spPr>
              <a:noFill/>
              <a:ln w="3175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DA47-44AA-9048-64C9D1EE94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8E4AA57-1818-4780-BC3E-2B0ABA7043A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47-44AA-9048-64C9D1EE94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DA47-44AA-9048-64C9D1EE94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A47-44AA-9048-64C9D1EE94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DA47-44AA-9048-64C9D1EE94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1F3F82-D4D1-41CD-8568-F2C96EAE220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DA47-44AA-9048-64C9D1EE94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A9DC3B0-DA95-49FB-AA82-47FAB31BE4C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DA47-44AA-9048-64C9D1EE942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066A58D-AE1E-4D20-A935-5133335BF51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DA47-44AA-9048-64C9D1EE94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E864684-1754-40BC-A90B-9864E3CA4BF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A47-44AA-9048-64C9D1EE94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30E56A9-C703-4D49-8F00-F95093F8C26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A47-44AA-9048-64C9D1EE942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7516DC8-9D76-4DDD-8990-B0581DDB515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A47-44AA-9048-64C9D1EE94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mixing_isotopes'!$N$87:$N$97</c:f>
              <c:numCache>
                <c:formatCode>0.000000</c:formatCode>
                <c:ptCount val="11"/>
                <c:pt idx="0">
                  <c:v>0.70533056231424196</c:v>
                </c:pt>
                <c:pt idx="1">
                  <c:v>0.70759776271205865</c:v>
                </c:pt>
                <c:pt idx="2">
                  <c:v>0.70986496310987546</c:v>
                </c:pt>
                <c:pt idx="3">
                  <c:v>0.71213216350769215</c:v>
                </c:pt>
                <c:pt idx="4">
                  <c:v>0.71439936390550896</c:v>
                </c:pt>
                <c:pt idx="5">
                  <c:v>0.71666656430332576</c:v>
                </c:pt>
                <c:pt idx="6">
                  <c:v>0.71893376470114245</c:v>
                </c:pt>
                <c:pt idx="7">
                  <c:v>0.72120096509895926</c:v>
                </c:pt>
                <c:pt idx="8">
                  <c:v>0.72346816549677595</c:v>
                </c:pt>
                <c:pt idx="9">
                  <c:v>0.72573536589459275</c:v>
                </c:pt>
                <c:pt idx="10">
                  <c:v>0.72800256629240945</c:v>
                </c:pt>
              </c:numCache>
            </c:numRef>
          </c:xVal>
          <c:yVal>
            <c:numRef>
              <c:f>'AFC and mixing_isotopes'!$O$87:$O$97</c:f>
              <c:numCache>
                <c:formatCode>General</c:formatCode>
                <c:ptCount val="11"/>
                <c:pt idx="0">
                  <c:v>0.51232518065877997</c:v>
                </c:pt>
                <c:pt idx="1">
                  <c:v>0.5122782158240512</c:v>
                </c:pt>
                <c:pt idx="2">
                  <c:v>0.51223125098932243</c:v>
                </c:pt>
                <c:pt idx="3">
                  <c:v>0.51218428615459366</c:v>
                </c:pt>
                <c:pt idx="4">
                  <c:v>0.51213732131986489</c:v>
                </c:pt>
                <c:pt idx="5">
                  <c:v>0.51209035648513601</c:v>
                </c:pt>
                <c:pt idx="6">
                  <c:v>0.51204339165040724</c:v>
                </c:pt>
                <c:pt idx="7">
                  <c:v>0.51199642681567847</c:v>
                </c:pt>
                <c:pt idx="8">
                  <c:v>0.5119494619809497</c:v>
                </c:pt>
                <c:pt idx="9">
                  <c:v>0.51190249714622094</c:v>
                </c:pt>
                <c:pt idx="10">
                  <c:v>0.51185553231149217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mixing_isotopes'!$M$87:$M$97</c15:f>
                <c15:dlblRangeCache>
                  <c:ptCount val="11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4-DA47-44AA-9048-64C9D1EE9420}"/>
            </c:ext>
          </c:extLst>
        </c:ser>
        <c:ser>
          <c:idx val="5"/>
          <c:order val="11"/>
          <c:tx>
            <c:strRef>
              <c:f>'AFC and mixing_isotopes'!$L$60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8100">
              <a:solidFill>
                <a:schemeClr val="tx1"/>
              </a:solidFill>
              <a:prstDash val="lgDash"/>
            </a:ln>
          </c:spPr>
          <c:marker>
            <c:symbol val="x"/>
            <c:size val="15"/>
            <c:spPr>
              <a:ln w="3175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DA47-44AA-9048-64C9D1EE94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93E67C4-593B-4016-B8D2-3889C9EE660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47-44AA-9048-64C9D1EE94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DA47-44AA-9048-64C9D1EE94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DA47-44AA-9048-64C9D1EE94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8DBAC5C-0E29-4837-804B-921B51733E7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A47-44AA-9048-64C9D1EE94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0B0223A-84E0-48EA-A5BF-E32D632322B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DA47-44AA-9048-64C9D1EE94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CFFDC1F-424D-489F-B23A-5E8815CD767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DA47-44AA-9048-64C9D1EE942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1C8DA0A-A44C-4E31-BC81-EDBC78FCDE5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A47-44AA-9048-64C9D1EE94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DE7150D-DE9A-476B-9160-1700C02C870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A47-44AA-9048-64C9D1EE94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695C21E-CAE7-4B10-8F34-76F2BD54F8C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A47-44AA-9048-64C9D1EE942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F19B6A4-C429-4968-B5BD-68485E2C655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A47-44AA-9048-64C9D1EE94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mixing_isotopes'!$N$62:$N$72</c:f>
              <c:numCache>
                <c:formatCode>0.000000</c:formatCode>
                <c:ptCount val="11"/>
                <c:pt idx="0">
                  <c:v>0.70533056231424196</c:v>
                </c:pt>
                <c:pt idx="1">
                  <c:v>0.70957542271941854</c:v>
                </c:pt>
                <c:pt idx="2">
                  <c:v>0.71382028312459544</c:v>
                </c:pt>
                <c:pt idx="3">
                  <c:v>0.71806514352977202</c:v>
                </c:pt>
                <c:pt idx="4">
                  <c:v>0.72231000393494871</c:v>
                </c:pt>
                <c:pt idx="5">
                  <c:v>0.72655486434012539</c:v>
                </c:pt>
                <c:pt idx="6">
                  <c:v>0.73079972474530197</c:v>
                </c:pt>
                <c:pt idx="7">
                  <c:v>0.73504458515047877</c:v>
                </c:pt>
                <c:pt idx="8">
                  <c:v>0.73928944555565546</c:v>
                </c:pt>
                <c:pt idx="9">
                  <c:v>0.74353430596083214</c:v>
                </c:pt>
                <c:pt idx="10">
                  <c:v>0.74777916636600872</c:v>
                </c:pt>
              </c:numCache>
            </c:numRef>
          </c:xVal>
          <c:yVal>
            <c:numRef>
              <c:f>'AFC and mixing_isotopes'!$O$62:$O$72</c:f>
              <c:numCache>
                <c:formatCode>0.00000000</c:formatCode>
                <c:ptCount val="11"/>
                <c:pt idx="0">
                  <c:v>0.51232518065877997</c:v>
                </c:pt>
                <c:pt idx="1">
                  <c:v>0.51230835934672203</c:v>
                </c:pt>
                <c:pt idx="2">
                  <c:v>0.51229153803466421</c:v>
                </c:pt>
                <c:pt idx="3">
                  <c:v>0.51227471672260638</c:v>
                </c:pt>
                <c:pt idx="4">
                  <c:v>0.51225789541054856</c:v>
                </c:pt>
                <c:pt idx="5">
                  <c:v>0.51224107409849062</c:v>
                </c:pt>
                <c:pt idx="6">
                  <c:v>0.51222425278643269</c:v>
                </c:pt>
                <c:pt idx="7">
                  <c:v>0.51220743147437486</c:v>
                </c:pt>
                <c:pt idx="8">
                  <c:v>0.51219061016231693</c:v>
                </c:pt>
                <c:pt idx="9">
                  <c:v>0.5121737888502591</c:v>
                </c:pt>
                <c:pt idx="10">
                  <c:v>0.51215696753820117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mixing_isotopes'!$M$62:$M$72</c15:f>
                <c15:dlblRangeCache>
                  <c:ptCount val="11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0-DA47-44AA-9048-64C9D1EE9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469280"/>
        <c:axId val="1"/>
      </c:scatterChart>
      <c:valAx>
        <c:axId val="2021469280"/>
        <c:scaling>
          <c:orientation val="minMax"/>
          <c:max val="0.73000000000000009"/>
          <c:min val="0.70000000000000007"/>
        </c:scaling>
        <c:delete val="0"/>
        <c:axPos val="b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87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Sr/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86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Sr</a:t>
                </a:r>
              </a:p>
            </c:rich>
          </c:tx>
          <c:layout>
            <c:manualLayout>
              <c:xMode val="edge"/>
              <c:yMode val="edge"/>
              <c:x val="0.47449083172610501"/>
              <c:y val="0.9328663441973372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1"/>
        <c:crosses val="autoZero"/>
        <c:crossBetween val="midCat"/>
        <c:majorUnit val="3.0000000000000009E-3"/>
        <c:minorUnit val="1.0000000000000002E-3"/>
      </c:valAx>
      <c:valAx>
        <c:axId val="1"/>
        <c:scaling>
          <c:orientation val="minMax"/>
          <c:max val="0.51239999999999997"/>
          <c:min val="0.51200000000000001"/>
        </c:scaling>
        <c:delete val="0"/>
        <c:axPos val="l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143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Nd/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144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Nd</a:t>
                </a:r>
              </a:p>
            </c:rich>
          </c:tx>
          <c:layout>
            <c:manualLayout>
              <c:xMode val="edge"/>
              <c:yMode val="edge"/>
              <c:x val="5.3115672260512017E-3"/>
              <c:y val="0.368729271219163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20214692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687841558232423"/>
          <c:y val="0.43410394473283431"/>
          <c:w val="0.25141413103617444"/>
          <c:h val="0.40264216183554213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20869310166485E-2"/>
          <c:y val="2.5148892532626709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elements'!$AR$65:$AR$67</c:f>
              <c:numCache>
                <c:formatCode>0.0</c:formatCode>
                <c:ptCount val="3"/>
                <c:pt idx="0">
                  <c:v>107.16981132075472</c:v>
                </c:pt>
                <c:pt idx="1">
                  <c:v>107.32600732600733</c:v>
                </c:pt>
                <c:pt idx="2">
                  <c:v>121.58590308370044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3-4980-831E-EBAAE7AF8F03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elements'!$AR$68:$AR$69</c:f>
              <c:numCache>
                <c:formatCode>0.0</c:formatCode>
                <c:ptCount val="2"/>
                <c:pt idx="0">
                  <c:v>82.830626450116014</c:v>
                </c:pt>
                <c:pt idx="1">
                  <c:v>53.446033810143042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93-4980-831E-EBAAE7AF8F03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elements'!$AR$81</c:f>
              <c:numCache>
                <c:formatCode>0.0</c:formatCode>
                <c:ptCount val="1"/>
                <c:pt idx="0">
                  <c:v>81.329923273657286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93-4980-831E-EBAAE7AF8F03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rgbClr val="92D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elements'!$AR$82</c:f>
              <c:numCache>
                <c:formatCode>0.0</c:formatCode>
                <c:ptCount val="1"/>
                <c:pt idx="0">
                  <c:v>49.164926931106471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93-4980-831E-EBAAE7AF8F03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elements'!$AR$76:$AR$80</c:f>
              <c:numCache>
                <c:formatCode>0.0</c:formatCode>
                <c:ptCount val="5"/>
                <c:pt idx="0">
                  <c:v>9.1428571428571423</c:v>
                </c:pt>
                <c:pt idx="1">
                  <c:v>92.024539877300626</c:v>
                </c:pt>
                <c:pt idx="2">
                  <c:v>81.092436974789919</c:v>
                </c:pt>
                <c:pt idx="3">
                  <c:v>85.641891891891888</c:v>
                </c:pt>
                <c:pt idx="4">
                  <c:v>91.96675900277009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93-4980-831E-EBAAE7AF8F03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elements'!$AR$87:$AR$88</c:f>
              <c:numCache>
                <c:formatCode>0.0</c:formatCode>
                <c:ptCount val="2"/>
                <c:pt idx="0">
                  <c:v>105.14705882352941</c:v>
                </c:pt>
                <c:pt idx="1">
                  <c:v>68.36363636363636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93-4980-831E-EBAAE7AF8F03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elements'!$AR$89</c:f>
              <c:numCache>
                <c:formatCode>0.0</c:formatCode>
                <c:ptCount val="1"/>
                <c:pt idx="0">
                  <c:v>54.632587859424923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93-4980-831E-EBAAE7AF8F03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elements'!$AR$84:$AR$86</c:f>
              <c:numCache>
                <c:formatCode>0.0</c:formatCode>
                <c:ptCount val="3"/>
                <c:pt idx="0">
                  <c:v>29.662921348314605</c:v>
                </c:pt>
                <c:pt idx="1">
                  <c:v>37.787610619469035</c:v>
                </c:pt>
                <c:pt idx="2">
                  <c:v>6.9518716577540101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93-4980-831E-EBAAE7AF8F03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4925">
              <a:solidFill>
                <a:schemeClr val="tx1"/>
              </a:solidFill>
              <a:prstDash val="lgDash"/>
            </a:ln>
          </c:spPr>
          <c:marker>
            <c:symbol val="x"/>
            <c:size val="14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93-4980-831E-EBAAE7AF8F03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A5143E24-B0BC-45C2-9A4D-E76CAB4D0FD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93-4980-831E-EBAAE7AF8F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093-4980-831E-EBAAE7AF8F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93-4980-831E-EBAAE7AF8F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093-4980-831E-EBAAE7AF8F03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294354A1-8140-4D1B-8807-2654AABB1A0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093-4980-831E-EBAAE7AF8F0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093-4980-831E-EBAAE7AF8F0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093-4980-831E-EBAAE7AF8F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093-4980-831E-EBAAE7AF8F03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58CD06B9-37EB-42A2-9396-4261B8A3323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093-4980-831E-EBAAE7AF8F0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093-4980-831E-EBAAE7AF8F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elements'!$AD$52:$AD$62</c:f>
              <c:numCache>
                <c:formatCode>0.0</c:formatCode>
                <c:ptCount val="11"/>
                <c:pt idx="0">
                  <c:v>121.58590308370044</c:v>
                </c:pt>
                <c:pt idx="1">
                  <c:v>103.83135489152681</c:v>
                </c:pt>
                <c:pt idx="2">
                  <c:v>88.425076452599399</c:v>
                </c:pt>
                <c:pt idx="3">
                  <c:v>74.930082466833994</c:v>
                </c:pt>
                <c:pt idx="4">
                  <c:v>63.011478730587442</c:v>
                </c:pt>
                <c:pt idx="5">
                  <c:v>52.408293460925044</c:v>
                </c:pt>
                <c:pt idx="6">
                  <c:v>42.914147521160828</c:v>
                </c:pt>
                <c:pt idx="7">
                  <c:v>34.36368859523126</c:v>
                </c:pt>
                <c:pt idx="8">
                  <c:v>26.622879036672142</c:v>
                </c:pt>
                <c:pt idx="9">
                  <c:v>19.581917951397962</c:v>
                </c:pt>
                <c:pt idx="10">
                  <c:v>13.15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7093-4980-831E-EBAAE7AF8F03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ash"/>
            </a:ln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093-4980-831E-EBAAE7AF8F03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B6E5C04E-A3AA-46EF-93FF-FBE190F1100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93-4980-831E-EBAAE7AF8F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093-4980-831E-EBAAE7AF8F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093-4980-831E-EBAAE7AF8F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093-4980-831E-EBAAE7AF8F03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9BBF7FE2-C8A6-4A67-8A9D-9BDB1E84628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93-4980-831E-EBAAE7AF8F0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093-4980-831E-EBAAE7AF8F0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093-4980-831E-EBAAE7AF8F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093-4980-831E-EBAAE7AF8F03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507F86DC-1FCC-45E6-9E61-DE447D4A683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93-4980-831E-EBAAE7AF8F0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B61212B-29B7-4F2C-A7E9-C313C89A514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093-4980-831E-EBAAE7AF8F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elements'!$AD$38:$AD$48</c:f>
              <c:numCache>
                <c:formatCode>0.0</c:formatCode>
                <c:ptCount val="11"/>
                <c:pt idx="0">
                  <c:v>121.58590308370044</c:v>
                </c:pt>
                <c:pt idx="1">
                  <c:v>114.77585820058334</c:v>
                </c:pt>
                <c:pt idx="2">
                  <c:v>107.70736168267031</c:v>
                </c:pt>
                <c:pt idx="3">
                  <c:v>100.36541598694942</c:v>
                </c:pt>
                <c:pt idx="4">
                  <c:v>92.733840304182507</c:v>
                </c:pt>
                <c:pt idx="5">
                  <c:v>84.795151515151503</c:v>
                </c:pt>
                <c:pt idx="6">
                  <c:v>76.530430479960415</c:v>
                </c:pt>
                <c:pt idx="7">
                  <c:v>67.919171507956563</c:v>
                </c:pt>
                <c:pt idx="8">
                  <c:v>58.939112487100097</c:v>
                </c:pt>
                <c:pt idx="9">
                  <c:v>49.566042710255736</c:v>
                </c:pt>
                <c:pt idx="10">
                  <c:v>39.773584905660378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7093-4980-831E-EBAAE7AF8F03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14"/>
            <c:spPr>
              <a:noFill/>
              <a:ln w="381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CE10DDB-A83D-43F1-BC41-840270849B6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7093-4980-831E-EBAAE7AF8F0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158E93C-6437-4F10-8652-D05468B3CF0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093-4980-831E-EBAAE7AF8F0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FE7F270-A077-4417-82AC-7955A9B8FE9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093-4980-831E-EBAAE7AF8F0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15F26AE-E281-470E-93A2-7AD0F1911E0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093-4980-831E-EBAAE7AF8F0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12A0598-C818-44D8-B717-0E2A0F28905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093-4980-831E-EBAAE7AF8F03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65904A62-76C6-4B3B-9EB6-BA00BD4A649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7093-4980-831E-EBAAE7AF8F0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093-4980-831E-EBAAE7AF8F0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093-4980-831E-EBAAE7AF8F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093-4980-831E-EBAAE7AF8F03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77A8E622-2BF3-4BDF-9813-E1C422E69D1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7093-4980-831E-EBAAE7AF8F0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093-4980-831E-EBAAE7AF8F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elements'!$BI$23:$BI$33</c:f>
              <c:numCache>
                <c:formatCode>0.0</c:formatCode>
                <c:ptCount val="11"/>
                <c:pt idx="0">
                  <c:v>2.6978984002840041</c:v>
                </c:pt>
                <c:pt idx="1">
                  <c:v>3.2812340626508409</c:v>
                </c:pt>
                <c:pt idx="2">
                  <c:v>3.778303419490479</c:v>
                </c:pt>
                <c:pt idx="3">
                  <c:v>4.3028202681364824</c:v>
                </c:pt>
                <c:pt idx="4">
                  <c:v>5.0091497543698358</c:v>
                </c:pt>
                <c:pt idx="5">
                  <c:v>6.2886914419931044</c:v>
                </c:pt>
                <c:pt idx="6">
                  <c:v>9.0872751147489161</c:v>
                </c:pt>
                <c:pt idx="7">
                  <c:v>15.469795019953967</c:v>
                </c:pt>
                <c:pt idx="8">
                  <c:v>29.636432258414491</c:v>
                </c:pt>
                <c:pt idx="9">
                  <c:v>59.778836809603852</c:v>
                </c:pt>
                <c:pt idx="10">
                  <c:v>121.58590308370044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7093-4980-831E-EBAAE7AF8F03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14"/>
            <c:spPr>
              <a:noFill/>
              <a:ln w="381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6EC8C64-5101-4E4E-92B2-D4C6953E89C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7093-4980-831E-EBAAE7AF8F0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600461B-4A1C-4D15-867D-0A4E44BAF90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093-4980-831E-EBAAE7AF8F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093-4980-831E-EBAAE7AF8F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093-4980-831E-EBAAE7AF8F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093-4980-831E-EBAAE7AF8F03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E3120944-3EB9-42E3-B1E2-7472ACF916B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7093-4980-831E-EBAAE7AF8F0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093-4980-831E-EBAAE7AF8F0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093-4980-831E-EBAAE7AF8F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093-4980-831E-EBAAE7AF8F03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75E7494D-AD30-4DD3-8CF6-531714E5454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7093-4980-831E-EBAAE7AF8F0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093-4980-831E-EBAAE7AF8F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elements'!$BI$7:$BI$17</c:f>
              <c:numCache>
                <c:formatCode>0.0</c:formatCode>
                <c:ptCount val="11"/>
                <c:pt idx="0">
                  <c:v>11.521969184534923</c:v>
                </c:pt>
                <c:pt idx="1">
                  <c:v>12.128616611829104</c:v>
                </c:pt>
                <c:pt idx="2">
                  <c:v>12.533948658296403</c:v>
                </c:pt>
                <c:pt idx="3">
                  <c:v>12.921849298658982</c:v>
                </c:pt>
                <c:pt idx="4">
                  <c:v>13.536102778410108</c:v>
                </c:pt>
                <c:pt idx="5">
                  <c:v>14.944750722623603</c:v>
                </c:pt>
                <c:pt idx="6">
                  <c:v>18.337397164753341</c:v>
                </c:pt>
                <c:pt idx="7">
                  <c:v>25.907393372133967</c:v>
                </c:pt>
                <c:pt idx="8">
                  <c:v>41.334830151000524</c:v>
                </c:pt>
                <c:pt idx="9">
                  <c:v>70.378762437056324</c:v>
                </c:pt>
                <c:pt idx="10">
                  <c:v>121.58590308370044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7093-4980-831E-EBAAE7AF8F03}"/>
            </c:ext>
          </c:extLst>
        </c:ser>
        <c:ser>
          <c:idx val="12"/>
          <c:order val="12"/>
          <c:tx>
            <c:strRef>
              <c:f>'AFC and mixing_trace elements'!$C$91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70C0"/>
                </a:solidFill>
              </a:ln>
            </c:spPr>
          </c:marker>
          <c:xVal>
            <c:numRef>
              <c:f>'AFC and mixing_trace elements'!$AH$91:$AH$99</c:f>
              <c:numCache>
                <c:formatCode>0.0</c:formatCode>
                <c:ptCount val="9"/>
                <c:pt idx="0">
                  <c:v>1.2009803921568627</c:v>
                </c:pt>
                <c:pt idx="1">
                  <c:v>1.1682242990654206</c:v>
                </c:pt>
                <c:pt idx="2">
                  <c:v>1.2613636363636365</c:v>
                </c:pt>
                <c:pt idx="3">
                  <c:v>1.838235294117647</c:v>
                </c:pt>
                <c:pt idx="4">
                  <c:v>1.0378378378378379</c:v>
                </c:pt>
                <c:pt idx="5">
                  <c:v>0.82352941176470584</c:v>
                </c:pt>
                <c:pt idx="6">
                  <c:v>1.1617021276595745</c:v>
                </c:pt>
                <c:pt idx="7">
                  <c:v>1.2268907563025211</c:v>
                </c:pt>
                <c:pt idx="8">
                  <c:v>1.0441176470588236</c:v>
                </c:pt>
              </c:numCache>
            </c:numRef>
          </c:xVal>
          <c:yVal>
            <c:numRef>
              <c:f>'AFC and mixing_trace elements'!$AR$91:$AR$99</c:f>
              <c:numCache>
                <c:formatCode>0.0</c:formatCode>
                <c:ptCount val="9"/>
                <c:pt idx="0">
                  <c:v>77.777777777777771</c:v>
                </c:pt>
                <c:pt idx="1">
                  <c:v>109.42028985507247</c:v>
                </c:pt>
                <c:pt idx="2">
                  <c:v>168.5185185185185</c:v>
                </c:pt>
                <c:pt idx="3">
                  <c:v>186.34686346863469</c:v>
                </c:pt>
                <c:pt idx="4">
                  <c:v>123.38129496402878</c:v>
                </c:pt>
                <c:pt idx="5">
                  <c:v>113.12741312741313</c:v>
                </c:pt>
                <c:pt idx="6">
                  <c:v>140.74074074074073</c:v>
                </c:pt>
                <c:pt idx="7">
                  <c:v>136.71497584541063</c:v>
                </c:pt>
                <c:pt idx="8">
                  <c:v>132.87037037037035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291A-48DF-AA37-2B1856BBAA11}"/>
            </c:ext>
          </c:extLst>
        </c:ser>
        <c:ser>
          <c:idx val="13"/>
          <c:order val="13"/>
          <c:tx>
            <c:strRef>
              <c:f>'AFC and mixing_trace elements'!$C$101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B050"/>
                </a:solidFill>
              </a:ln>
            </c:spPr>
          </c:marker>
          <c:xVal>
            <c:numRef>
              <c:f>'AFC and mixing_trace elements'!$AH$101:$AH$110</c:f>
              <c:numCache>
                <c:formatCode>0.0</c:formatCode>
                <c:ptCount val="10"/>
                <c:pt idx="0">
                  <c:v>1.3690476190476191</c:v>
                </c:pt>
                <c:pt idx="1">
                  <c:v>1.2413793103448276</c:v>
                </c:pt>
                <c:pt idx="2">
                  <c:v>1.1351351351351351</c:v>
                </c:pt>
                <c:pt idx="3">
                  <c:v>1.3065693430656935</c:v>
                </c:pt>
                <c:pt idx="4">
                  <c:v>1.4012345679012346</c:v>
                </c:pt>
                <c:pt idx="5">
                  <c:v>1.3953488372093024</c:v>
                </c:pt>
                <c:pt idx="6">
                  <c:v>1.7889908256880733</c:v>
                </c:pt>
                <c:pt idx="7">
                  <c:v>1.2587412587412588</c:v>
                </c:pt>
                <c:pt idx="8">
                  <c:v>1.0187793427230047</c:v>
                </c:pt>
                <c:pt idx="9">
                  <c:v>1.1627906976744187</c:v>
                </c:pt>
              </c:numCache>
            </c:numRef>
          </c:xVal>
          <c:yVal>
            <c:numRef>
              <c:f>'AFC and mixing_trace elements'!$AR$101:$AR$110</c:f>
              <c:numCache>
                <c:formatCode>0.0</c:formatCode>
                <c:ptCount val="10"/>
                <c:pt idx="0">
                  <c:v>127.00296735905044</c:v>
                </c:pt>
                <c:pt idx="1">
                  <c:v>154.35684647302904</c:v>
                </c:pt>
                <c:pt idx="2">
                  <c:v>104.41176470588236</c:v>
                </c:pt>
                <c:pt idx="3">
                  <c:v>112.05211726384366</c:v>
                </c:pt>
                <c:pt idx="4">
                  <c:v>132.84883720930233</c:v>
                </c:pt>
                <c:pt idx="5">
                  <c:v>115.51155115511551</c:v>
                </c:pt>
                <c:pt idx="6">
                  <c:v>139.78494623655914</c:v>
                </c:pt>
                <c:pt idx="7">
                  <c:v>104.91329479768787</c:v>
                </c:pt>
                <c:pt idx="8">
                  <c:v>88.427947598253269</c:v>
                </c:pt>
                <c:pt idx="9">
                  <c:v>122.1311475409836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291A-48DF-AA37-2B1856BBA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Ce/Yb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20869310166485E-2"/>
          <c:y val="2.5148892532626709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elements'!$AQ$65:$AQ$67</c:f>
              <c:numCache>
                <c:formatCode>0.00</c:formatCode>
                <c:ptCount val="3"/>
                <c:pt idx="0">
                  <c:v>2.0035211267605636E-2</c:v>
                </c:pt>
                <c:pt idx="1">
                  <c:v>2.0273037542662117E-2</c:v>
                </c:pt>
                <c:pt idx="2">
                  <c:v>1.7608695652173913E-2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7-41D4-97F9-2DC43EE8AC84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elements'!$AQ$68:$AQ$69</c:f>
              <c:numCache>
                <c:formatCode>0.00</c:formatCode>
                <c:ptCount val="2"/>
                <c:pt idx="0">
                  <c:v>5.0700280112044825E-2</c:v>
                </c:pt>
                <c:pt idx="1">
                  <c:v>3.2846715328467155E-2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7-41D4-97F9-2DC43EE8AC84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elements'!$AQ$81</c:f>
              <c:numCache>
                <c:formatCode>0.00</c:formatCode>
                <c:ptCount val="1"/>
                <c:pt idx="0">
                  <c:v>3.3962264150943396E-2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F7-41D4-97F9-2DC43EE8AC84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rgbClr val="92D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elements'!$AQ$82</c:f>
              <c:numCache>
                <c:formatCode>0.00</c:formatCode>
                <c:ptCount val="1"/>
                <c:pt idx="0">
                  <c:v>3.3970276008492568E-2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F7-41D4-97F9-2DC43EE8AC84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elements'!$AQ$76:$AQ$80</c:f>
              <c:numCache>
                <c:formatCode>0.00</c:formatCode>
                <c:ptCount val="5"/>
                <c:pt idx="0">
                  <c:v>0.27773437499999998</c:v>
                </c:pt>
                <c:pt idx="1">
                  <c:v>4.6666666666666669E-2</c:v>
                </c:pt>
                <c:pt idx="2">
                  <c:v>2.1424870466321244E-2</c:v>
                </c:pt>
                <c:pt idx="3">
                  <c:v>4.2209072978303744E-2</c:v>
                </c:pt>
                <c:pt idx="4">
                  <c:v>5.602409638554217E-2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F7-41D4-97F9-2DC43EE8AC84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elements'!$AQ$87:$AQ$88</c:f>
              <c:numCache>
                <c:formatCode>0.00</c:formatCode>
                <c:ptCount val="2"/>
                <c:pt idx="0">
                  <c:v>6.9230769230769235E-2</c:v>
                </c:pt>
                <c:pt idx="1">
                  <c:v>5.4787234042553194E-2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F7-41D4-97F9-2DC43EE8AC84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elements'!$AQ$89</c:f>
              <c:numCache>
                <c:formatCode>0.00</c:formatCode>
                <c:ptCount val="1"/>
                <c:pt idx="0">
                  <c:v>4.3274853801169591E-2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F7-41D4-97F9-2DC43EE8AC84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elements'!$AQ$84:$AQ$86</c:f>
              <c:numCache>
                <c:formatCode>0.00</c:formatCode>
                <c:ptCount val="3"/>
                <c:pt idx="0">
                  <c:v>0.10492424242424243</c:v>
                </c:pt>
                <c:pt idx="1">
                  <c:v>9.8360655737704916E-2</c:v>
                </c:pt>
                <c:pt idx="2">
                  <c:v>0.10807692307692308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F7-41D4-97F9-2DC43EE8AC84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4925">
              <a:solidFill>
                <a:schemeClr val="tx1"/>
              </a:solidFill>
              <a:prstDash val="lgDash"/>
            </a:ln>
          </c:spPr>
          <c:marker>
            <c:symbol val="x"/>
            <c:size val="14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F7-41D4-97F9-2DC43EE8AC84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C37EAB1B-AE3F-4C72-AAD3-A189011D0C9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2F7-41D4-97F9-2DC43EE8AC8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2F7-41D4-97F9-2DC43EE8AC8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2F7-41D4-97F9-2DC43EE8AC8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2F7-41D4-97F9-2DC43EE8AC84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1E0E9418-6A2E-46A1-BCEA-4ECBBB11A76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2F7-41D4-97F9-2DC43EE8AC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2F7-41D4-97F9-2DC43EE8AC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2F7-41D4-97F9-2DC43EE8AC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2F7-41D4-97F9-2DC43EE8AC84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EFFE4745-1CF7-435A-A71D-CC78EEB7EA2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12F7-41D4-97F9-2DC43EE8AC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2F7-41D4-97F9-2DC43EE8AC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elements'!$AC$52:$AC$62</c:f>
              <c:numCache>
                <c:formatCode>0.00</c:formatCode>
                <c:ptCount val="11"/>
                <c:pt idx="0">
                  <c:v>1.7608695652173913E-2</c:v>
                </c:pt>
                <c:pt idx="1">
                  <c:v>2.0030749822597178E-2</c:v>
                </c:pt>
                <c:pt idx="2">
                  <c:v>2.2920629431091129E-2</c:v>
                </c:pt>
                <c:pt idx="3">
                  <c:v>2.6428366350846971E-2</c:v>
                </c:pt>
                <c:pt idx="4">
                  <c:v>3.0775825117873985E-2</c:v>
                </c:pt>
                <c:pt idx="5">
                  <c:v>3.630553864881314E-2</c:v>
                </c:pt>
                <c:pt idx="6">
                  <c:v>4.3575655114116651E-2</c:v>
                </c:pt>
                <c:pt idx="7">
                  <c:v>5.3561277378364823E-2</c:v>
                </c:pt>
                <c:pt idx="8">
                  <c:v>6.8133223684210528E-2</c:v>
                </c:pt>
                <c:pt idx="9">
                  <c:v>9.1393114491593277E-2</c:v>
                </c:pt>
                <c:pt idx="10">
                  <c:v>0.13441064638783271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12F7-41D4-97F9-2DC43EE8AC84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ash"/>
            </a:ln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2F7-41D4-97F9-2DC43EE8AC84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8E5BC010-477B-4077-989A-DC30AD783F7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2F7-41D4-97F9-2DC43EE8AC8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2F7-41D4-97F9-2DC43EE8AC8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2F7-41D4-97F9-2DC43EE8AC8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2F7-41D4-97F9-2DC43EE8AC84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141E268E-28A2-45A0-BB0B-BF6EF222205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12F7-41D4-97F9-2DC43EE8AC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2F7-41D4-97F9-2DC43EE8AC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2F7-41D4-97F9-2DC43EE8AC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2F7-41D4-97F9-2DC43EE8AC84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567A025E-02FE-4D61-B9DE-5A338B2DB1D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12F7-41D4-97F9-2DC43EE8AC8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C3A6F5D-D22E-477B-B59F-13BABDACE97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2F7-41D4-97F9-2DC43EE8AC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elements'!$AC$38:$AC$48</c:f>
              <c:numCache>
                <c:formatCode>0.00</c:formatCode>
                <c:ptCount val="11"/>
                <c:pt idx="0">
                  <c:v>1.7608695652173913E-2</c:v>
                </c:pt>
                <c:pt idx="1">
                  <c:v>1.9602936921861928E-2</c:v>
                </c:pt>
                <c:pt idx="2">
                  <c:v>2.1939581246073123E-2</c:v>
                </c:pt>
                <c:pt idx="3">
                  <c:v>2.4715093761319626E-2</c:v>
                </c:pt>
                <c:pt idx="4">
                  <c:v>2.8065931362499491E-2</c:v>
                </c:pt>
                <c:pt idx="5">
                  <c:v>3.2191663331236783E-2</c:v>
                </c:pt>
                <c:pt idx="6">
                  <c:v>3.7396229342850487E-2</c:v>
                </c:pt>
                <c:pt idx="7">
                  <c:v>4.4166431132201762E-2</c:v>
                </c:pt>
                <c:pt idx="8">
                  <c:v>5.333380025213616E-2</c:v>
                </c:pt>
                <c:pt idx="9">
                  <c:v>6.6445394778834502E-2</c:v>
                </c:pt>
                <c:pt idx="10">
                  <c:v>8.6744375169422613E-2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12F7-41D4-97F9-2DC43EE8AC84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14"/>
            <c:spPr>
              <a:noFill/>
              <a:ln w="381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2F1D3B3-2A1F-4587-95E3-1E0D0E1C5B3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12F7-41D4-97F9-2DC43EE8AC8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D9DC9AA-267F-4D83-AF40-0525A8B50C5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2F7-41D4-97F9-2DC43EE8AC8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8AE47C5-56B7-474D-BD39-47559FF6C98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2F7-41D4-97F9-2DC43EE8AC8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1A1B003-A37F-489B-BB69-E65311DD261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2F7-41D4-97F9-2DC43EE8AC8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0AB4594-8871-4FF7-999F-EAF4EA95362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2F7-41D4-97F9-2DC43EE8AC84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BBB0A67A-6879-4A3C-8472-B613D4FA478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12F7-41D4-97F9-2DC43EE8AC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2F7-41D4-97F9-2DC43EE8AC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2F7-41D4-97F9-2DC43EE8AC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2F7-41D4-97F9-2DC43EE8AC84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85F3380A-43E1-475B-A314-0F38D1E019F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12F7-41D4-97F9-2DC43EE8AC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2F7-41D4-97F9-2DC43EE8AC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elements'!$BH$23:$BH$33</c:f>
              <c:numCache>
                <c:formatCode>0.0</c:formatCode>
                <c:ptCount val="11"/>
                <c:pt idx="0">
                  <c:v>1.247738160934053</c:v>
                </c:pt>
                <c:pt idx="1">
                  <c:v>0.87290873595932095</c:v>
                </c:pt>
                <c:pt idx="2">
                  <c:v>0.71038974458902848</c:v>
                </c:pt>
                <c:pt idx="3">
                  <c:v>0.59755562376447446</c:v>
                </c:pt>
                <c:pt idx="4">
                  <c:v>0.49638021239627594</c:v>
                </c:pt>
                <c:pt idx="5">
                  <c:v>0.38431504378352771</c:v>
                </c:pt>
                <c:pt idx="6">
                  <c:v>0.25928125095639598</c:v>
                </c:pt>
                <c:pt idx="7">
                  <c:v>0.14872451682786247</c:v>
                </c:pt>
                <c:pt idx="8">
                  <c:v>7.5850892310491302E-2</c:v>
                </c:pt>
                <c:pt idx="9">
                  <c:v>3.6727235448362754E-2</c:v>
                </c:pt>
                <c:pt idx="10">
                  <c:v>1.7608695652173913E-2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12F7-41D4-97F9-2DC43EE8AC84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14"/>
            <c:spPr>
              <a:noFill/>
              <a:ln w="381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62CEEF0-F78C-4758-AF36-2AA44EF82E0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12F7-41D4-97F9-2DC43EE8AC8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15E024D-4AD1-4B76-B135-F07C7D3B0EB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2F7-41D4-97F9-2DC43EE8AC8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2F7-41D4-97F9-2DC43EE8AC8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2F7-41D4-97F9-2DC43EE8AC8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2F7-41D4-97F9-2DC43EE8AC84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7351A8DF-546F-4BBA-9F9D-418948E0BC7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12F7-41D4-97F9-2DC43EE8AC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2F7-41D4-97F9-2DC43EE8AC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2F7-41D4-97F9-2DC43EE8AC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2F7-41D4-97F9-2DC43EE8AC84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EF9908D7-7E52-47D9-BBD0-B8BE69B8E29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12F7-41D4-97F9-2DC43EE8AC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2F7-41D4-97F9-2DC43EE8AC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elements'!$BH$7:$BH$17</c:f>
              <c:numCache>
                <c:formatCode>0.0</c:formatCode>
                <c:ptCount val="11"/>
                <c:pt idx="0">
                  <c:v>0.80966007510713089</c:v>
                </c:pt>
                <c:pt idx="1">
                  <c:v>0.57119059620484558</c:v>
                </c:pt>
                <c:pt idx="2">
                  <c:v>0.46788202829484721</c:v>
                </c:pt>
                <c:pt idx="3">
                  <c:v>0.39684876511028572</c:v>
                </c:pt>
                <c:pt idx="4">
                  <c:v>0.33539845361689458</c:v>
                </c:pt>
                <c:pt idx="5">
                  <c:v>0.27023620181479646</c:v>
                </c:pt>
                <c:pt idx="6">
                  <c:v>0.19602434190958928</c:v>
                </c:pt>
                <c:pt idx="7">
                  <c:v>0.12318672567821139</c:v>
                </c:pt>
                <c:pt idx="8">
                  <c:v>6.819943110577055E-2</c:v>
                </c:pt>
                <c:pt idx="9">
                  <c:v>3.5102240965573427E-2</c:v>
                </c:pt>
                <c:pt idx="10">
                  <c:v>1.7608695652173913E-2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12F7-41D4-97F9-2DC43EE8AC84}"/>
            </c:ext>
          </c:extLst>
        </c:ser>
        <c:ser>
          <c:idx val="12"/>
          <c:order val="12"/>
          <c:tx>
            <c:strRef>
              <c:f>'AFC and mixing_trace elements'!$C$91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70C0"/>
                </a:solidFill>
              </a:ln>
            </c:spPr>
          </c:marker>
          <c:xVal>
            <c:numRef>
              <c:f>'AFC and mixing_trace elements'!$AH$91:$AH$99</c:f>
              <c:numCache>
                <c:formatCode>0.0</c:formatCode>
                <c:ptCount val="9"/>
                <c:pt idx="0">
                  <c:v>1.2009803921568627</c:v>
                </c:pt>
                <c:pt idx="1">
                  <c:v>1.1682242990654206</c:v>
                </c:pt>
                <c:pt idx="2">
                  <c:v>1.2613636363636365</c:v>
                </c:pt>
                <c:pt idx="3">
                  <c:v>1.838235294117647</c:v>
                </c:pt>
                <c:pt idx="4">
                  <c:v>1.0378378378378379</c:v>
                </c:pt>
                <c:pt idx="5">
                  <c:v>0.82352941176470584</c:v>
                </c:pt>
                <c:pt idx="6">
                  <c:v>1.1617021276595745</c:v>
                </c:pt>
                <c:pt idx="7">
                  <c:v>1.2268907563025211</c:v>
                </c:pt>
                <c:pt idx="8">
                  <c:v>1.0441176470588236</c:v>
                </c:pt>
              </c:numCache>
            </c:numRef>
          </c:xVal>
          <c:yVal>
            <c:numRef>
              <c:f>'AFC and mixing_trace elements'!$AQ$91:$AQ$99</c:f>
              <c:numCache>
                <c:formatCode>0.00</c:formatCode>
                <c:ptCount val="9"/>
                <c:pt idx="0">
                  <c:v>3.5944700460829496E-2</c:v>
                </c:pt>
                <c:pt idx="1">
                  <c:v>5.0110375275938188E-2</c:v>
                </c:pt>
                <c:pt idx="2">
                  <c:v>4.1538461538461538E-2</c:v>
                </c:pt>
                <c:pt idx="3">
                  <c:v>4.2376237623762372E-2</c:v>
                </c:pt>
                <c:pt idx="4">
                  <c:v>2.9737609329446062E-2</c:v>
                </c:pt>
                <c:pt idx="5">
                  <c:v>3.4470989761092148E-2</c:v>
                </c:pt>
                <c:pt idx="6">
                  <c:v>5.7368421052631582E-2</c:v>
                </c:pt>
                <c:pt idx="7">
                  <c:v>3.9575971731448764E-2</c:v>
                </c:pt>
                <c:pt idx="8">
                  <c:v>3.8153310104529617E-2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4-4613-9F7E-CAD2B9B44034}"/>
            </c:ext>
          </c:extLst>
        </c:ser>
        <c:ser>
          <c:idx val="13"/>
          <c:order val="13"/>
          <c:tx>
            <c:strRef>
              <c:f>'AFC and mixing_trace elements'!$C$101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B050"/>
                </a:solidFill>
              </a:ln>
            </c:spPr>
          </c:marker>
          <c:xVal>
            <c:numRef>
              <c:f>'AFC and mixing_trace elements'!$AH$101:$AH$110</c:f>
              <c:numCache>
                <c:formatCode>0.0</c:formatCode>
                <c:ptCount val="10"/>
                <c:pt idx="0">
                  <c:v>1.3690476190476191</c:v>
                </c:pt>
                <c:pt idx="1">
                  <c:v>1.2413793103448276</c:v>
                </c:pt>
                <c:pt idx="2">
                  <c:v>1.1351351351351351</c:v>
                </c:pt>
                <c:pt idx="3">
                  <c:v>1.3065693430656935</c:v>
                </c:pt>
                <c:pt idx="4">
                  <c:v>1.4012345679012346</c:v>
                </c:pt>
                <c:pt idx="5">
                  <c:v>1.3953488372093024</c:v>
                </c:pt>
                <c:pt idx="6">
                  <c:v>1.7889908256880733</c:v>
                </c:pt>
                <c:pt idx="7">
                  <c:v>1.2587412587412588</c:v>
                </c:pt>
                <c:pt idx="8">
                  <c:v>1.0187793427230047</c:v>
                </c:pt>
                <c:pt idx="9">
                  <c:v>1.1627906976744187</c:v>
                </c:pt>
              </c:numCache>
            </c:numRef>
          </c:xVal>
          <c:yVal>
            <c:numRef>
              <c:f>'AFC and mixing_trace elements'!$AQ$101:$AQ$110</c:f>
              <c:numCache>
                <c:formatCode>0.00</c:formatCode>
                <c:ptCount val="10"/>
                <c:pt idx="0">
                  <c:v>3.3411214953271033E-2</c:v>
                </c:pt>
                <c:pt idx="1">
                  <c:v>3.9516129032258061E-2</c:v>
                </c:pt>
                <c:pt idx="2">
                  <c:v>2.9295774647887324E-2</c:v>
                </c:pt>
                <c:pt idx="3">
                  <c:v>4.6802325581395354E-2</c:v>
                </c:pt>
                <c:pt idx="4">
                  <c:v>5.010940919037199E-2</c:v>
                </c:pt>
                <c:pt idx="5">
                  <c:v>4.8571428571428571E-2</c:v>
                </c:pt>
                <c:pt idx="6">
                  <c:v>0.05</c:v>
                </c:pt>
                <c:pt idx="7">
                  <c:v>4.3801652892561986E-2</c:v>
                </c:pt>
                <c:pt idx="8">
                  <c:v>3.432098765432099E-2</c:v>
                </c:pt>
                <c:pt idx="9">
                  <c:v>5.6375838926174496E-2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24-4613-9F7E-CAD2B9B44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0.120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Sm/Ce</a:t>
                </a:r>
              </a:p>
            </c:rich>
          </c:tx>
          <c:layout>
            <c:manualLayout>
              <c:xMode val="edge"/>
              <c:yMode val="edge"/>
              <c:x val="4.1530391662659418E-3"/>
              <c:y val="0.330864543134836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  <c:majorUnit val="2.0000000000000004E-2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20869310166485E-2"/>
          <c:y val="2.5148892532626709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elements'!$AV$65:$AV$67</c:f>
              <c:numCache>
                <c:formatCode>0.00</c:formatCode>
                <c:ptCount val="3"/>
                <c:pt idx="0">
                  <c:v>0.1040219378427788</c:v>
                </c:pt>
                <c:pt idx="1">
                  <c:v>0.1</c:v>
                </c:pt>
                <c:pt idx="2">
                  <c:v>9.9183673469387765E-2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D-42F8-AB4B-2BAE0D662FDB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elements'!$AV$68:$AV$69</c:f>
              <c:numCache>
                <c:formatCode>0.00</c:formatCode>
                <c:ptCount val="2"/>
                <c:pt idx="0">
                  <c:v>0.14031007751937985</c:v>
                </c:pt>
                <c:pt idx="1">
                  <c:v>0.13874614594039056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D-42F8-AB4B-2BAE0D662FDB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elements'!$AV$81</c:f>
              <c:numCache>
                <c:formatCode>0.00</c:formatCode>
                <c:ptCount val="1"/>
                <c:pt idx="0">
                  <c:v>0.1338289962825279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AD-42F8-AB4B-2BAE0D662FDB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rgbClr val="92D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elements'!$AV$82</c:f>
              <c:numCache>
                <c:formatCode>0.00</c:formatCode>
                <c:ptCount val="1"/>
                <c:pt idx="0">
                  <c:v>0.13008130081300814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AD-42F8-AB4B-2BAE0D662FDB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elements'!$AV$76:$AV$80</c:f>
              <c:numCache>
                <c:formatCode>0.00</c:formatCode>
                <c:ptCount val="5"/>
                <c:pt idx="0">
                  <c:v>0.13752417794970986</c:v>
                </c:pt>
                <c:pt idx="1">
                  <c:v>0.1415571284125379</c:v>
                </c:pt>
                <c:pt idx="2">
                  <c:v>0.10235148514851485</c:v>
                </c:pt>
                <c:pt idx="3">
                  <c:v>0.13291925465838508</c:v>
                </c:pt>
                <c:pt idx="4">
                  <c:v>0.13880597014925375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AD-42F8-AB4B-2BAE0D662FDB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elements'!$AV$87:$AV$88</c:f>
              <c:numCache>
                <c:formatCode>0.00</c:formatCode>
                <c:ptCount val="2"/>
                <c:pt idx="0">
                  <c:v>0.15348837209302327</c:v>
                </c:pt>
                <c:pt idx="1">
                  <c:v>0.14798850574712646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AD-42F8-AB4B-2BAE0D662FDB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elements'!$AV$89</c:f>
              <c:numCache>
                <c:formatCode>0.00</c:formatCode>
                <c:ptCount val="1"/>
                <c:pt idx="0">
                  <c:v>0.14396887159533076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AD-42F8-AB4B-2BAE0D662FDB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elements'!$AV$84:$AV$86</c:f>
              <c:numCache>
                <c:formatCode>0.00</c:formatCode>
                <c:ptCount val="3"/>
                <c:pt idx="0">
                  <c:v>0.25181818181818183</c:v>
                </c:pt>
                <c:pt idx="1">
                  <c:v>0.23595505617977527</c:v>
                </c:pt>
                <c:pt idx="2">
                  <c:v>0.25545454545454543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AD-42F8-AB4B-2BAE0D662FDB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4925">
              <a:solidFill>
                <a:schemeClr val="tx1"/>
              </a:solidFill>
              <a:prstDash val="lgDash"/>
            </a:ln>
          </c:spPr>
          <c:marker>
            <c:symbol val="x"/>
            <c:size val="14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AD-42F8-AB4B-2BAE0D662FDB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A6C729D1-43E1-430F-9DB8-5555C317F13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4AD-42F8-AB4B-2BAE0D662F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4AD-42F8-AB4B-2BAE0D662FD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AD-42F8-AB4B-2BAE0D662FD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4AD-42F8-AB4B-2BAE0D662FDB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3BF4AD0F-0BA2-49BC-8D10-2B4E75E7636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4AD-42F8-AB4B-2BAE0D662FD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4AD-42F8-AB4B-2BAE0D662FD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4AD-42F8-AB4B-2BAE0D662FD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4AD-42F8-AB4B-2BAE0D662FDB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DF97D3AE-F4EF-4BE4-8026-C99449275AD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4AD-42F8-AB4B-2BAE0D662FD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4AD-42F8-AB4B-2BAE0D66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elements'!$AG$52:$AG$62</c:f>
              <c:numCache>
                <c:formatCode>0.00</c:formatCode>
                <c:ptCount val="11"/>
                <c:pt idx="0">
                  <c:v>9.9183673469387765E-2</c:v>
                </c:pt>
                <c:pt idx="1">
                  <c:v>0.10806039982985964</c:v>
                </c:pt>
                <c:pt idx="2">
                  <c:v>0.11771758436944937</c:v>
                </c:pt>
                <c:pt idx="3">
                  <c:v>0.12826288899210406</c:v>
                </c:pt>
                <c:pt idx="4">
                  <c:v>0.13982473222979552</c:v>
                </c:pt>
                <c:pt idx="5">
                  <c:v>0.15255754475703323</c:v>
                </c:pt>
                <c:pt idx="6">
                  <c:v>0.1666487068965517</c:v>
                </c:pt>
                <c:pt idx="7">
                  <c:v>0.18232783153101878</c:v>
                </c:pt>
                <c:pt idx="8">
                  <c:v>0.19987937273823886</c:v>
                </c:pt>
                <c:pt idx="9">
                  <c:v>0.21966003848620913</c:v>
                </c:pt>
                <c:pt idx="10">
                  <c:v>0.2421232876712329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F4AD-42F8-AB4B-2BAE0D662FDB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ash"/>
            </a:ln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4AD-42F8-AB4B-2BAE0D662FDB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210049F4-D9D6-494D-A365-26AC23A6B00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F4AD-42F8-AB4B-2BAE0D662F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4AD-42F8-AB4B-2BAE0D662FD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4AD-42F8-AB4B-2BAE0D662FD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4AD-42F8-AB4B-2BAE0D662FDB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73B41592-4C95-47D0-9C56-68C5FACC47E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F4AD-42F8-AB4B-2BAE0D662FD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4AD-42F8-AB4B-2BAE0D662FD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4AD-42F8-AB4B-2BAE0D662FD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4AD-42F8-AB4B-2BAE0D662FDB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399770A7-4DDD-494D-8FF8-BFD712A56AE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F4AD-42F8-AB4B-2BAE0D662FD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71495F8-6DE0-4B73-9A56-E518BD91862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4AD-42F8-AB4B-2BAE0D66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elements'!$AG$38:$AG$48</c:f>
              <c:numCache>
                <c:formatCode>0.00</c:formatCode>
                <c:ptCount val="11"/>
                <c:pt idx="0">
                  <c:v>9.9183673469387765E-2</c:v>
                </c:pt>
                <c:pt idx="1">
                  <c:v>0.1058431140758254</c:v>
                </c:pt>
                <c:pt idx="2">
                  <c:v>0.11297656523259883</c:v>
                </c:pt>
                <c:pt idx="3">
                  <c:v>0.12063650376280714</c:v>
                </c:pt>
                <c:pt idx="4">
                  <c:v>0.12888344944454908</c:v>
                </c:pt>
                <c:pt idx="5">
                  <c:v>0.13778756730298583</c:v>
                </c:pt>
                <c:pt idx="6">
                  <c:v>0.14743066884176181</c:v>
                </c:pt>
                <c:pt idx="7">
                  <c:v>0.15790873311349857</c:v>
                </c:pt>
                <c:pt idx="8">
                  <c:v>0.16933511229708698</c:v>
                </c:pt>
                <c:pt idx="9">
                  <c:v>0.18184464888785376</c:v>
                </c:pt>
                <c:pt idx="10">
                  <c:v>0.19559902200488999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F4AD-42F8-AB4B-2BAE0D662FDB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14"/>
            <c:spPr>
              <a:noFill/>
              <a:ln w="381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317D2DA-0AD9-446D-9388-93256C8C3FD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F4AD-42F8-AB4B-2BAE0D662F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B259CEE-8E8D-473E-8BCC-B46FB167E17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4AD-42F8-AB4B-2BAE0D662F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6B9A543-BE78-4D13-AF3C-BBF727B6347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4AD-42F8-AB4B-2BAE0D662F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26F2597-93CE-43BB-9D38-591DF636A7F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4AD-42F8-AB4B-2BAE0D662F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141C5C8-33ED-465A-A4B2-03F5A86F50B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4AD-42F8-AB4B-2BAE0D662FDB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ACFA4D6C-9913-4D55-918D-F8CB85C3375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F4AD-42F8-AB4B-2BAE0D662FD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F4AD-42F8-AB4B-2BAE0D662FD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4AD-42F8-AB4B-2BAE0D662FD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F4AD-42F8-AB4B-2BAE0D662FDB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1D76215A-5F79-49FF-8D31-59CFC275408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F4AD-42F8-AB4B-2BAE0D662FD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F4AD-42F8-AB4B-2BAE0D66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elements'!$BL$23:$BL$33</c:f>
              <c:numCache>
                <c:formatCode>0.0</c:formatCode>
                <c:ptCount val="11"/>
                <c:pt idx="0">
                  <c:v>1.2488044208349987</c:v>
                </c:pt>
                <c:pt idx="1">
                  <c:v>0.87069265315351907</c:v>
                </c:pt>
                <c:pt idx="2">
                  <c:v>0.69797501065824141</c:v>
                </c:pt>
                <c:pt idx="3">
                  <c:v>0.57220930157498429</c:v>
                </c:pt>
                <c:pt idx="4">
                  <c:v>0.46741808471892698</c:v>
                </c:pt>
                <c:pt idx="5">
                  <c:v>0.37693982045056323</c:v>
                </c:pt>
                <c:pt idx="6">
                  <c:v>0.29902933279765104</c:v>
                </c:pt>
                <c:pt idx="7">
                  <c:v>0.23312631317375823</c:v>
                </c:pt>
                <c:pt idx="8">
                  <c:v>0.17858959601721699</c:v>
                </c:pt>
                <c:pt idx="9">
                  <c:v>0.13438748132189415</c:v>
                </c:pt>
                <c:pt idx="10">
                  <c:v>9.9183673469387765E-2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F4AD-42F8-AB4B-2BAE0D662FDB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14"/>
            <c:spPr>
              <a:noFill/>
              <a:ln w="381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8B0B57F-128B-4B3A-B654-7E4372D15BD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F4AD-42F8-AB4B-2BAE0D662F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70340C-08A2-4DE3-B044-C8D1962C0DD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4AD-42F8-AB4B-2BAE0D662F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F4AD-42F8-AB4B-2BAE0D662FD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F4AD-42F8-AB4B-2BAE0D662FD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F4AD-42F8-AB4B-2BAE0D662FDB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A489A8DA-3940-4A7C-8ACD-1441E300B9C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F4AD-42F8-AB4B-2BAE0D662FD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F4AD-42F8-AB4B-2BAE0D662FD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F4AD-42F8-AB4B-2BAE0D662FD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F4AD-42F8-AB4B-2BAE0D662FDB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36DEBB17-4C15-47F0-8FFB-448ED2CC9E2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F4AD-42F8-AB4B-2BAE0D662FD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F4AD-42F8-AB4B-2BAE0D66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elements'!$BL$7:$BL$17</c:f>
              <c:numCache>
                <c:formatCode>0.0</c:formatCode>
                <c:ptCount val="11"/>
                <c:pt idx="0">
                  <c:v>2.1119636843646505</c:v>
                </c:pt>
                <c:pt idx="1">
                  <c:v>1.4765802957359384</c:v>
                </c:pt>
                <c:pt idx="2">
                  <c:v>1.161437689484025</c:v>
                </c:pt>
                <c:pt idx="3">
                  <c:v>0.91176390399508378</c:v>
                </c:pt>
                <c:pt idx="4">
                  <c:v>0.69843669380062801</c:v>
                </c:pt>
                <c:pt idx="5">
                  <c:v>0.52142404408255738</c:v>
                </c:pt>
                <c:pt idx="6">
                  <c:v>0.38152070767820495</c:v>
                </c:pt>
                <c:pt idx="7">
                  <c:v>0.27541190433799528</c:v>
                </c:pt>
                <c:pt idx="8">
                  <c:v>0.19712605230172503</c:v>
                </c:pt>
                <c:pt idx="9">
                  <c:v>0.14024693233204408</c:v>
                </c:pt>
                <c:pt idx="10">
                  <c:v>9.9183673469387765E-2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F4AD-42F8-AB4B-2BAE0D662FDB}"/>
            </c:ext>
          </c:extLst>
        </c:ser>
        <c:ser>
          <c:idx val="12"/>
          <c:order val="12"/>
          <c:tx>
            <c:strRef>
              <c:f>'AFC and mixing_trace elements'!$C$91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70C0"/>
                </a:solidFill>
              </a:ln>
            </c:spPr>
          </c:marker>
          <c:xVal>
            <c:numRef>
              <c:f>'AFC and mixing_trace elements'!$AH$91:$AH$99</c:f>
              <c:numCache>
                <c:formatCode>0.0</c:formatCode>
                <c:ptCount val="9"/>
                <c:pt idx="0">
                  <c:v>1.2009803921568627</c:v>
                </c:pt>
                <c:pt idx="1">
                  <c:v>1.1682242990654206</c:v>
                </c:pt>
                <c:pt idx="2">
                  <c:v>1.2613636363636365</c:v>
                </c:pt>
                <c:pt idx="3">
                  <c:v>1.838235294117647</c:v>
                </c:pt>
                <c:pt idx="4">
                  <c:v>1.0378378378378379</c:v>
                </c:pt>
                <c:pt idx="5">
                  <c:v>0.82352941176470584</c:v>
                </c:pt>
                <c:pt idx="6">
                  <c:v>1.1617021276595745</c:v>
                </c:pt>
                <c:pt idx="7">
                  <c:v>1.2268907563025211</c:v>
                </c:pt>
                <c:pt idx="8">
                  <c:v>1.0441176470588236</c:v>
                </c:pt>
              </c:numCache>
            </c:numRef>
          </c:xVal>
          <c:yVal>
            <c:numRef>
              <c:f>'AFC and mixing_trace elements'!$AV$91:$AV$99</c:f>
              <c:numCache>
                <c:formatCode>0.00</c:formatCode>
                <c:ptCount val="9"/>
                <c:pt idx="0">
                  <c:v>0.11818181818181818</c:v>
                </c:pt>
                <c:pt idx="1">
                  <c:v>0.13274853801169589</c:v>
                </c:pt>
                <c:pt idx="2">
                  <c:v>0.11595092024539877</c:v>
                </c:pt>
                <c:pt idx="3">
                  <c:v>0.11726027397260273</c:v>
                </c:pt>
                <c:pt idx="4">
                  <c:v>0.11564625850340135</c:v>
                </c:pt>
                <c:pt idx="5">
                  <c:v>0.12736443883984869</c:v>
                </c:pt>
                <c:pt idx="6">
                  <c:v>0.14342105263157895</c:v>
                </c:pt>
                <c:pt idx="7">
                  <c:v>0.11546391752577319</c:v>
                </c:pt>
                <c:pt idx="8">
                  <c:v>0.11288659793814432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1-4557-9DE3-683518A03015}"/>
            </c:ext>
          </c:extLst>
        </c:ser>
        <c:ser>
          <c:idx val="13"/>
          <c:order val="13"/>
          <c:tx>
            <c:strRef>
              <c:f>'AFC and mixing_trace elements'!$C$101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'AFC and mixing_trace elements'!$AH$101:$AH$110</c:f>
              <c:numCache>
                <c:formatCode>0.0</c:formatCode>
                <c:ptCount val="10"/>
                <c:pt idx="0">
                  <c:v>1.3690476190476191</c:v>
                </c:pt>
                <c:pt idx="1">
                  <c:v>1.2413793103448276</c:v>
                </c:pt>
                <c:pt idx="2">
                  <c:v>1.1351351351351351</c:v>
                </c:pt>
                <c:pt idx="3">
                  <c:v>1.3065693430656935</c:v>
                </c:pt>
                <c:pt idx="4">
                  <c:v>1.4012345679012346</c:v>
                </c:pt>
                <c:pt idx="5">
                  <c:v>1.3953488372093024</c:v>
                </c:pt>
                <c:pt idx="6">
                  <c:v>1.7889908256880733</c:v>
                </c:pt>
                <c:pt idx="7">
                  <c:v>1.2587412587412588</c:v>
                </c:pt>
                <c:pt idx="8">
                  <c:v>1.0187793427230047</c:v>
                </c:pt>
                <c:pt idx="9">
                  <c:v>1.1627906976744187</c:v>
                </c:pt>
              </c:numCache>
            </c:numRef>
          </c:xVal>
          <c:yVal>
            <c:numRef>
              <c:f>'AFC and mixing_trace elements'!$AV$101:$AV$110</c:f>
              <c:numCache>
                <c:formatCode>0.00</c:formatCode>
                <c:ptCount val="10"/>
                <c:pt idx="0">
                  <c:v>0.12327586206896553</c:v>
                </c:pt>
                <c:pt idx="1">
                  <c:v>0.11666666666666665</c:v>
                </c:pt>
                <c:pt idx="2">
                  <c:v>0.11134903640256959</c:v>
                </c:pt>
                <c:pt idx="3">
                  <c:v>0.13196721311475412</c:v>
                </c:pt>
                <c:pt idx="4">
                  <c:v>0.13236994219653178</c:v>
                </c:pt>
                <c:pt idx="5">
                  <c:v>0.13178294573643412</c:v>
                </c:pt>
                <c:pt idx="6">
                  <c:v>0.13356164383561644</c:v>
                </c:pt>
                <c:pt idx="7">
                  <c:v>0.13140495867768595</c:v>
                </c:pt>
                <c:pt idx="8">
                  <c:v>0.12636363636363637</c:v>
                </c:pt>
                <c:pt idx="9">
                  <c:v>0.13440000000000002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81-4557-9DE3-683518A03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0.28000000000000003"/>
          <c:min val="8.000000000000001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Sm/Nd</a:t>
                </a:r>
              </a:p>
            </c:rich>
          </c:tx>
          <c:layout>
            <c:manualLayout>
              <c:xMode val="edge"/>
              <c:yMode val="edge"/>
              <c:x val="4.1530391662659418E-3"/>
              <c:y val="0.410560005003168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  <c:majorUnit val="4.0000000000000008E-2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67797661315726E-2"/>
          <c:y val="2.5148901180073565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elements'!$AW$65:$AW$67</c:f>
              <c:numCache>
                <c:formatCode>0.0</c:formatCode>
                <c:ptCount val="3"/>
                <c:pt idx="0">
                  <c:v>188.19444444444446</c:v>
                </c:pt>
                <c:pt idx="1">
                  <c:v>165.16129032258064</c:v>
                </c:pt>
                <c:pt idx="2">
                  <c:v>172.38095238095238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1-45AD-AC60-C664023CB88F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elements'!$AW$68:$AW$69</c:f>
              <c:numCache>
                <c:formatCode>0.0</c:formatCode>
                <c:ptCount val="2"/>
                <c:pt idx="0">
                  <c:v>165.92427616926503</c:v>
                </c:pt>
                <c:pt idx="1">
                  <c:v>8.8691796008869179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1-45AD-AC60-C664023CB88F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chemeClr val="accent1">
                  <a:lumMod val="60000"/>
                  <a:lumOff val="4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elements'!$AW$81</c:f>
              <c:numCache>
                <c:formatCode>0.0</c:formatCode>
                <c:ptCount val="1"/>
                <c:pt idx="0">
                  <c:v>49.760765550239235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1-45AD-AC60-C664023CB88F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rgbClr val="92D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elements'!$AW$82</c:f>
              <c:numCache>
                <c:formatCode>0.0</c:formatCode>
                <c:ptCount val="1"/>
                <c:pt idx="0">
                  <c:v>21.153846153846153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1-45AD-AC60-C664023CB88F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elements'!$AW$76:$AW$80</c:f>
              <c:numCache>
                <c:formatCode>0.0</c:formatCode>
                <c:ptCount val="5"/>
                <c:pt idx="0">
                  <c:v>92.436548223350258</c:v>
                </c:pt>
                <c:pt idx="1">
                  <c:v>190.11299435028249</c:v>
                </c:pt>
                <c:pt idx="2">
                  <c:v>15.690376569037658</c:v>
                </c:pt>
                <c:pt idx="3">
                  <c:v>68.932038834951456</c:v>
                </c:pt>
                <c:pt idx="4">
                  <c:v>45.064377682403432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71-45AD-AC60-C664023CB88F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elements'!$AW$87:$AW$88</c:f>
              <c:numCache>
                <c:formatCode>0.0</c:formatCode>
                <c:ptCount val="2"/>
                <c:pt idx="0">
                  <c:v>80.08298755186722</c:v>
                </c:pt>
                <c:pt idx="1">
                  <c:v>407.43494423791822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71-45AD-AC60-C664023CB88F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elements'!$AW$89</c:f>
              <c:numCache>
                <c:formatCode>0.0</c:formatCode>
                <c:ptCount val="1"/>
                <c:pt idx="0">
                  <c:v>86.885245901639351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71-45AD-AC60-C664023CB88F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elements'!$AW$84:$AW$86</c:f>
              <c:numCache>
                <c:formatCode>0.0</c:formatCode>
                <c:ptCount val="3"/>
                <c:pt idx="0">
                  <c:v>225.8064516129032</c:v>
                </c:pt>
                <c:pt idx="1">
                  <c:v>214.28571428571428</c:v>
                </c:pt>
                <c:pt idx="2">
                  <c:v>168.64608076009503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71-45AD-AC60-C664023CB88F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4925">
              <a:solidFill>
                <a:schemeClr val="tx1"/>
              </a:solidFill>
              <a:prstDash val="lgDash"/>
            </a:ln>
          </c:spPr>
          <c:marker>
            <c:symbol val="x"/>
            <c:size val="14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71-45AD-AC60-C664023CB88F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0F3B24C2-E0F1-4BEE-9123-66BAEE867AB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871-45AD-AC60-C664023CB8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871-45AD-AC60-C664023CB8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71-45AD-AC60-C664023CB8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871-45AD-AC60-C664023CB88F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FFBCBD78-917B-4B6F-8869-5AEE757FA56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871-45AD-AC60-C664023CB8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871-45AD-AC60-C664023CB8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871-45AD-AC60-C664023CB8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871-45AD-AC60-C664023CB88F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DC21199D-B5BE-4CD8-BF03-7DB0F3AAA4B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871-45AD-AC60-C664023CB8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871-45AD-AC60-C664023CB8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elements'!$AH$52:$AH$62</c:f>
              <c:numCache>
                <c:formatCode>0.0</c:formatCode>
                <c:ptCount val="11"/>
                <c:pt idx="0">
                  <c:v>172.38095238095238</c:v>
                </c:pt>
                <c:pt idx="1">
                  <c:v>154.15549597855227</c:v>
                </c:pt>
                <c:pt idx="2">
                  <c:v>138.04713804713802</c:v>
                </c:pt>
                <c:pt idx="3">
                  <c:v>123.70723945902942</c:v>
                </c:pt>
                <c:pt idx="4">
                  <c:v>110.85972850678732</c:v>
                </c:pt>
                <c:pt idx="5">
                  <c:v>99.283154121863802</c:v>
                </c:pt>
                <c:pt idx="6">
                  <c:v>88.797814207650276</c:v>
                </c:pt>
                <c:pt idx="7">
                  <c:v>79.256360078277893</c:v>
                </c:pt>
                <c:pt idx="8">
                  <c:v>70.536828963795259</c:v>
                </c:pt>
                <c:pt idx="9">
                  <c:v>62.53740275284261</c:v>
                </c:pt>
                <c:pt idx="10">
                  <c:v>55.172413793103452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4871-45AD-AC60-C664023CB88F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ash"/>
            </a:ln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871-45AD-AC60-C664023CB88F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D4C5A98C-F7B5-47BB-BA15-A9AEC6E9AB9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4871-45AD-AC60-C664023CB8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871-45AD-AC60-C664023CB8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871-45AD-AC60-C664023CB8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871-45AD-AC60-C664023CB88F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DCFD210A-D28D-4728-A471-5BE1C818E71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4871-45AD-AC60-C664023CB8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871-45AD-AC60-C664023CB8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871-45AD-AC60-C664023CB8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871-45AD-AC60-C664023CB88F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DE7F7C55-ECAD-4BEA-A778-C311BBF0665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4871-45AD-AC60-C664023CB88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E10745C-0440-4CD3-BEAB-B862F9749E0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871-45AD-AC60-C664023CB8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elements'!$AH$38:$AH$48</c:f>
              <c:numCache>
                <c:formatCode>0.0</c:formatCode>
                <c:ptCount val="11"/>
                <c:pt idx="0">
                  <c:v>172.38095238095238</c:v>
                </c:pt>
                <c:pt idx="1">
                  <c:v>162.73902299942978</c:v>
                </c:pt>
                <c:pt idx="2">
                  <c:v>153.13732928679815</c:v>
                </c:pt>
                <c:pt idx="3">
                  <c:v>143.57561991292826</c:v>
                </c:pt>
                <c:pt idx="4">
                  <c:v>134.05364563656968</c:v>
                </c:pt>
                <c:pt idx="5">
                  <c:v>124.57115928369466</c:v>
                </c:pt>
                <c:pt idx="6">
                  <c:v>115.12791572610983</c:v>
                </c:pt>
                <c:pt idx="7">
                  <c:v>105.72367186033416</c:v>
                </c:pt>
                <c:pt idx="8">
                  <c:v>96.358186586736593</c:v>
                </c:pt>
                <c:pt idx="9">
                  <c:v>87.031220788932501</c:v>
                </c:pt>
                <c:pt idx="10">
                  <c:v>77.742537313432834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4871-45AD-AC60-C664023CB88F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14"/>
            <c:spPr>
              <a:noFill/>
              <a:ln w="381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223675A-80EE-4715-9869-6E4647C09FF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4871-45AD-AC60-C664023CB8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16D15-8EF3-400B-92C2-80CE53004A1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871-45AD-AC60-C664023CB8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70423CB-A271-439E-9DCE-229AF96EA91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871-45AD-AC60-C664023CB8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C25B14E-2E56-4D3A-BA28-CEEE41EC200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871-45AD-AC60-C664023CB88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01EB1CF-87D6-4247-B527-46492A50B7E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871-45AD-AC60-C664023CB88F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49C6D9F7-34F0-4142-9026-002CC9E8BC8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4871-45AD-AC60-C664023CB8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4871-45AD-AC60-C664023CB8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4871-45AD-AC60-C664023CB8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4871-45AD-AC60-C664023CB88F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61AB1F08-BBB3-41FD-9E35-0799FD9CCA9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4871-45AD-AC60-C664023CB8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871-45AD-AC60-C664023CB8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elements'!$BM$23:$BM$33</c:f>
              <c:numCache>
                <c:formatCode>0.0</c:formatCode>
                <c:ptCount val="11"/>
                <c:pt idx="0">
                  <c:v>151.64240102171138</c:v>
                </c:pt>
                <c:pt idx="1">
                  <c:v>151.64240102171013</c:v>
                </c:pt>
                <c:pt idx="2">
                  <c:v>151.64240100147831</c:v>
                </c:pt>
                <c:pt idx="3">
                  <c:v>151.64239511509447</c:v>
                </c:pt>
                <c:pt idx="4">
                  <c:v>151.64206952426798</c:v>
                </c:pt>
                <c:pt idx="5">
                  <c:v>151.63486400065179</c:v>
                </c:pt>
                <c:pt idx="6">
                  <c:v>151.54568872586179</c:v>
                </c:pt>
                <c:pt idx="7">
                  <c:v>150.80944570258941</c:v>
                </c:pt>
                <c:pt idx="8">
                  <c:v>146.39893644789774</c:v>
                </c:pt>
                <c:pt idx="9">
                  <c:v>127.83191285318847</c:v>
                </c:pt>
                <c:pt idx="10">
                  <c:v>172.38095238095238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4871-45AD-AC60-C664023CB88F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14"/>
            <c:spPr>
              <a:noFill/>
              <a:ln w="381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0D90CCE-106B-4B64-ADA9-E504C2FF8F6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4871-45AD-AC60-C664023CB8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DAD021D-B4DF-433E-87E2-0EB0C6D236E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871-45AD-AC60-C664023CB8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871-45AD-AC60-C664023CB8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4871-45AD-AC60-C664023CB8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871-45AD-AC60-C664023CB88F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193F9655-AEA0-4C07-8880-FC383BBBFCE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4871-45AD-AC60-C664023CB8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4871-45AD-AC60-C664023CB8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4871-45AD-AC60-C664023CB8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4871-45AD-AC60-C664023CB88F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9011CBA9-E769-4D37-9FD4-C94EFCE4FD7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4871-45AD-AC60-C664023CB8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871-45AD-AC60-C664023CB8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elements'!$BM$7:$BM$17</c:f>
              <c:numCache>
                <c:formatCode>0.0</c:formatCode>
                <c:ptCount val="11"/>
                <c:pt idx="0">
                  <c:v>213.67680348258702</c:v>
                </c:pt>
                <c:pt idx="1">
                  <c:v>213.67680348258284</c:v>
                </c:pt>
                <c:pt idx="2">
                  <c:v>213.67680341449619</c:v>
                </c:pt>
                <c:pt idx="3">
                  <c:v>213.67678360488495</c:v>
                </c:pt>
                <c:pt idx="4">
                  <c:v>213.67568788834691</c:v>
                </c:pt>
                <c:pt idx="5">
                  <c:v>213.65144068473163</c:v>
                </c:pt>
                <c:pt idx="6">
                  <c:v>213.35162280633924</c:v>
                </c:pt>
                <c:pt idx="7">
                  <c:v>210.89485034875776</c:v>
                </c:pt>
                <c:pt idx="8">
                  <c:v>196.83911416521323</c:v>
                </c:pt>
                <c:pt idx="9">
                  <c:v>147.88484556158193</c:v>
                </c:pt>
                <c:pt idx="10">
                  <c:v>172.38095238095238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4871-45AD-AC60-C664023CB88F}"/>
            </c:ext>
          </c:extLst>
        </c:ser>
        <c:ser>
          <c:idx val="12"/>
          <c:order val="12"/>
          <c:tx>
            <c:strRef>
              <c:f>'AFC and mixing_trace elements'!$C$91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70C0"/>
                </a:solidFill>
              </a:ln>
            </c:spPr>
          </c:marker>
          <c:xVal>
            <c:numRef>
              <c:f>'AFC and mixing_trace elements'!$AH$91:$AH$99</c:f>
              <c:numCache>
                <c:formatCode>0.0</c:formatCode>
                <c:ptCount val="9"/>
                <c:pt idx="0">
                  <c:v>1.2009803921568627</c:v>
                </c:pt>
                <c:pt idx="1">
                  <c:v>1.1682242990654206</c:v>
                </c:pt>
                <c:pt idx="2">
                  <c:v>1.2613636363636365</c:v>
                </c:pt>
                <c:pt idx="3">
                  <c:v>1.838235294117647</c:v>
                </c:pt>
                <c:pt idx="4">
                  <c:v>1.0378378378378379</c:v>
                </c:pt>
                <c:pt idx="5">
                  <c:v>0.82352941176470584</c:v>
                </c:pt>
                <c:pt idx="6">
                  <c:v>1.1617021276595745</c:v>
                </c:pt>
                <c:pt idx="7">
                  <c:v>1.2268907563025211</c:v>
                </c:pt>
                <c:pt idx="8">
                  <c:v>1.0441176470588236</c:v>
                </c:pt>
              </c:numCache>
            </c:numRef>
          </c:xVal>
          <c:yVal>
            <c:numRef>
              <c:f>'AFC and mixing_trace elements'!$AW$91:$AW$99</c:f>
              <c:numCache>
                <c:formatCode>0.0</c:formatCode>
                <c:ptCount val="9"/>
                <c:pt idx="0">
                  <c:v>5.0228310502283104</c:v>
                </c:pt>
                <c:pt idx="1">
                  <c:v>12.025316455696203</c:v>
                </c:pt>
                <c:pt idx="2">
                  <c:v>30.031948881789138</c:v>
                </c:pt>
                <c:pt idx="3">
                  <c:v>16.245006657789613</c:v>
                </c:pt>
                <c:pt idx="4">
                  <c:v>178.99159663865547</c:v>
                </c:pt>
                <c:pt idx="5">
                  <c:v>200.51020408163265</c:v>
                </c:pt>
                <c:pt idx="6">
                  <c:v>107.06401766004414</c:v>
                </c:pt>
                <c:pt idx="7">
                  <c:v>38.418079096045197</c:v>
                </c:pt>
                <c:pt idx="8">
                  <c:v>17.297297297297295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1-4758-9FAC-1F59DBEEA0EA}"/>
            </c:ext>
          </c:extLst>
        </c:ser>
        <c:ser>
          <c:idx val="13"/>
          <c:order val="13"/>
          <c:tx>
            <c:strRef>
              <c:f>'AFC and mixing_trace elements'!$C$101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B050"/>
                </a:solidFill>
              </a:ln>
            </c:spPr>
          </c:marker>
          <c:xVal>
            <c:numRef>
              <c:f>'AFC and mixing_trace elements'!$AH$101:$AH$217</c:f>
              <c:numCache>
                <c:formatCode>0.0</c:formatCode>
                <c:ptCount val="117"/>
                <c:pt idx="0">
                  <c:v>1.3690476190476191</c:v>
                </c:pt>
                <c:pt idx="1">
                  <c:v>1.2413793103448276</c:v>
                </c:pt>
                <c:pt idx="2">
                  <c:v>1.1351351351351351</c:v>
                </c:pt>
                <c:pt idx="3">
                  <c:v>1.3065693430656935</c:v>
                </c:pt>
                <c:pt idx="4">
                  <c:v>1.4012345679012346</c:v>
                </c:pt>
                <c:pt idx="5">
                  <c:v>1.3953488372093024</c:v>
                </c:pt>
                <c:pt idx="6">
                  <c:v>1.7889908256880733</c:v>
                </c:pt>
                <c:pt idx="7">
                  <c:v>1.2587412587412588</c:v>
                </c:pt>
                <c:pt idx="8">
                  <c:v>1.0187793427230047</c:v>
                </c:pt>
                <c:pt idx="9">
                  <c:v>1.1627906976744187</c:v>
                </c:pt>
              </c:numCache>
            </c:numRef>
          </c:xVal>
          <c:yVal>
            <c:numRef>
              <c:f>'AFC and mixing_trace elements'!$AW$101:$AW$110</c:f>
              <c:numCache>
                <c:formatCode>0.0</c:formatCode>
                <c:ptCount val="10"/>
                <c:pt idx="0">
                  <c:v>41.584158415841586</c:v>
                </c:pt>
                <c:pt idx="1">
                  <c:v>23.474178403755868</c:v>
                </c:pt>
                <c:pt idx="2">
                  <c:v>65.359477124183002</c:v>
                </c:pt>
                <c:pt idx="3">
                  <c:v>353.88888888888886</c:v>
                </c:pt>
                <c:pt idx="4">
                  <c:v>131.70254403131113</c:v>
                </c:pt>
                <c:pt idx="5">
                  <c:v>357.79376498800957</c:v>
                </c:pt>
                <c:pt idx="6">
                  <c:v>388.03418803418805</c:v>
                </c:pt>
                <c:pt idx="7">
                  <c:v>226.33228840125392</c:v>
                </c:pt>
                <c:pt idx="8">
                  <c:v>37.078651685393261</c:v>
                </c:pt>
                <c:pt idx="9">
                  <c:v>566.59959758551315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1-4758-9FAC-1F59DBEEA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Sr</a:t>
                </a:r>
                <a:r>
                  <a:rPr lang="pt-BR" sz="27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/Eu</a:t>
                </a:r>
                <a:endParaRPr lang="pt-BR" sz="27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51107231544493E-3"/>
              <c:y val="0.407483090975885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67797661315726E-2"/>
          <c:y val="2.5148901180073565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elements'!$AX$65:$AX$67</c:f>
              <c:numCache>
                <c:formatCode>0.0</c:formatCode>
                <c:ptCount val="3"/>
                <c:pt idx="0">
                  <c:v>1.7261146496815287</c:v>
                </c:pt>
                <c:pt idx="1">
                  <c:v>1.620253164556962</c:v>
                </c:pt>
                <c:pt idx="2">
                  <c:v>1.1242236024844721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8-4484-85E2-FC3A7CBA4AA6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elements'!$AX$68:$AX$69</c:f>
              <c:numCache>
                <c:formatCode>0.0</c:formatCode>
                <c:ptCount val="2"/>
                <c:pt idx="0">
                  <c:v>5.246478873239437</c:v>
                </c:pt>
                <c:pt idx="1">
                  <c:v>2.9197080291970802E-2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8-4484-85E2-FC3A7CBA4AA6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chemeClr val="accent1">
                  <a:lumMod val="60000"/>
                  <a:lumOff val="4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elements'!$AX$81</c:f>
              <c:numCache>
                <c:formatCode>0.0</c:formatCode>
                <c:ptCount val="1"/>
                <c:pt idx="0">
                  <c:v>0.35862068965517241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E8-4484-85E2-FC3A7CBA4AA6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rgbClr val="92D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elements'!$AX$82</c:f>
              <c:numCache>
                <c:formatCode>0.0</c:formatCode>
                <c:ptCount val="1"/>
                <c:pt idx="0">
                  <c:v>7.8014184397163122E-2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E8-4484-85E2-FC3A7CBA4AA6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elements'!$AX$76:$AX$80</c:f>
              <c:numCache>
                <c:formatCode>0.0</c:formatCode>
                <c:ptCount val="5"/>
                <c:pt idx="0">
                  <c:v>11.748387096774193</c:v>
                </c:pt>
                <c:pt idx="1">
                  <c:v>3.5052083333333335</c:v>
                </c:pt>
                <c:pt idx="2">
                  <c:v>7.8947368421052627E-2</c:v>
                </c:pt>
                <c:pt idx="3">
                  <c:v>1.1932773109243697</c:v>
                </c:pt>
                <c:pt idx="4">
                  <c:v>0.93333333333333335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E8-4484-85E2-FC3A7CBA4AA6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elements'!$AX$87:$AX$88</c:f>
              <c:numCache>
                <c:formatCode>0.0</c:formatCode>
                <c:ptCount val="2"/>
                <c:pt idx="0">
                  <c:v>2.6258503401360542</c:v>
                </c:pt>
                <c:pt idx="1">
                  <c:v>6.7239263803680984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E8-4484-85E2-FC3A7CBA4AA6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elements'!$AX$89</c:f>
              <c:numCache>
                <c:formatCode>0.0</c:formatCode>
                <c:ptCount val="1"/>
                <c:pt idx="0">
                  <c:v>0.41568627450980394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E8-4484-85E2-FC3A7CBA4AA6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elements'!$AX$84:$AX$86</c:f>
              <c:numCache>
                <c:formatCode>0.0</c:formatCode>
                <c:ptCount val="3"/>
                <c:pt idx="0">
                  <c:v>0.425414364640884</c:v>
                </c:pt>
                <c:pt idx="1">
                  <c:v>0.28888888888888886</c:v>
                </c:pt>
                <c:pt idx="2">
                  <c:v>0.33649289099526064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E8-4484-85E2-FC3A7CBA4AA6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4925">
              <a:solidFill>
                <a:schemeClr val="tx1"/>
              </a:solidFill>
              <a:prstDash val="lgDash"/>
            </a:ln>
          </c:spPr>
          <c:marker>
            <c:symbol val="x"/>
            <c:size val="14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FE8-4484-85E2-FC3A7CBA4AA6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6457502F-F4CD-468B-A07C-CCA65BAC0E1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FE8-4484-85E2-FC3A7CBA4AA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FE8-4484-85E2-FC3A7CBA4AA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FE8-4484-85E2-FC3A7CBA4AA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FE8-4484-85E2-FC3A7CBA4AA6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ECDAA2AD-B025-4E62-B803-BFF7A79AD22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FE8-4484-85E2-FC3A7CBA4AA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FE8-4484-85E2-FC3A7CBA4AA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FE8-4484-85E2-FC3A7CBA4AA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FE8-4484-85E2-FC3A7CBA4AA6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E5BEAEBB-009C-4845-B3F5-EF430AB3406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FE8-4484-85E2-FC3A7CBA4AA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FE8-4484-85E2-FC3A7CBA4A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elements'!$AI$52:$AI$62</c:f>
              <c:numCache>
                <c:formatCode>0.0</c:formatCode>
                <c:ptCount val="11"/>
                <c:pt idx="0">
                  <c:v>1.1242236024844721</c:v>
                </c:pt>
                <c:pt idx="1">
                  <c:v>1.1129032258064515</c:v>
                </c:pt>
                <c:pt idx="2">
                  <c:v>1.1006711409395973</c:v>
                </c:pt>
                <c:pt idx="3">
                  <c:v>1.0874125874125875</c:v>
                </c:pt>
                <c:pt idx="4">
                  <c:v>1.0729927007299269</c:v>
                </c:pt>
                <c:pt idx="5">
                  <c:v>1.0572519083969465</c:v>
                </c:pt>
                <c:pt idx="6">
                  <c:v>1.04</c:v>
                </c:pt>
                <c:pt idx="7">
                  <c:v>1.0210084033613445</c:v>
                </c:pt>
                <c:pt idx="8">
                  <c:v>1</c:v>
                </c:pt>
                <c:pt idx="9">
                  <c:v>0.97663551401869164</c:v>
                </c:pt>
                <c:pt idx="10">
                  <c:v>0.95049504950495045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0FE8-4484-85E2-FC3A7CBA4AA6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ash"/>
            </a:ln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FE8-4484-85E2-FC3A7CBA4AA6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92D8A3C0-9CA5-4E7D-9B39-171909DD820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0FE8-4484-85E2-FC3A7CBA4AA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FE8-4484-85E2-FC3A7CBA4AA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FE8-4484-85E2-FC3A7CBA4AA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FE8-4484-85E2-FC3A7CBA4AA6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6A972E7D-CA50-4819-8939-6EB59B25101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0FE8-4484-85E2-FC3A7CBA4AA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FE8-4484-85E2-FC3A7CBA4AA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FE8-4484-85E2-FC3A7CBA4AA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FE8-4484-85E2-FC3A7CBA4AA6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D7BBAB21-F9FA-4FC4-9D27-0AF30414636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0FE8-4484-85E2-FC3A7CBA4AA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533672C-7075-4332-9DF7-D68AEB2034A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FE8-4484-85E2-FC3A7CBA4A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elements'!$AI$38:$AI$48</c:f>
              <c:numCache>
                <c:formatCode>0.0</c:formatCode>
                <c:ptCount val="11"/>
                <c:pt idx="0">
                  <c:v>1.1242236024844721</c:v>
                </c:pt>
                <c:pt idx="1">
                  <c:v>1.0929039175889403</c:v>
                </c:pt>
                <c:pt idx="2">
                  <c:v>1.0598072934443015</c:v>
                </c:pt>
                <c:pt idx="3">
                  <c:v>1.0247780915195159</c:v>
                </c:pt>
                <c:pt idx="4">
                  <c:v>0.98764195056780235</c:v>
                </c:pt>
                <c:pt idx="5">
                  <c:v>0.94820288399454788</c:v>
                </c:pt>
                <c:pt idx="6">
                  <c:v>0.90623981994254754</c:v>
                </c:pt>
                <c:pt idx="7">
                  <c:v>0.86150245514203105</c:v>
                </c:pt>
                <c:pt idx="8">
                  <c:v>0.81370625830538501</c:v>
                </c:pt>
                <c:pt idx="9">
                  <c:v>0.76252641234377805</c:v>
                </c:pt>
                <c:pt idx="10">
                  <c:v>0.70759042282221096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0FE8-4484-85E2-FC3A7CBA4AA6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14"/>
            <c:spPr>
              <a:noFill/>
              <a:ln w="381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FC292A8-3E37-4369-B84A-858F896B2BC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0FE8-4484-85E2-FC3A7CBA4A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001356D-9F09-44BC-B685-A1C9B0C28AC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FE8-4484-85E2-FC3A7CBA4AA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1500C51-7EDF-426A-BBFB-860901EC1A9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FE8-4484-85E2-FC3A7CBA4AA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3221070-58A3-4226-A1D7-FDAD09F26E2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FE8-4484-85E2-FC3A7CBA4AA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AA1C7D2-29FC-4423-9CA4-926987D82C8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FE8-4484-85E2-FC3A7CBA4AA6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B2B499C3-0C31-4AA5-90B1-FDE5A014756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0FE8-4484-85E2-FC3A7CBA4AA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FE8-4484-85E2-FC3A7CBA4AA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FE8-4484-85E2-FC3A7CBA4AA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FE8-4484-85E2-FC3A7CBA4AA6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F07DF405-2DA3-4131-A355-71A7690A802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0FE8-4484-85E2-FC3A7CBA4AA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FE8-4484-85E2-FC3A7CBA4A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elements'!$BN$23:$BN$33</c:f>
              <c:numCache>
                <c:formatCode>0.0</c:formatCode>
                <c:ptCount val="11"/>
                <c:pt idx="0">
                  <c:v>6.7482108359374432E-2</c:v>
                </c:pt>
                <c:pt idx="1">
                  <c:v>0.12009601336520383</c:v>
                </c:pt>
                <c:pt idx="2">
                  <c:v>0.16226792940131191</c:v>
                </c:pt>
                <c:pt idx="3">
                  <c:v>0.19682578047043683</c:v>
                </c:pt>
                <c:pt idx="4">
                  <c:v>0.25008607203778882</c:v>
                </c:pt>
                <c:pt idx="5">
                  <c:v>0.25008607203778882</c:v>
                </c:pt>
                <c:pt idx="6">
                  <c:v>0.3428636414622761</c:v>
                </c:pt>
                <c:pt idx="7">
                  <c:v>0.34286364146227627</c:v>
                </c:pt>
                <c:pt idx="8">
                  <c:v>0.34286364155503574</c:v>
                </c:pt>
                <c:pt idx="9">
                  <c:v>0.54509520242264842</c:v>
                </c:pt>
                <c:pt idx="10">
                  <c:v>1.1242236024844721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0FE8-4484-85E2-FC3A7CBA4AA6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14"/>
            <c:spPr>
              <a:noFill/>
              <a:ln w="381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A84E587-B3FD-4B39-AEDD-28303D1C782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0FE8-4484-85E2-FC3A7CBA4A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53368FB-3CB4-4117-8107-7D97365D786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FE8-4484-85E2-FC3A7CBA4AA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FE8-4484-85E2-FC3A7CBA4AA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0FE8-4484-85E2-FC3A7CBA4AA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FE8-4484-85E2-FC3A7CBA4AA6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3781114A-D1D2-4A16-9876-7E4CC02BAC9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0FE8-4484-85E2-FC3A7CBA4AA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FE8-4484-85E2-FC3A7CBA4AA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0FE8-4484-85E2-FC3A7CBA4AA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0FE8-4484-85E2-FC3A7CBA4AA6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8B19D794-4117-48FA-A604-55A6B7A779F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0FE8-4484-85E2-FC3A7CBA4AA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0FE8-4484-85E2-FC3A7CBA4A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elements'!$BN$7:$BN$17</c:f>
              <c:numCache>
                <c:formatCode>0.0</c:formatCode>
                <c:ptCount val="11"/>
                <c:pt idx="0">
                  <c:v>0.115385124611547</c:v>
                </c:pt>
                <c:pt idx="1">
                  <c:v>0.1855301696265379</c:v>
                </c:pt>
                <c:pt idx="2">
                  <c:v>0.23268065908737251</c:v>
                </c:pt>
                <c:pt idx="3">
                  <c:v>0.26655121588296266</c:v>
                </c:pt>
                <c:pt idx="4">
                  <c:v>0.31196258076042388</c:v>
                </c:pt>
                <c:pt idx="5">
                  <c:v>0.31196258076042388</c:v>
                </c:pt>
                <c:pt idx="6">
                  <c:v>0.3760245149555122</c:v>
                </c:pt>
                <c:pt idx="7">
                  <c:v>0.37602451495551237</c:v>
                </c:pt>
                <c:pt idx="8">
                  <c:v>0.37602451508724177</c:v>
                </c:pt>
                <c:pt idx="9">
                  <c:v>0.47321514806203374</c:v>
                </c:pt>
                <c:pt idx="10">
                  <c:v>1.1242236024844721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0FE8-4484-85E2-FC3A7CBA4AA6}"/>
            </c:ext>
          </c:extLst>
        </c:ser>
        <c:ser>
          <c:idx val="12"/>
          <c:order val="12"/>
          <c:tx>
            <c:strRef>
              <c:f>'AFC and mixing_trace elements'!$C$91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70C0"/>
                </a:solidFill>
              </a:ln>
            </c:spPr>
          </c:marker>
          <c:xVal>
            <c:numRef>
              <c:f>'AFC and mixing_trace elements'!$AH$91:$AH$99</c:f>
              <c:numCache>
                <c:formatCode>0.0</c:formatCode>
                <c:ptCount val="9"/>
                <c:pt idx="0">
                  <c:v>1.2009803921568627</c:v>
                </c:pt>
                <c:pt idx="1">
                  <c:v>1.1682242990654206</c:v>
                </c:pt>
                <c:pt idx="2">
                  <c:v>1.2613636363636365</c:v>
                </c:pt>
                <c:pt idx="3">
                  <c:v>1.838235294117647</c:v>
                </c:pt>
                <c:pt idx="4">
                  <c:v>1.0378378378378379</c:v>
                </c:pt>
                <c:pt idx="5">
                  <c:v>0.82352941176470584</c:v>
                </c:pt>
                <c:pt idx="6">
                  <c:v>1.1617021276595745</c:v>
                </c:pt>
                <c:pt idx="7">
                  <c:v>1.2268907563025211</c:v>
                </c:pt>
                <c:pt idx="8">
                  <c:v>1.0441176470588236</c:v>
                </c:pt>
              </c:numCache>
            </c:numRef>
          </c:xVal>
          <c:yVal>
            <c:numRef>
              <c:f>'AFC and mixing_trace elements'!$AX$91:$AX$99</c:f>
              <c:numCache>
                <c:formatCode>0.0</c:formatCode>
                <c:ptCount val="9"/>
                <c:pt idx="0">
                  <c:v>5.8823529411764705E-2</c:v>
                </c:pt>
                <c:pt idx="1">
                  <c:v>0.22619047619047619</c:v>
                </c:pt>
                <c:pt idx="2">
                  <c:v>0.81034482758620685</c:v>
                </c:pt>
                <c:pt idx="3">
                  <c:v>0.84722222222222221</c:v>
                </c:pt>
                <c:pt idx="4">
                  <c:v>2.7307692307692308</c:v>
                </c:pt>
                <c:pt idx="5">
                  <c:v>0.81366459627329191</c:v>
                </c:pt>
                <c:pt idx="6">
                  <c:v>2.8869047619047619</c:v>
                </c:pt>
                <c:pt idx="7">
                  <c:v>0.64761904761904765</c:v>
                </c:pt>
                <c:pt idx="8">
                  <c:v>0.44444444444444442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1-4554-AF2C-64C2E1B0815E}"/>
            </c:ext>
          </c:extLst>
        </c:ser>
        <c:ser>
          <c:idx val="13"/>
          <c:order val="13"/>
          <c:tx>
            <c:strRef>
              <c:f>'AFC and mixing_trace elements'!$C$101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B050"/>
                </a:solidFill>
              </a:ln>
            </c:spPr>
          </c:marker>
          <c:xVal>
            <c:numRef>
              <c:f>'AFC and mixing_trace elements'!$AH$101:$AH$110</c:f>
              <c:numCache>
                <c:formatCode>0.0</c:formatCode>
                <c:ptCount val="10"/>
                <c:pt idx="0">
                  <c:v>1.3690476190476191</c:v>
                </c:pt>
                <c:pt idx="1">
                  <c:v>1.2413793103448276</c:v>
                </c:pt>
                <c:pt idx="2">
                  <c:v>1.1351351351351351</c:v>
                </c:pt>
                <c:pt idx="3">
                  <c:v>1.3065693430656935</c:v>
                </c:pt>
                <c:pt idx="4">
                  <c:v>1.4012345679012346</c:v>
                </c:pt>
                <c:pt idx="5">
                  <c:v>1.3953488372093024</c:v>
                </c:pt>
                <c:pt idx="6">
                  <c:v>1.7889908256880733</c:v>
                </c:pt>
                <c:pt idx="7">
                  <c:v>1.2587412587412588</c:v>
                </c:pt>
                <c:pt idx="8">
                  <c:v>1.0187793427230047</c:v>
                </c:pt>
                <c:pt idx="9">
                  <c:v>1.1627906976744187</c:v>
                </c:pt>
              </c:numCache>
            </c:numRef>
          </c:xVal>
          <c:yVal>
            <c:numRef>
              <c:f>'AFC and mixing_trace elements'!$AX$101:$AX$110</c:f>
              <c:numCache>
                <c:formatCode>0.0</c:formatCode>
                <c:ptCount val="10"/>
                <c:pt idx="0">
                  <c:v>0.20588235294117646</c:v>
                </c:pt>
                <c:pt idx="1">
                  <c:v>0.4</c:v>
                </c:pt>
                <c:pt idx="2">
                  <c:v>0.51020408163265307</c:v>
                </c:pt>
                <c:pt idx="3">
                  <c:v>10.192</c:v>
                </c:pt>
                <c:pt idx="4">
                  <c:v>4.0299401197604787</c:v>
                </c:pt>
                <c:pt idx="5">
                  <c:v>12.130081300813009</c:v>
                </c:pt>
                <c:pt idx="6">
                  <c:v>16.214285714285715</c:v>
                </c:pt>
                <c:pt idx="7">
                  <c:v>4.6883116883116882</c:v>
                </c:pt>
                <c:pt idx="8">
                  <c:v>0.39285714285714285</c:v>
                </c:pt>
                <c:pt idx="9">
                  <c:v>25.142857142857142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91-4554-AF2C-64C2E1B08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1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Sr/Rb</a:t>
                </a:r>
              </a:p>
            </c:rich>
          </c:tx>
          <c:layout>
            <c:manualLayout>
              <c:xMode val="edge"/>
              <c:yMode val="edge"/>
              <c:x val="6.5361474280352519E-7"/>
              <c:y val="0.41510496406942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67797661315726E-2"/>
          <c:y val="2.5148901180073565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elements'!$AN$65:$AN$67</c:f>
              <c:numCache>
                <c:formatCode>0.0</c:formatCode>
                <c:ptCount val="3"/>
                <c:pt idx="0">
                  <c:v>0.57933579335793361</c:v>
                </c:pt>
                <c:pt idx="1">
                  <c:v>0.6171875</c:v>
                </c:pt>
                <c:pt idx="2">
                  <c:v>0.88950276243093918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F-44DC-9C98-ED9F3EF95C23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elements'!$AN$68:$AN$69</c:f>
              <c:numCache>
                <c:formatCode>0.0</c:formatCode>
                <c:ptCount val="2"/>
                <c:pt idx="0">
                  <c:v>0.1906040268456376</c:v>
                </c:pt>
                <c:pt idx="1">
                  <c:v>34.25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F-44DC-9C98-ED9F3EF95C23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chemeClr val="accent1">
                  <a:lumMod val="60000"/>
                  <a:lumOff val="4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elements'!$AN$81</c:f>
              <c:numCache>
                <c:formatCode>0.0</c:formatCode>
                <c:ptCount val="1"/>
                <c:pt idx="0">
                  <c:v>2.7884615384615383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5F-44DC-9C98-ED9F3EF95C23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rgbClr val="92D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elements'!$AN$82</c:f>
              <c:numCache>
                <c:formatCode>0.0</c:formatCode>
                <c:ptCount val="1"/>
                <c:pt idx="0">
                  <c:v>12.818181818181818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5F-44DC-9C98-ED9F3EF95C23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elements'!$AN$76:$AN$80</c:f>
              <c:numCache>
                <c:formatCode>0.0</c:formatCode>
                <c:ptCount val="5"/>
                <c:pt idx="0">
                  <c:v>8.5118066996155956E-2</c:v>
                </c:pt>
                <c:pt idx="1">
                  <c:v>0.28528974739970281</c:v>
                </c:pt>
                <c:pt idx="2">
                  <c:v>12.666666666666666</c:v>
                </c:pt>
                <c:pt idx="3">
                  <c:v>0.8380281690140845</c:v>
                </c:pt>
                <c:pt idx="4">
                  <c:v>1.0714285714285714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5F-44DC-9C98-ED9F3EF95C23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elements'!$AN$87:$AN$88</c:f>
              <c:numCache>
                <c:formatCode>0.0</c:formatCode>
                <c:ptCount val="2"/>
                <c:pt idx="0">
                  <c:v>0.38082901554404147</c:v>
                </c:pt>
                <c:pt idx="1">
                  <c:v>0.14872262773722628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5F-44DC-9C98-ED9F3EF95C23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elements'!$AN$89</c:f>
              <c:numCache>
                <c:formatCode>0.0</c:formatCode>
                <c:ptCount val="1"/>
                <c:pt idx="0">
                  <c:v>2.4056603773584904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5F-44DC-9C98-ED9F3EF95C23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elements'!$AN$84:$AN$86</c:f>
              <c:numCache>
                <c:formatCode>0.0</c:formatCode>
                <c:ptCount val="3"/>
                <c:pt idx="0">
                  <c:v>2.3506493506493507</c:v>
                </c:pt>
                <c:pt idx="1">
                  <c:v>3.4615384615384617</c:v>
                </c:pt>
                <c:pt idx="2">
                  <c:v>2.971830985915493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5F-44DC-9C98-ED9F3EF95C23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4925">
              <a:solidFill>
                <a:schemeClr val="tx1"/>
              </a:solidFill>
              <a:prstDash val="lgDash"/>
            </a:ln>
          </c:spPr>
          <c:marker>
            <c:symbol val="x"/>
            <c:size val="14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5F-44DC-9C98-ED9F3EF95C23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20E7C015-7BAC-4058-B16B-856DE82C947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A5F-44DC-9C98-ED9F3EF95C2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5F-44DC-9C98-ED9F3EF95C2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5F-44DC-9C98-ED9F3EF95C2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5F-44DC-9C98-ED9F3EF95C23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97D9AD64-9F8C-4F01-9ECF-547D0B03E28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A5F-44DC-9C98-ED9F3EF95C2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5F-44DC-9C98-ED9F3EF95C2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5F-44DC-9C98-ED9F3EF95C2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A5F-44DC-9C98-ED9F3EF95C23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6520CD3F-F3DF-46EB-8BD0-1DB0B8CC6A4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A5F-44DC-9C98-ED9F3EF95C2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A5F-44DC-9C98-ED9F3EF95C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elements'!$Z$52:$Z$62</c:f>
              <c:numCache>
                <c:formatCode>0.00</c:formatCode>
                <c:ptCount val="11"/>
                <c:pt idx="0">
                  <c:v>0.88950276243093918</c:v>
                </c:pt>
                <c:pt idx="1">
                  <c:v>0.89855072463768115</c:v>
                </c:pt>
                <c:pt idx="2">
                  <c:v>0.90853658536585369</c:v>
                </c:pt>
                <c:pt idx="3">
                  <c:v>0.91961414790996787</c:v>
                </c:pt>
                <c:pt idx="4">
                  <c:v>0.93197278911564629</c:v>
                </c:pt>
                <c:pt idx="5">
                  <c:v>0.94584837545126355</c:v>
                </c:pt>
                <c:pt idx="6">
                  <c:v>0.96153846153846156</c:v>
                </c:pt>
                <c:pt idx="7">
                  <c:v>0.97942386831275718</c:v>
                </c:pt>
                <c:pt idx="8">
                  <c:v>1</c:v>
                </c:pt>
                <c:pt idx="9">
                  <c:v>1.0239234449760766</c:v>
                </c:pt>
                <c:pt idx="10">
                  <c:v>1.0520833333333333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9A5F-44DC-9C98-ED9F3EF95C23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ash"/>
            </a:ln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A5F-44DC-9C98-ED9F3EF95C23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C07DB6FA-E904-49F5-852B-123C936016B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9A5F-44DC-9C98-ED9F3EF95C2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A5F-44DC-9C98-ED9F3EF95C2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A5F-44DC-9C98-ED9F3EF95C2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A5F-44DC-9C98-ED9F3EF95C23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F1F0D65C-CD5D-49DD-9D47-6D2D85364E1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9A5F-44DC-9C98-ED9F3EF95C2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A5F-44DC-9C98-ED9F3EF95C2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A5F-44DC-9C98-ED9F3EF95C2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A5F-44DC-9C98-ED9F3EF95C23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C662A497-6C9B-47CC-8D60-9328DA655BF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9A5F-44DC-9C98-ED9F3EF95C2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6FD432F-26C1-4528-AB51-95B42DCF71A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A5F-44DC-9C98-ED9F3EF95C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elements'!$Z$38:$Z$48</c:f>
              <c:numCache>
                <c:formatCode>0.00</c:formatCode>
                <c:ptCount val="11"/>
                <c:pt idx="0">
                  <c:v>0.88950276243093918</c:v>
                </c:pt>
                <c:pt idx="1">
                  <c:v>0.91499351764252423</c:v>
                </c:pt>
                <c:pt idx="2">
                  <c:v>0.94356776574925061</c:v>
                </c:pt>
                <c:pt idx="3">
                  <c:v>0.97582101752119277</c:v>
                </c:pt>
                <c:pt idx="4">
                  <c:v>1.0125126817720662</c:v>
                </c:pt>
                <c:pt idx="5">
                  <c:v>1.0546266172353784</c:v>
                </c:pt>
                <c:pt idx="6">
                  <c:v>1.1034606712198947</c:v>
                </c:pt>
                <c:pt idx="7">
                  <c:v>1.1607627976349013</c:v>
                </c:pt>
                <c:pt idx="8">
                  <c:v>1.2289447079866243</c:v>
                </c:pt>
                <c:pt idx="9">
                  <c:v>1.3114299830300948</c:v>
                </c:pt>
                <c:pt idx="10">
                  <c:v>1.4132469402447805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9A5F-44DC-9C98-ED9F3EF95C23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14"/>
            <c:spPr>
              <a:noFill/>
              <a:ln w="381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7362B7D-CDC8-4CCF-8BC4-67F10686837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9A5F-44DC-9C98-ED9F3EF95C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2BDC833-A663-4C7F-AA2A-60D61C6A43A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A5F-44DC-9C98-ED9F3EF95C2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33F7CEA-522E-457D-937B-6388CFB1067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A5F-44DC-9C98-ED9F3EF95C2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AFD875D-FDE8-4322-B467-69A05CA1699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A5F-44DC-9C98-ED9F3EF95C2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D55A0F8-C00D-4B2B-85D3-2C19F4B4007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A5F-44DC-9C98-ED9F3EF95C23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14331746-5AF0-4390-AA6F-868360A6C4A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9A5F-44DC-9C98-ED9F3EF95C2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9A5F-44DC-9C98-ED9F3EF95C2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A5F-44DC-9C98-ED9F3EF95C2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A5F-44DC-9C98-ED9F3EF95C23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4F2635E6-E3C9-4534-B213-CD78727C49A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9A5F-44DC-9C98-ED9F3EF95C2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9A5F-44DC-9C98-ED9F3EF95C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elements'!$BE$23:$BE$33</c:f>
              <c:numCache>
                <c:formatCode>0.0</c:formatCode>
                <c:ptCount val="11"/>
                <c:pt idx="0">
                  <c:v>14.818742690648058</c:v>
                </c:pt>
                <c:pt idx="1">
                  <c:v>8.3266710690809358</c:v>
                </c:pt>
                <c:pt idx="2">
                  <c:v>6.1626471952252277</c:v>
                </c:pt>
                <c:pt idx="3">
                  <c:v>5.0806352582973737</c:v>
                </c:pt>
                <c:pt idx="4">
                  <c:v>3.9986233213695197</c:v>
                </c:pt>
                <c:pt idx="5">
                  <c:v>3.9986233213695197</c:v>
                </c:pt>
                <c:pt idx="6">
                  <c:v>2.9166113844416657</c:v>
                </c:pt>
                <c:pt idx="7">
                  <c:v>2.9166113844416643</c:v>
                </c:pt>
                <c:pt idx="8">
                  <c:v>2.9166113836525946</c:v>
                </c:pt>
                <c:pt idx="9">
                  <c:v>1.8345419214029952</c:v>
                </c:pt>
                <c:pt idx="10">
                  <c:v>0.88950276243093918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9A5F-44DC-9C98-ED9F3EF95C23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14"/>
            <c:spPr>
              <a:noFill/>
              <a:ln w="381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8E2BD5C-20ED-45D1-A2BC-E55FE729286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9A5F-44DC-9C98-ED9F3EF95C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FA49410-CC13-4B83-AA85-FB965B4C168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A5F-44DC-9C98-ED9F3EF95C2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A5F-44DC-9C98-ED9F3EF95C2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9A5F-44DC-9C98-ED9F3EF95C2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9A5F-44DC-9C98-ED9F3EF95C23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3A5361E5-F5C9-4B32-AD2C-39178816613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9A5F-44DC-9C98-ED9F3EF95C2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A5F-44DC-9C98-ED9F3EF95C2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9A5F-44DC-9C98-ED9F3EF95C2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9A5F-44DC-9C98-ED9F3EF95C23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CB0274BE-0A04-4FA5-BDE5-9A20D39B54C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9A5F-44DC-9C98-ED9F3EF95C2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9A5F-44DC-9C98-ED9F3EF95C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elements'!$BE$7:$BE$17</c:f>
              <c:numCache>
                <c:formatCode>0.0</c:formatCode>
                <c:ptCount val="11"/>
                <c:pt idx="0">
                  <c:v>8.6666284182348274</c:v>
                </c:pt>
                <c:pt idx="1">
                  <c:v>5.3899589593053543</c:v>
                </c:pt>
                <c:pt idx="2">
                  <c:v>4.2977358063288627</c:v>
                </c:pt>
                <c:pt idx="3">
                  <c:v>3.7516242298406173</c:v>
                </c:pt>
                <c:pt idx="4">
                  <c:v>3.2055126533523719</c:v>
                </c:pt>
                <c:pt idx="5">
                  <c:v>3.2055126533523719</c:v>
                </c:pt>
                <c:pt idx="6">
                  <c:v>2.6594010768641265</c:v>
                </c:pt>
                <c:pt idx="7">
                  <c:v>2.6594010768641252</c:v>
                </c:pt>
                <c:pt idx="8">
                  <c:v>2.6594010759324807</c:v>
                </c:pt>
                <c:pt idx="9">
                  <c:v>2.1132036962369387</c:v>
                </c:pt>
                <c:pt idx="10">
                  <c:v>0.88950276243093918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9A5F-44DC-9C98-ED9F3EF95C23}"/>
            </c:ext>
          </c:extLst>
        </c:ser>
        <c:ser>
          <c:idx val="12"/>
          <c:order val="12"/>
          <c:tx>
            <c:strRef>
              <c:f>'AFC and mixing_trace elements'!$C$91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70C0"/>
                </a:solidFill>
              </a:ln>
            </c:spPr>
          </c:marker>
          <c:xVal>
            <c:numRef>
              <c:f>'AFC and mixing_trace elements'!$AH$91:$AH$99</c:f>
              <c:numCache>
                <c:formatCode>0.0</c:formatCode>
                <c:ptCount val="9"/>
                <c:pt idx="0">
                  <c:v>1.2009803921568627</c:v>
                </c:pt>
                <c:pt idx="1">
                  <c:v>1.1682242990654206</c:v>
                </c:pt>
                <c:pt idx="2">
                  <c:v>1.2613636363636365</c:v>
                </c:pt>
                <c:pt idx="3">
                  <c:v>1.838235294117647</c:v>
                </c:pt>
                <c:pt idx="4">
                  <c:v>1.0378378378378379</c:v>
                </c:pt>
                <c:pt idx="5">
                  <c:v>0.82352941176470584</c:v>
                </c:pt>
                <c:pt idx="6">
                  <c:v>1.1617021276595745</c:v>
                </c:pt>
                <c:pt idx="7">
                  <c:v>1.2268907563025211</c:v>
                </c:pt>
                <c:pt idx="8">
                  <c:v>1.0441176470588236</c:v>
                </c:pt>
              </c:numCache>
            </c:numRef>
          </c:xVal>
          <c:yVal>
            <c:numRef>
              <c:f>'AFC and mixing_trace elements'!$AN$91:$AN$99</c:f>
              <c:numCache>
                <c:formatCode>0.0</c:formatCode>
                <c:ptCount val="9"/>
                <c:pt idx="0">
                  <c:v>17</c:v>
                </c:pt>
                <c:pt idx="1">
                  <c:v>4.4210526315789478</c:v>
                </c:pt>
                <c:pt idx="2">
                  <c:v>1.2340425531914894</c:v>
                </c:pt>
                <c:pt idx="3">
                  <c:v>1.180327868852459</c:v>
                </c:pt>
                <c:pt idx="4">
                  <c:v>0.36619718309859156</c:v>
                </c:pt>
                <c:pt idx="5">
                  <c:v>1.2290076335877862</c:v>
                </c:pt>
                <c:pt idx="6">
                  <c:v>0.34639175257731958</c:v>
                </c:pt>
                <c:pt idx="7">
                  <c:v>1.5441176470588236</c:v>
                </c:pt>
                <c:pt idx="8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1-4BE9-898F-BCA7976CFA39}"/>
            </c:ext>
          </c:extLst>
        </c:ser>
        <c:ser>
          <c:idx val="13"/>
          <c:order val="13"/>
          <c:tx>
            <c:strRef>
              <c:f>'AFC and mixing_trace elements'!$C$101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B050"/>
                </a:solidFill>
              </a:ln>
            </c:spPr>
          </c:marker>
          <c:xVal>
            <c:numRef>
              <c:f>'AFC and mixing_trace elements'!$AH$101:$AH$110</c:f>
              <c:numCache>
                <c:formatCode>0.0</c:formatCode>
                <c:ptCount val="10"/>
                <c:pt idx="0">
                  <c:v>1.3690476190476191</c:v>
                </c:pt>
                <c:pt idx="1">
                  <c:v>1.2413793103448276</c:v>
                </c:pt>
                <c:pt idx="2">
                  <c:v>1.1351351351351351</c:v>
                </c:pt>
                <c:pt idx="3">
                  <c:v>1.3065693430656935</c:v>
                </c:pt>
                <c:pt idx="4">
                  <c:v>1.4012345679012346</c:v>
                </c:pt>
                <c:pt idx="5">
                  <c:v>1.3953488372093024</c:v>
                </c:pt>
                <c:pt idx="6">
                  <c:v>1.7889908256880733</c:v>
                </c:pt>
                <c:pt idx="7">
                  <c:v>1.2587412587412588</c:v>
                </c:pt>
                <c:pt idx="8">
                  <c:v>1.0187793427230047</c:v>
                </c:pt>
                <c:pt idx="9">
                  <c:v>1.1627906976744187</c:v>
                </c:pt>
              </c:numCache>
            </c:numRef>
          </c:xVal>
          <c:yVal>
            <c:numRef>
              <c:f>'AFC and mixing_trace elements'!$AP$101:$AP$110</c:f>
              <c:numCache>
                <c:formatCode>0.0</c:formatCode>
                <c:ptCount val="10"/>
                <c:pt idx="0">
                  <c:v>14.265734265734265</c:v>
                </c:pt>
                <c:pt idx="1">
                  <c:v>8.5034013605442187</c:v>
                </c:pt>
                <c:pt idx="2">
                  <c:v>18.846153846153847</c:v>
                </c:pt>
                <c:pt idx="3">
                  <c:v>7.7639751552795024</c:v>
                </c:pt>
                <c:pt idx="4">
                  <c:v>7.2925764192139741</c:v>
                </c:pt>
                <c:pt idx="5">
                  <c:v>7.2352941176470589</c:v>
                </c:pt>
                <c:pt idx="6">
                  <c:v>5.7435897435897436</c:v>
                </c:pt>
                <c:pt idx="7">
                  <c:v>9.6855345911949691</c:v>
                </c:pt>
                <c:pt idx="8">
                  <c:v>12.086330935251798</c:v>
                </c:pt>
                <c:pt idx="9">
                  <c:v>6.6666666666666661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1-4BE9-898F-BCA7976CF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Rb/Sr</a:t>
                </a:r>
              </a:p>
            </c:rich>
          </c:tx>
          <c:layout>
            <c:manualLayout>
              <c:xMode val="edge"/>
              <c:yMode val="edge"/>
              <c:x val="6.5361474280352519E-7"/>
              <c:y val="0.41510496406942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20869310166485E-2"/>
          <c:y val="2.5148892532626709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elements'!$AO$65:$AO$67</c:f>
              <c:numCache>
                <c:formatCode>0.00</c:formatCode>
                <c:ptCount val="3"/>
                <c:pt idx="0">
                  <c:v>2.7875E-2</c:v>
                </c:pt>
                <c:pt idx="1">
                  <c:v>2.1950000000000001E-2</c:v>
                </c:pt>
                <c:pt idx="2">
                  <c:v>2.3125E-2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5-496F-AB3D-F3F327C8E046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elements'!$AO$68:$AO$69</c:f>
              <c:numCache>
                <c:formatCode>0.00</c:formatCode>
                <c:ptCount val="2"/>
                <c:pt idx="0">
                  <c:v>3.8124999999999999E-2</c:v>
                </c:pt>
                <c:pt idx="1">
                  <c:v>4.2413793103448276E-2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5-496F-AB3D-F3F327C8E046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elements'!$AO$81</c:f>
              <c:numCache>
                <c:formatCode>0.00</c:formatCode>
                <c:ptCount val="1"/>
                <c:pt idx="0">
                  <c:v>1.6805555555555556E-2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5-496F-AB3D-F3F327C8E046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rgbClr val="92D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elements'!$AO$82</c:f>
              <c:numCache>
                <c:formatCode>0.00</c:formatCode>
                <c:ptCount val="1"/>
                <c:pt idx="0">
                  <c:v>4.4687499999999998E-2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25-496F-AB3D-F3F327C8E046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elements'!$AO$76:$AO$80</c:f>
              <c:numCache>
                <c:formatCode>0.00</c:formatCode>
                <c:ptCount val="5"/>
                <c:pt idx="0">
                  <c:v>0.29785714285714288</c:v>
                </c:pt>
                <c:pt idx="1">
                  <c:v>2.6315789473684209E-2</c:v>
                </c:pt>
                <c:pt idx="2">
                  <c:v>3.5952380952380951E-2</c:v>
                </c:pt>
                <c:pt idx="3">
                  <c:v>1.7117647058823529E-2</c:v>
                </c:pt>
                <c:pt idx="4">
                  <c:v>2.2250000000000002E-2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25-496F-AB3D-F3F327C8E046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elements'!$AO$87:$AO$88</c:f>
              <c:numCache>
                <c:formatCode>0.00</c:formatCode>
                <c:ptCount val="2"/>
                <c:pt idx="0">
                  <c:v>1.1647058823529413E-2</c:v>
                </c:pt>
                <c:pt idx="1">
                  <c:v>3.3416666666666671E-2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25-496F-AB3D-F3F327C8E046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elements'!$AO$89</c:f>
              <c:numCache>
                <c:formatCode>0.00</c:formatCode>
                <c:ptCount val="1"/>
                <c:pt idx="0">
                  <c:v>1.8392857142857145E-2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25-496F-AB3D-F3F327C8E046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elements'!$AO$84:$AO$86</c:f>
              <c:numCache>
                <c:formatCode>0.00</c:formatCode>
                <c:ptCount val="3"/>
                <c:pt idx="0">
                  <c:v>3.7428571428571428E-3</c:v>
                </c:pt>
                <c:pt idx="1">
                  <c:v>4.2894736842105262E-3</c:v>
                </c:pt>
                <c:pt idx="2">
                  <c:v>1.3232558139534882E-2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25-496F-AB3D-F3F327C8E046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4925">
              <a:solidFill>
                <a:schemeClr val="tx1"/>
              </a:solidFill>
              <a:prstDash val="lgDash"/>
            </a:ln>
          </c:spPr>
          <c:marker>
            <c:symbol val="x"/>
            <c:size val="14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625-496F-AB3D-F3F327C8E046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86F10A85-8910-4199-9A96-D58A2E6073F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625-496F-AB3D-F3F327C8E04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625-496F-AB3D-F3F327C8E04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625-496F-AB3D-F3F327C8E04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625-496F-AB3D-F3F327C8E046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D98BE6D5-9A6E-488C-B995-2DB5E7BB18A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625-496F-AB3D-F3F327C8E04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625-496F-AB3D-F3F327C8E04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625-496F-AB3D-F3F327C8E04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625-496F-AB3D-F3F327C8E046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EEA3AFB5-D66F-412F-9E75-98B460A6061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1625-496F-AB3D-F3F327C8E04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625-496F-AB3D-F3F327C8E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elements'!$AA$52:$AA$62</c:f>
              <c:numCache>
                <c:formatCode>0.00</c:formatCode>
                <c:ptCount val="11"/>
                <c:pt idx="0">
                  <c:v>2.3125E-2</c:v>
                </c:pt>
                <c:pt idx="1">
                  <c:v>2.6125827814569538E-2</c:v>
                </c:pt>
                <c:pt idx="2">
                  <c:v>2.9507042253521125E-2</c:v>
                </c:pt>
                <c:pt idx="3">
                  <c:v>3.3345864661654137E-2</c:v>
                </c:pt>
                <c:pt idx="4">
                  <c:v>3.7741935483870961E-2</c:v>
                </c:pt>
                <c:pt idx="5">
                  <c:v>4.2826086956521736E-2</c:v>
                </c:pt>
                <c:pt idx="6">
                  <c:v>4.8773584905660375E-2</c:v>
                </c:pt>
                <c:pt idx="7">
                  <c:v>5.5824742268041239E-2</c:v>
                </c:pt>
                <c:pt idx="8">
                  <c:v>6.4318181818181802E-2</c:v>
                </c:pt>
                <c:pt idx="9">
                  <c:v>7.4746835443037979E-2</c:v>
                </c:pt>
                <c:pt idx="10">
                  <c:v>8.7857142857142856E-2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1625-496F-AB3D-F3F327C8E046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ash"/>
            </a:ln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625-496F-AB3D-F3F327C8E046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5DD17337-0734-40BF-B7A0-3036E3AD5B3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625-496F-AB3D-F3F327C8E04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625-496F-AB3D-F3F327C8E04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625-496F-AB3D-F3F327C8E04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625-496F-AB3D-F3F327C8E046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C494606C-AA97-4073-AA72-6A1E42FF5F3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1625-496F-AB3D-F3F327C8E04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625-496F-AB3D-F3F327C8E04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625-496F-AB3D-F3F327C8E04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625-496F-AB3D-F3F327C8E046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C3CFCAE1-2133-4F36-AD1D-869C7F45CB5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1625-496F-AB3D-F3F327C8E04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DB7112F-06FB-4B4E-8A51-E086B20B207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625-496F-AB3D-F3F327C8E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elements'!$AA$38:$AA$48</c:f>
              <c:numCache>
                <c:formatCode>0.00</c:formatCode>
                <c:ptCount val="11"/>
                <c:pt idx="0">
                  <c:v>2.3125E-2</c:v>
                </c:pt>
                <c:pt idx="1">
                  <c:v>1.745371936777998E-2</c:v>
                </c:pt>
                <c:pt idx="2">
                  <c:v>1.3878162187721648E-2</c:v>
                </c:pt>
                <c:pt idx="3">
                  <c:v>1.1417833505171783E-2</c:v>
                </c:pt>
                <c:pt idx="4">
                  <c:v>9.6213603406606063E-3</c:v>
                </c:pt>
                <c:pt idx="5">
                  <c:v>8.2519964507542145E-3</c:v>
                </c:pt>
                <c:pt idx="6">
                  <c:v>7.1736076494312772E-3</c:v>
                </c:pt>
                <c:pt idx="7">
                  <c:v>6.3023574954427231E-3</c:v>
                </c:pt>
                <c:pt idx="8">
                  <c:v>5.5837942891314102E-3</c:v>
                </c:pt>
                <c:pt idx="9">
                  <c:v>4.9810140719231625E-3</c:v>
                </c:pt>
                <c:pt idx="10">
                  <c:v>4.4681189378279543E-3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1625-496F-AB3D-F3F327C8E046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14"/>
            <c:spPr>
              <a:noFill/>
              <a:ln w="381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FE93C90-1806-423F-957A-8EE17C39DD0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1625-496F-AB3D-F3F327C8E04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45FCE95-A467-485A-8A66-981836521B5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625-496F-AB3D-F3F327C8E04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F9B7DC2-9E08-46BF-998F-D5662B446DE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625-496F-AB3D-F3F327C8E04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FE1D0CC-4E98-4539-BAD0-A5278D09427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625-496F-AB3D-F3F327C8E04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CF813F6-C7B5-4EA3-B958-7601241FDC3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625-496F-AB3D-F3F327C8E046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D86C0D34-D10B-4E29-A38B-31EE6E7409C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1625-496F-AB3D-F3F327C8E04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625-496F-AB3D-F3F327C8E04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625-496F-AB3D-F3F327C8E04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625-496F-AB3D-F3F327C8E046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E2325D9D-C2F2-4275-8E44-0304DB451AF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1625-496F-AB3D-F3F327C8E04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625-496F-AB3D-F3F327C8E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elements'!$BF$23:$BF$33</c:f>
              <c:numCache>
                <c:formatCode>0.00</c:formatCode>
                <c:ptCount val="11"/>
                <c:pt idx="0">
                  <c:v>3.5906462493976547E-2</c:v>
                </c:pt>
                <c:pt idx="1">
                  <c:v>3.5308251896087772E-2</c:v>
                </c:pt>
                <c:pt idx="2">
                  <c:v>3.4231440251110454E-2</c:v>
                </c:pt>
                <c:pt idx="3">
                  <c:v>3.2930908675980586E-2</c:v>
                </c:pt>
                <c:pt idx="4">
                  <c:v>3.1513124013975907E-2</c:v>
                </c:pt>
                <c:pt idx="5">
                  <c:v>3.0045853339844945E-2</c:v>
                </c:pt>
                <c:pt idx="6">
                  <c:v>2.8574726496196624E-2</c:v>
                </c:pt>
                <c:pt idx="7">
                  <c:v>2.7130481050063347E-2</c:v>
                </c:pt>
                <c:pt idx="8">
                  <c:v>2.5733292732232273E-2</c:v>
                </c:pt>
                <c:pt idx="9">
                  <c:v>2.4395748158578902E-2</c:v>
                </c:pt>
                <c:pt idx="10">
                  <c:v>2.3125E-2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1625-496F-AB3D-F3F327C8E046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14"/>
            <c:spPr>
              <a:noFill/>
              <a:ln w="381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8C84840-4037-47E6-99AF-40D40DE69E0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1625-496F-AB3D-F3F327C8E04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671F9AB-2A4E-4139-B9BA-5BC8600F20F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625-496F-AB3D-F3F327C8E04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625-496F-AB3D-F3F327C8E04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625-496F-AB3D-F3F327C8E04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625-496F-AB3D-F3F327C8E046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9A5B8B01-6966-4ECB-BDF5-1B451FB997B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1625-496F-AB3D-F3F327C8E04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625-496F-AB3D-F3F327C8E04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625-496F-AB3D-F3F327C8E04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625-496F-AB3D-F3F327C8E046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51B79101-95AD-4B81-B0B8-4905DD422F3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1625-496F-AB3D-F3F327C8E04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625-496F-AB3D-F3F327C8E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elements'!$BF$7:$BF$17</c:f>
              <c:numCache>
                <c:formatCode>0.00</c:formatCode>
                <c:ptCount val="11"/>
                <c:pt idx="0">
                  <c:v>1.8288225943758189E-3</c:v>
                </c:pt>
                <c:pt idx="1">
                  <c:v>1.8984633155014997E-3</c:v>
                </c:pt>
                <c:pt idx="2">
                  <c:v>2.0668594300381027E-3</c:v>
                </c:pt>
                <c:pt idx="3">
                  <c:v>2.3406471149535909E-3</c:v>
                </c:pt>
                <c:pt idx="4">
                  <c:v>2.749956201008551E-3</c:v>
                </c:pt>
                <c:pt idx="5">
                  <c:v>3.3494553277009565E-3</c:v>
                </c:pt>
                <c:pt idx="6">
                  <c:v>4.2379319424994044E-3</c:v>
                </c:pt>
                <c:pt idx="7">
                  <c:v>5.607380080104858E-3</c:v>
                </c:pt>
                <c:pt idx="8">
                  <c:v>7.8810859866542023E-3</c:v>
                </c:pt>
                <c:pt idx="9">
                  <c:v>1.2205028614576017E-2</c:v>
                </c:pt>
                <c:pt idx="10">
                  <c:v>2.3125E-2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1625-496F-AB3D-F3F327C8E046}"/>
            </c:ext>
          </c:extLst>
        </c:ser>
        <c:ser>
          <c:idx val="12"/>
          <c:order val="12"/>
          <c:tx>
            <c:strRef>
              <c:f>'AFC and mixing_trace elements'!$C$91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70C0"/>
                </a:solidFill>
              </a:ln>
            </c:spPr>
          </c:marker>
          <c:xVal>
            <c:numRef>
              <c:f>'AFC and mixing_trace elements'!$AH$91:$AH$99</c:f>
              <c:numCache>
                <c:formatCode>0.0</c:formatCode>
                <c:ptCount val="9"/>
                <c:pt idx="0">
                  <c:v>1.2009803921568627</c:v>
                </c:pt>
                <c:pt idx="1">
                  <c:v>1.1682242990654206</c:v>
                </c:pt>
                <c:pt idx="2">
                  <c:v>1.2613636363636365</c:v>
                </c:pt>
                <c:pt idx="3">
                  <c:v>1.838235294117647</c:v>
                </c:pt>
                <c:pt idx="4">
                  <c:v>1.0378378378378379</c:v>
                </c:pt>
                <c:pt idx="5">
                  <c:v>0.82352941176470584</c:v>
                </c:pt>
                <c:pt idx="6">
                  <c:v>1.1617021276595745</c:v>
                </c:pt>
                <c:pt idx="7">
                  <c:v>1.2268907563025211</c:v>
                </c:pt>
                <c:pt idx="8">
                  <c:v>1.0441176470588236</c:v>
                </c:pt>
              </c:numCache>
            </c:numRef>
          </c:xVal>
          <c:yVal>
            <c:numRef>
              <c:f>'AFC and mixing_trace elements'!$AO$91:$AO$99</c:f>
              <c:numCache>
                <c:formatCode>0.00</c:formatCode>
                <c:ptCount val="9"/>
                <c:pt idx="0">
                  <c:v>8.2636363636363633E-2</c:v>
                </c:pt>
                <c:pt idx="1">
                  <c:v>2.8347826086956521E-2</c:v>
                </c:pt>
                <c:pt idx="2">
                  <c:v>4.4000000000000004E-2</c:v>
                </c:pt>
                <c:pt idx="3">
                  <c:v>5.3714285714285714E-2</c:v>
                </c:pt>
                <c:pt idx="4">
                  <c:v>3.2250000000000001E-2</c:v>
                </c:pt>
                <c:pt idx="5">
                  <c:v>2.52E-2</c:v>
                </c:pt>
                <c:pt idx="6">
                  <c:v>3.7571428571428575E-2</c:v>
                </c:pt>
                <c:pt idx="7">
                  <c:v>4.4714285714285713E-2</c:v>
                </c:pt>
                <c:pt idx="8">
                  <c:v>6.8333333333333329E-2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8-4552-ABA6-B7DF43AE6CF6}"/>
            </c:ext>
          </c:extLst>
        </c:ser>
        <c:ser>
          <c:idx val="13"/>
          <c:order val="13"/>
          <c:tx>
            <c:strRef>
              <c:f>'AFC and mixing_trace elements'!$C$101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B050"/>
                </a:solidFill>
              </a:ln>
            </c:spPr>
          </c:marker>
          <c:xVal>
            <c:numRef>
              <c:f>'AFC and mixing_trace elements'!$AH$101:$AH$110</c:f>
              <c:numCache>
                <c:formatCode>0.0</c:formatCode>
                <c:ptCount val="10"/>
                <c:pt idx="0">
                  <c:v>1.3690476190476191</c:v>
                </c:pt>
                <c:pt idx="1">
                  <c:v>1.2413793103448276</c:v>
                </c:pt>
                <c:pt idx="2">
                  <c:v>1.1351351351351351</c:v>
                </c:pt>
                <c:pt idx="3">
                  <c:v>1.3065693430656935</c:v>
                </c:pt>
                <c:pt idx="4">
                  <c:v>1.4012345679012346</c:v>
                </c:pt>
                <c:pt idx="5">
                  <c:v>1.3953488372093024</c:v>
                </c:pt>
                <c:pt idx="6">
                  <c:v>1.7889908256880733</c:v>
                </c:pt>
                <c:pt idx="7">
                  <c:v>1.2587412587412588</c:v>
                </c:pt>
                <c:pt idx="8">
                  <c:v>1.0187793427230047</c:v>
                </c:pt>
                <c:pt idx="9">
                  <c:v>1.1627906976744187</c:v>
                </c:pt>
              </c:numCache>
            </c:numRef>
          </c:xVal>
          <c:yVal>
            <c:numRef>
              <c:f>'AFC and mixing_trace elements'!$AO$101:$AO$110</c:f>
              <c:numCache>
                <c:formatCode>0.00</c:formatCode>
                <c:ptCount val="10"/>
                <c:pt idx="0">
                  <c:v>4.7363636363636365E-2</c:v>
                </c:pt>
                <c:pt idx="1">
                  <c:v>3.7777777777777778E-2</c:v>
                </c:pt>
                <c:pt idx="2">
                  <c:v>7.685714285714286E-2</c:v>
                </c:pt>
                <c:pt idx="3">
                  <c:v>3.85E-2</c:v>
                </c:pt>
                <c:pt idx="4">
                  <c:v>4.8399999999999999E-2</c:v>
                </c:pt>
                <c:pt idx="5">
                  <c:v>3.9909090909090908E-2</c:v>
                </c:pt>
                <c:pt idx="6">
                  <c:v>5.442857142857143E-2</c:v>
                </c:pt>
                <c:pt idx="7">
                  <c:v>3.9416666666666662E-2</c:v>
                </c:pt>
                <c:pt idx="8">
                  <c:v>4.1235294117647057E-2</c:v>
                </c:pt>
                <c:pt idx="9">
                  <c:v>3.4181818181818181E-2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8-4552-ABA6-B7DF43AE6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5.000000000000001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Lu/Pb</a:t>
                </a:r>
              </a:p>
            </c:rich>
          </c:tx>
          <c:layout>
            <c:manualLayout>
              <c:xMode val="edge"/>
              <c:yMode val="edge"/>
              <c:x val="4.1530391662659418E-3"/>
              <c:y val="0.410560005003168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20869310166485E-2"/>
          <c:y val="2.5148892532626709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elements'!$AI$65:$AI$67</c:f>
              <c:numCache>
                <c:formatCode>0.0</c:formatCode>
                <c:ptCount val="3"/>
                <c:pt idx="0">
                  <c:v>31.615720524017469</c:v>
                </c:pt>
                <c:pt idx="1">
                  <c:v>34.162895927601809</c:v>
                </c:pt>
                <c:pt idx="2">
                  <c:v>33.6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5-40B2-BB1B-D8BAEA0C7809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elements'!$AI$68:$AI$69</c:f>
              <c:numCache>
                <c:formatCode>0.0</c:formatCode>
                <c:ptCount val="2"/>
                <c:pt idx="0">
                  <c:v>13.778801843317973</c:v>
                </c:pt>
                <c:pt idx="1">
                  <c:v>27.442218798151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5-40B2-BB1B-D8BAEA0C7809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elements'!$AI$81</c:f>
              <c:numCache>
                <c:formatCode>0.0</c:formatCode>
                <c:ptCount val="1"/>
                <c:pt idx="0">
                  <c:v>31.696428571428569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5-40B2-BB1B-D8BAEA0C7809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elements'!$AI$82</c:f>
              <c:numCache>
                <c:formatCode>0.0</c:formatCode>
                <c:ptCount val="1"/>
                <c:pt idx="0">
                  <c:v>22.707045735475894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75-40B2-BB1B-D8BAEA0C7809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elements'!$AI$76:$AI$80</c:f>
              <c:numCache>
                <c:formatCode>0.0</c:formatCode>
                <c:ptCount val="5"/>
                <c:pt idx="0">
                  <c:v>1.0725126475548061</c:v>
                </c:pt>
                <c:pt idx="1">
                  <c:v>24.68842729970326</c:v>
                </c:pt>
                <c:pt idx="2">
                  <c:v>30.781671159029649</c:v>
                </c:pt>
                <c:pt idx="3">
                  <c:v>24.72</c:v>
                </c:pt>
                <c:pt idx="4">
                  <c:v>8.42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75-40B2-BB1B-D8BAEA0C7809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elements'!$AI$87:$AI$88</c:f>
              <c:numCache>
                <c:formatCode>0.0</c:formatCode>
                <c:ptCount val="2"/>
                <c:pt idx="0">
                  <c:v>9.3782383419689115</c:v>
                </c:pt>
                <c:pt idx="1">
                  <c:v>16.501766784452297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75-40B2-BB1B-D8BAEA0C7809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elements'!$AI$89</c:f>
              <c:numCache>
                <c:formatCode>0.0</c:formatCode>
                <c:ptCount val="1"/>
                <c:pt idx="0">
                  <c:v>16.170212765957448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75-40B2-BB1B-D8BAEA0C7809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elements'!$AI$84:$AI$86</c:f>
              <c:numCache>
                <c:formatCode>0.0</c:formatCode>
                <c:ptCount val="3"/>
                <c:pt idx="0">
                  <c:v>3.4848484848484849</c:v>
                </c:pt>
                <c:pt idx="1">
                  <c:v>3.5582822085889569</c:v>
                </c:pt>
                <c:pt idx="2">
                  <c:v>0.98101265822784811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75-40B2-BB1B-D8BAEA0C7809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75-40B2-BB1B-D8BAEA0C7809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563F052D-41C1-4B16-AB71-8FB73A39F3C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675-40B2-BB1B-D8BAEA0C78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75-40B2-BB1B-D8BAEA0C78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75-40B2-BB1B-D8BAEA0C78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75-40B2-BB1B-D8BAEA0C7809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27DFA960-7DCF-4A34-88AC-9BFD567CC58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675-40B2-BB1B-D8BAEA0C78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675-40B2-BB1B-D8BAEA0C78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75-40B2-BB1B-D8BAEA0C78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675-40B2-BB1B-D8BAEA0C7809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9D8B3DE8-40F3-4E89-86DE-1B25B1C3831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675-40B2-BB1B-D8BAEA0C780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675-40B2-BB1B-D8BAEA0C7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elements'!$U$52:$U$62</c:f>
              <c:numCache>
                <c:formatCode>0.00</c:formatCode>
                <c:ptCount val="11"/>
                <c:pt idx="0">
                  <c:v>33.6</c:v>
                </c:pt>
                <c:pt idx="1">
                  <c:v>28.51122308749428</c:v>
                </c:pt>
                <c:pt idx="2">
                  <c:v>24.209636517328828</c:v>
                </c:pt>
                <c:pt idx="3">
                  <c:v>20.525696351510394</c:v>
                </c:pt>
                <c:pt idx="4">
                  <c:v>17.335285505124453</c:v>
                </c:pt>
                <c:pt idx="5">
                  <c:v>14.545454545454547</c:v>
                </c:pt>
                <c:pt idx="6">
                  <c:v>12.085216268560362</c:v>
                </c:pt>
                <c:pt idx="7">
                  <c:v>9.8994209082596782</c:v>
                </c:pt>
                <c:pt idx="8">
                  <c:v>7.9445727482678983</c:v>
                </c:pt>
                <c:pt idx="9">
                  <c:v>6.18590622429394</c:v>
                </c:pt>
                <c:pt idx="10">
                  <c:v>4.5953002610966065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C675-40B2-BB1B-D8BAEA0C7809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44450">
              <a:solidFill>
                <a:schemeClr val="tx1"/>
              </a:solidFill>
              <a:prstDash val="solid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675-40B2-BB1B-D8BAEA0C7809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6A9A34D7-3A6B-49D7-A910-AC87B1B9EF3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C675-40B2-BB1B-D8BAEA0C78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675-40B2-BB1B-D8BAEA0C78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675-40B2-BB1B-D8BAEA0C78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675-40B2-BB1B-D8BAEA0C7809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9CB38DA7-1FF4-4EBC-887D-60349449F26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C675-40B2-BB1B-D8BAEA0C78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675-40B2-BB1B-D8BAEA0C78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675-40B2-BB1B-D8BAEA0C78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675-40B2-BB1B-D8BAEA0C7809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BD64FDAF-6DCD-44A6-8A0B-4B3EA08D338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C675-40B2-BB1B-D8BAEA0C780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58FC763-8FD7-4ED7-9EEB-F02854EBE0B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675-40B2-BB1B-D8BAEA0C7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elements'!$U$38:$U$48</c:f>
              <c:numCache>
                <c:formatCode>0.00</c:formatCode>
                <c:ptCount val="11"/>
                <c:pt idx="0">
                  <c:v>33.6</c:v>
                </c:pt>
                <c:pt idx="1">
                  <c:v>30.638918918918922</c:v>
                </c:pt>
                <c:pt idx="2">
                  <c:v>27.777971014492756</c:v>
                </c:pt>
                <c:pt idx="3">
                  <c:v>25.01216152019002</c:v>
                </c:pt>
                <c:pt idx="4">
                  <c:v>22.336822429906544</c:v>
                </c:pt>
                <c:pt idx="5">
                  <c:v>19.74758620689655</c:v>
                </c:pt>
                <c:pt idx="6">
                  <c:v>17.240361990950227</c:v>
                </c:pt>
                <c:pt idx="7">
                  <c:v>14.811314031180402</c:v>
                </c:pt>
                <c:pt idx="8">
                  <c:v>12.456842105263156</c:v>
                </c:pt>
                <c:pt idx="9">
                  <c:v>10.173563714902807</c:v>
                </c:pt>
                <c:pt idx="10">
                  <c:v>7.9582978723404256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1-C675-40B2-BB1B-D8BAEA0C7809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20"/>
            <c:spPr>
              <a:noFill/>
              <a:ln w="5715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410CA59-F3D7-4B93-B764-98EFEDC89DD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C675-40B2-BB1B-D8BAEA0C78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C13957D-F59F-4778-B7AB-ECBBFB006F2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675-40B2-BB1B-D8BAEA0C78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60952D-9AD2-44A4-BDA0-F4F1B9D684D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675-40B2-BB1B-D8BAEA0C78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C8F1711-26C3-480E-94A8-7E50EF963A1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675-40B2-BB1B-D8BAEA0C78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B66B7AC-204C-4845-BE04-CCE98CD6777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675-40B2-BB1B-D8BAEA0C7809}"/>
                </c:ext>
              </c:extLst>
            </c:dLbl>
            <c:dLbl>
              <c:idx val="5"/>
              <c:layout>
                <c:manualLayout>
                  <c:x val="-5.7795842448122033E-2"/>
                  <c:y val="1.0920128756601854E-2"/>
                </c:manualLayout>
              </c:layout>
              <c:tx>
                <c:rich>
                  <a:bodyPr/>
                  <a:lstStyle/>
                  <a:p>
                    <a:fld id="{2998346A-8126-493A-A566-A2233E758FB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C675-40B2-BB1B-D8BAEA0C78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675-40B2-BB1B-D8BAEA0C78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675-40B2-BB1B-D8BAEA0C78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675-40B2-BB1B-D8BAEA0C7809}"/>
                </c:ext>
              </c:extLst>
            </c:dLbl>
            <c:dLbl>
              <c:idx val="9"/>
              <c:layout>
                <c:manualLayout>
                  <c:x val="-5.0618793330962593E-2"/>
                  <c:y val="-2.3291313612750397E-2"/>
                </c:manualLayout>
              </c:layout>
              <c:tx>
                <c:rich>
                  <a:bodyPr/>
                  <a:lstStyle/>
                  <a:p>
                    <a:fld id="{76A8C4A1-78A4-4B95-BE8E-36B62BB3E3A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C675-40B2-BB1B-D8BAEA0C780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675-40B2-BB1B-D8BAEA0C7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elements'!$AZ$23:$AZ$33</c:f>
              <c:numCache>
                <c:formatCode>0.0</c:formatCode>
                <c:ptCount val="11"/>
                <c:pt idx="0">
                  <c:v>5.0605948356362743E-2</c:v>
                </c:pt>
                <c:pt idx="1">
                  <c:v>0.19869037363639347</c:v>
                </c:pt>
                <c:pt idx="2">
                  <c:v>0.33031628950679309</c:v>
                </c:pt>
                <c:pt idx="3">
                  <c:v>0.47718772001272103</c:v>
                </c:pt>
                <c:pt idx="4">
                  <c:v>0.68747622707222933</c:v>
                </c:pt>
                <c:pt idx="5">
                  <c:v>1.0752382107716441</c:v>
                </c:pt>
                <c:pt idx="6">
                  <c:v>1.8997546133584458</c:v>
                </c:pt>
                <c:pt idx="7">
                  <c:v>3.7115226288510983</c:v>
                </c:pt>
                <c:pt idx="8">
                  <c:v>7.6380630813939669</c:v>
                </c:pt>
                <c:pt idx="9">
                  <c:v>15.982234784379804</c:v>
                </c:pt>
                <c:pt idx="10">
                  <c:v>33.6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D-C675-40B2-BB1B-D8BAEA0C7809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>
              <a:solidFill>
                <a:schemeClr val="accent6">
                  <a:lumMod val="75000"/>
                </a:schemeClr>
              </a:solidFill>
            </a:ln>
          </c:spPr>
          <c:marker>
            <c:symbol val="plus"/>
            <c:size val="20"/>
            <c:spPr>
              <a:ln w="57150">
                <a:solidFill>
                  <a:schemeClr val="accent6">
                    <a:lumMod val="50000"/>
                  </a:schemeClr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A0FBA49-A23B-40D2-8216-F49B7F4179D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C675-40B2-BB1B-D8BAEA0C78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626B60-26C3-4C78-984C-4019ED23000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675-40B2-BB1B-D8BAEA0C78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2E246DD-F741-4DFB-9E77-2A144D264AE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C675-40B2-BB1B-D8BAEA0C78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7C0E69F-6D61-466E-9869-84490831326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C675-40B2-BB1B-D8BAEA0C78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462CD99-CF8B-48FC-9744-DF6877F6EDE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C675-40B2-BB1B-D8BAEA0C780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C46073C-9FFB-4499-914A-6223CB4FF25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C675-40B2-BB1B-D8BAEA0C78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675-40B2-BB1B-D8BAEA0C78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C675-40B2-BB1B-D8BAEA0C78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675-40B2-BB1B-D8BAEA0C780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C5C2B82-5C1F-48DA-BC1C-07F1E976354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C675-40B2-BB1B-D8BAEA0C780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675-40B2-BB1B-D8BAEA0C7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elements'!$AZ$7:$AZ$17</c:f>
              <c:numCache>
                <c:formatCode>0.0</c:formatCode>
                <c:ptCount val="11"/>
                <c:pt idx="0">
                  <c:v>7.8252222507153149E-2</c:v>
                </c:pt>
                <c:pt idx="1">
                  <c:v>0.29948739846729339</c:v>
                </c:pt>
                <c:pt idx="2">
                  <c:v>0.48695857532541742</c:v>
                </c:pt>
                <c:pt idx="3">
                  <c:v>0.68696226309773145</c:v>
                </c:pt>
                <c:pt idx="4">
                  <c:v>0.96116650209555521</c:v>
                </c:pt>
                <c:pt idx="5">
                  <c:v>1.4476990259961287</c:v>
                </c:pt>
                <c:pt idx="6">
                  <c:v>2.4442500104836444</c:v>
                </c:pt>
                <c:pt idx="7">
                  <c:v>4.5408688185923465</c:v>
                </c:pt>
                <c:pt idx="8">
                  <c:v>8.8412278655648056</c:v>
                </c:pt>
                <c:pt idx="9">
                  <c:v>17.341098240906224</c:v>
                </c:pt>
                <c:pt idx="10">
                  <c:v>33.6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C675-40B2-BB1B-D8BAEA0C7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Zr/Y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407476385561194"/>
          <c:y val="2.1412050666420816E-2"/>
          <c:w val="0.44442830991222998"/>
          <c:h val="0.55940790156530396"/>
        </c:manualLayout>
      </c:layout>
      <c:overlay val="0"/>
      <c:txPr>
        <a:bodyPr/>
        <a:lstStyle/>
        <a:p>
          <a:pPr>
            <a:defRPr sz="20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66</xdr:col>
      <xdr:colOff>571500</xdr:colOff>
      <xdr:row>4</xdr:row>
      <xdr:rowOff>142025</xdr:rowOff>
    </xdr:from>
    <xdr:to>
      <xdr:col>72</xdr:col>
      <xdr:colOff>326027</xdr:colOff>
      <xdr:row>11</xdr:row>
      <xdr:rowOff>113170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F5D1ACF-2C74-4A64-89F0-A2CA257CB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19500" y="713525"/>
          <a:ext cx="3421652" cy="1304644"/>
        </a:xfrm>
        <a:prstGeom prst="rect">
          <a:avLst/>
        </a:prstGeom>
      </xdr:spPr>
    </xdr:pic>
    <xdr:clientData/>
  </xdr:twoCellAnchor>
  <xdr:twoCellAnchor>
    <xdr:from>
      <xdr:col>0</xdr:col>
      <xdr:colOff>283844</xdr:colOff>
      <xdr:row>220</xdr:row>
      <xdr:rowOff>161058</xdr:rowOff>
    </xdr:from>
    <xdr:to>
      <xdr:col>19</xdr:col>
      <xdr:colOff>285750</xdr:colOff>
      <xdr:row>270</xdr:row>
      <xdr:rowOff>38099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7157B24-219A-4C77-B862-523E534C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631248</xdr:colOff>
      <xdr:row>257</xdr:row>
      <xdr:rowOff>163483</xdr:rowOff>
    </xdr:from>
    <xdr:to>
      <xdr:col>16</xdr:col>
      <xdr:colOff>210198</xdr:colOff>
      <xdr:row>260</xdr:row>
      <xdr:rowOff>98193</xdr:rowOff>
    </xdr:to>
    <xdr:sp macro="" textlink="">
      <xdr:nvSpPr>
        <xdr:cNvPr id="3" name="Estrela: 5 Pontas 2">
          <a:extLst>
            <a:ext uri="{FF2B5EF4-FFF2-40B4-BE49-F238E27FC236}">
              <a16:creationId xmlns:a16="http://schemas.microsoft.com/office/drawing/2014/main" id="{09439313-5A4C-D350-A34F-68154B2F599B}"/>
            </a:ext>
          </a:extLst>
        </xdr:cNvPr>
        <xdr:cNvSpPr/>
      </xdr:nvSpPr>
      <xdr:spPr>
        <a:xfrm>
          <a:off x="11039475" y="44653892"/>
          <a:ext cx="583405" cy="454256"/>
        </a:xfrm>
        <a:prstGeom prst="star5">
          <a:avLst/>
        </a:prstGeom>
        <a:solidFill>
          <a:srgbClr val="FFC000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133350</xdr:colOff>
      <xdr:row>221</xdr:row>
      <xdr:rowOff>19050</xdr:rowOff>
    </xdr:from>
    <xdr:to>
      <xdr:col>39</xdr:col>
      <xdr:colOff>516256</xdr:colOff>
      <xdr:row>270</xdr:row>
      <xdr:rowOff>86591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0B070C-1BDD-4311-8135-A17AC1084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258562</xdr:colOff>
      <xdr:row>260</xdr:row>
      <xdr:rowOff>155797</xdr:rowOff>
    </xdr:from>
    <xdr:to>
      <xdr:col>36</xdr:col>
      <xdr:colOff>698223</xdr:colOff>
      <xdr:row>263</xdr:row>
      <xdr:rowOff>111303</xdr:rowOff>
    </xdr:to>
    <xdr:sp macro="" textlink="">
      <xdr:nvSpPr>
        <xdr:cNvPr id="6" name="Estrela: 5 Pontas 5">
          <a:extLst>
            <a:ext uri="{FF2B5EF4-FFF2-40B4-BE49-F238E27FC236}">
              <a16:creationId xmlns:a16="http://schemas.microsoft.com/office/drawing/2014/main" id="{45D3BCA3-05AF-4EE7-8638-59F0D8A426A6}"/>
            </a:ext>
          </a:extLst>
        </xdr:cNvPr>
        <xdr:cNvSpPr/>
      </xdr:nvSpPr>
      <xdr:spPr>
        <a:xfrm>
          <a:off x="24023437" y="43494547"/>
          <a:ext cx="439661" cy="455569"/>
        </a:xfrm>
        <a:prstGeom prst="star5">
          <a:avLst/>
        </a:prstGeom>
        <a:solidFill>
          <a:srgbClr val="FFC000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40</xdr:col>
      <xdr:colOff>76200</xdr:colOff>
      <xdr:row>223</xdr:row>
      <xdr:rowOff>11430</xdr:rowOff>
    </xdr:from>
    <xdr:to>
      <xdr:col>60</xdr:col>
      <xdr:colOff>116206</xdr:colOff>
      <xdr:row>272</xdr:row>
      <xdr:rowOff>78971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5FADEA-2941-4A86-9AF9-06F8DD915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266700</xdr:colOff>
      <xdr:row>222</xdr:row>
      <xdr:rowOff>49530</xdr:rowOff>
    </xdr:from>
    <xdr:to>
      <xdr:col>80</xdr:col>
      <xdr:colOff>306706</xdr:colOff>
      <xdr:row>271</xdr:row>
      <xdr:rowOff>117071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C410A0E-2EEA-423D-ACCB-F3B2AB459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289214</xdr:colOff>
      <xdr:row>272</xdr:row>
      <xdr:rowOff>49183</xdr:rowOff>
    </xdr:from>
    <xdr:to>
      <xdr:col>19</xdr:col>
      <xdr:colOff>245400</xdr:colOff>
      <xdr:row>321</xdr:row>
      <xdr:rowOff>106334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69F53A9-814C-4E4E-93BC-5E12A502D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95943</xdr:colOff>
      <xdr:row>273</xdr:row>
      <xdr:rowOff>71005</xdr:rowOff>
    </xdr:from>
    <xdr:to>
      <xdr:col>39</xdr:col>
      <xdr:colOff>478849</xdr:colOff>
      <xdr:row>322</xdr:row>
      <xdr:rowOff>146166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1F8FA87-E062-43B2-A681-2CE150961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389313</xdr:colOff>
      <xdr:row>274</xdr:row>
      <xdr:rowOff>98368</xdr:rowOff>
    </xdr:from>
    <xdr:to>
      <xdr:col>60</xdr:col>
      <xdr:colOff>436939</xdr:colOff>
      <xdr:row>323</xdr:row>
      <xdr:rowOff>173528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D6AAB18-1A63-4961-9814-12A0DA101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243840</xdr:colOff>
      <xdr:row>275</xdr:row>
      <xdr:rowOff>152400</xdr:rowOff>
    </xdr:from>
    <xdr:to>
      <xdr:col>81</xdr:col>
      <xdr:colOff>283846</xdr:colOff>
      <xdr:row>325</xdr:row>
      <xdr:rowOff>37061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ABA8DD1-7BAA-4981-9935-FC093B34D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457200</xdr:colOff>
      <xdr:row>111</xdr:row>
      <xdr:rowOff>76200</xdr:rowOff>
    </xdr:from>
    <xdr:to>
      <xdr:col>19</xdr:col>
      <xdr:colOff>449581</xdr:colOff>
      <xdr:row>160</xdr:row>
      <xdr:rowOff>139931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50F0B91-D04E-4E07-845A-367E55BCF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190500</xdr:colOff>
      <xdr:row>111</xdr:row>
      <xdr:rowOff>114300</xdr:rowOff>
    </xdr:from>
    <xdr:to>
      <xdr:col>41</xdr:col>
      <xdr:colOff>342900</xdr:colOff>
      <xdr:row>160</xdr:row>
      <xdr:rowOff>172316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04D9AAB-15E8-4CC1-8431-67C033F02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114300</xdr:colOff>
      <xdr:row>111</xdr:row>
      <xdr:rowOff>152400</xdr:rowOff>
    </xdr:from>
    <xdr:to>
      <xdr:col>63</xdr:col>
      <xdr:colOff>533400</xdr:colOff>
      <xdr:row>161</xdr:row>
      <xdr:rowOff>21820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5AD7140-72EA-4619-A997-A445D90FE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457200</xdr:colOff>
      <xdr:row>162</xdr:row>
      <xdr:rowOff>76200</xdr:rowOff>
    </xdr:from>
    <xdr:to>
      <xdr:col>19</xdr:col>
      <xdr:colOff>419100</xdr:colOff>
      <xdr:row>211</xdr:row>
      <xdr:rowOff>136121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E722DF8-D142-4174-A839-600EAA7C8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228600</xdr:colOff>
      <xdr:row>162</xdr:row>
      <xdr:rowOff>114300</xdr:rowOff>
    </xdr:from>
    <xdr:to>
      <xdr:col>41</xdr:col>
      <xdr:colOff>382906</xdr:colOff>
      <xdr:row>211</xdr:row>
      <xdr:rowOff>167641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24F4BD8-B2A6-4BA8-B82F-1A98EB0D5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114300</xdr:colOff>
      <xdr:row>162</xdr:row>
      <xdr:rowOff>152400</xdr:rowOff>
    </xdr:from>
    <xdr:to>
      <xdr:col>63</xdr:col>
      <xdr:colOff>533400</xdr:colOff>
      <xdr:row>212</xdr:row>
      <xdr:rowOff>37061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1FAC9686-F19F-4BE5-BFD9-2511D48BF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0.80594</cdr:x>
      <cdr:y>0.66918</cdr:y>
    </cdr:from>
    <cdr:to>
      <cdr:x>0.83914</cdr:x>
      <cdr:y>0.72457</cdr:y>
    </cdr:to>
    <cdr:sp macro="" textlink="">
      <cdr:nvSpPr>
        <cdr:cNvPr id="2" name="Estrela: 5 Pontas 1">
          <a:extLst xmlns:a="http://schemas.openxmlformats.org/drawingml/2006/main">
            <a:ext uri="{FF2B5EF4-FFF2-40B4-BE49-F238E27FC236}">
              <a16:creationId xmlns:a16="http://schemas.microsoft.com/office/drawing/2014/main" id="{45D3BCA3-05AF-4EE7-8638-59F0D8A426A6}"/>
            </a:ext>
          </a:extLst>
        </cdr:cNvPr>
        <cdr:cNvSpPr/>
      </cdr:nvSpPr>
      <cdr:spPr>
        <a:xfrm xmlns:a="http://schemas.openxmlformats.org/drawingml/2006/main">
          <a:off x="10814050" y="5503862"/>
          <a:ext cx="445376" cy="455569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203675</xdr:colOff>
      <xdr:row>3</xdr:row>
      <xdr:rowOff>20742</xdr:rowOff>
    </xdr:from>
    <xdr:to>
      <xdr:col>41</xdr:col>
      <xdr:colOff>319521</xdr:colOff>
      <xdr:row>43</xdr:row>
      <xdr:rowOff>69049</xdr:rowOff>
    </xdr:to>
    <xdr:graphicFrame macro="">
      <xdr:nvGraphicFramePr>
        <xdr:cNvPr id="2" name="Gráfico 6">
          <a:extLst>
            <a:ext uri="{FF2B5EF4-FFF2-40B4-BE49-F238E27FC236}">
              <a16:creationId xmlns:a16="http://schemas.microsoft.com/office/drawing/2014/main" id="{D5646341-5D19-460C-A0A0-16F6B02A3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296809</xdr:colOff>
      <xdr:row>44</xdr:row>
      <xdr:rowOff>73403</xdr:rowOff>
    </xdr:from>
    <xdr:to>
      <xdr:col>41</xdr:col>
      <xdr:colOff>432954</xdr:colOff>
      <xdr:row>85</xdr:row>
      <xdr:rowOff>73081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8CA3791-B4E2-4D8A-962B-56FBD5517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309325</xdr:colOff>
      <xdr:row>3</xdr:row>
      <xdr:rowOff>148813</xdr:rowOff>
    </xdr:from>
    <xdr:to>
      <xdr:col>81</xdr:col>
      <xdr:colOff>336244</xdr:colOff>
      <xdr:row>43</xdr:row>
      <xdr:rowOff>105766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A178593-8588-4AA4-9AEE-80B3EAF2E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125555</xdr:colOff>
      <xdr:row>44</xdr:row>
      <xdr:rowOff>1385</xdr:rowOff>
    </xdr:from>
    <xdr:to>
      <xdr:col>62</xdr:col>
      <xdr:colOff>238643</xdr:colOff>
      <xdr:row>84</xdr:row>
      <xdr:rowOff>171276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561D320-C1DB-4288-9996-D4E483086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606136</xdr:colOff>
      <xdr:row>3</xdr:row>
      <xdr:rowOff>0</xdr:rowOff>
    </xdr:from>
    <xdr:to>
      <xdr:col>62</xdr:col>
      <xdr:colOff>98528</xdr:colOff>
      <xdr:row>43</xdr:row>
      <xdr:rowOff>54022</xdr:rowOff>
    </xdr:to>
    <xdr:graphicFrame macro="">
      <xdr:nvGraphicFramePr>
        <xdr:cNvPr id="3" name="Gráfico 6">
          <a:extLst>
            <a:ext uri="{FF2B5EF4-FFF2-40B4-BE49-F238E27FC236}">
              <a16:creationId xmlns:a16="http://schemas.microsoft.com/office/drawing/2014/main" id="{1423E56F-F011-444C-87EB-03C069A74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0.80726</cdr:x>
      <cdr:y>0.1566</cdr:y>
    </cdr:from>
    <cdr:to>
      <cdr:x>0.84312</cdr:x>
      <cdr:y>0.21195</cdr:y>
    </cdr:to>
    <cdr:sp macro="" textlink="">
      <cdr:nvSpPr>
        <cdr:cNvPr id="2" name="Estrela: 5 Pontas 1">
          <a:extLst xmlns:a="http://schemas.openxmlformats.org/drawingml/2006/main">
            <a:ext uri="{FF2B5EF4-FFF2-40B4-BE49-F238E27FC236}">
              <a16:creationId xmlns:a16="http://schemas.microsoft.com/office/drawing/2014/main" id="{45D3BCA3-05AF-4EE7-8638-59F0D8A426A6}"/>
            </a:ext>
          </a:extLst>
        </cdr:cNvPr>
        <cdr:cNvSpPr/>
      </cdr:nvSpPr>
      <cdr:spPr>
        <a:xfrm xmlns:a="http://schemas.openxmlformats.org/drawingml/2006/main">
          <a:off x="10028237" y="1289050"/>
          <a:ext cx="445376" cy="455569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0.8046</cdr:x>
      <cdr:y>0.67528</cdr:y>
    </cdr:from>
    <cdr:to>
      <cdr:x>0.83833</cdr:x>
      <cdr:y>0.73069</cdr:y>
    </cdr:to>
    <cdr:sp macro="" textlink="">
      <cdr:nvSpPr>
        <cdr:cNvPr id="2" name="Estrela: 5 Pontas 1">
          <a:extLst xmlns:a="http://schemas.openxmlformats.org/drawingml/2006/main">
            <a:ext uri="{FF2B5EF4-FFF2-40B4-BE49-F238E27FC236}">
              <a16:creationId xmlns:a16="http://schemas.microsoft.com/office/drawing/2014/main" id="{45D3BCA3-05AF-4EE7-8638-59F0D8A426A6}"/>
            </a:ext>
          </a:extLst>
        </cdr:cNvPr>
        <cdr:cNvSpPr/>
      </cdr:nvSpPr>
      <cdr:spPr>
        <a:xfrm xmlns:a="http://schemas.openxmlformats.org/drawingml/2006/main">
          <a:off x="10623550" y="5551488"/>
          <a:ext cx="445376" cy="455569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0.80627</cdr:x>
      <cdr:y>0.40194</cdr:y>
    </cdr:from>
    <cdr:to>
      <cdr:x>0.84217</cdr:x>
      <cdr:y>0.45721</cdr:y>
    </cdr:to>
    <cdr:sp macro="" textlink="">
      <cdr:nvSpPr>
        <cdr:cNvPr id="2" name="Estrela: 5 Pontas 1">
          <a:extLst xmlns:a="http://schemas.openxmlformats.org/drawingml/2006/main">
            <a:ext uri="{FF2B5EF4-FFF2-40B4-BE49-F238E27FC236}">
              <a16:creationId xmlns:a16="http://schemas.microsoft.com/office/drawing/2014/main" id="{45D3BCA3-05AF-4EE7-8638-59F0D8A426A6}"/>
            </a:ext>
          </a:extLst>
        </cdr:cNvPr>
        <cdr:cNvSpPr/>
      </cdr:nvSpPr>
      <cdr:spPr>
        <a:xfrm xmlns:a="http://schemas.openxmlformats.org/drawingml/2006/main">
          <a:off x="10004425" y="3313113"/>
          <a:ext cx="445376" cy="455569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0.80281</cdr:x>
      <cdr:y>0.63305</cdr:y>
    </cdr:from>
    <cdr:to>
      <cdr:x>0.83864</cdr:x>
      <cdr:y>0.68832</cdr:y>
    </cdr:to>
    <cdr:sp macro="" textlink="">
      <cdr:nvSpPr>
        <cdr:cNvPr id="2" name="Estrela: 5 Pontas 1">
          <a:extLst xmlns:a="http://schemas.openxmlformats.org/drawingml/2006/main">
            <a:ext uri="{FF2B5EF4-FFF2-40B4-BE49-F238E27FC236}">
              <a16:creationId xmlns:a16="http://schemas.microsoft.com/office/drawing/2014/main" id="{45D3BCA3-05AF-4EE7-8638-59F0D8A426A6}"/>
            </a:ext>
          </a:extLst>
        </cdr:cNvPr>
        <cdr:cNvSpPr/>
      </cdr:nvSpPr>
      <cdr:spPr>
        <a:xfrm xmlns:a="http://schemas.openxmlformats.org/drawingml/2006/main">
          <a:off x="9980612" y="5218113"/>
          <a:ext cx="445376" cy="455569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0.80838</cdr:x>
      <cdr:y>0.74999</cdr:y>
    </cdr:from>
    <cdr:to>
      <cdr:x>0.84204</cdr:x>
      <cdr:y>0.80536</cdr:y>
    </cdr:to>
    <cdr:sp macro="" textlink="">
      <cdr:nvSpPr>
        <cdr:cNvPr id="2" name="Estrela: 5 Pontas 1">
          <a:extLst xmlns:a="http://schemas.openxmlformats.org/drawingml/2006/main">
            <a:ext uri="{FF2B5EF4-FFF2-40B4-BE49-F238E27FC236}">
              <a16:creationId xmlns:a16="http://schemas.microsoft.com/office/drawing/2014/main" id="{45D3BCA3-05AF-4EE7-8638-59F0D8A426A6}"/>
            </a:ext>
          </a:extLst>
        </cdr:cNvPr>
        <cdr:cNvSpPr/>
      </cdr:nvSpPr>
      <cdr:spPr>
        <a:xfrm xmlns:a="http://schemas.openxmlformats.org/drawingml/2006/main">
          <a:off x="10694987" y="6170613"/>
          <a:ext cx="445376" cy="455569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0.80736</cdr:x>
      <cdr:y>0.78309</cdr:y>
    </cdr:from>
    <cdr:to>
      <cdr:x>0.84871</cdr:x>
      <cdr:y>0.8385</cdr:y>
    </cdr:to>
    <cdr:sp macro="" textlink="">
      <cdr:nvSpPr>
        <cdr:cNvPr id="2" name="Estrela: 5 Pontas 1">
          <a:extLst xmlns:a="http://schemas.openxmlformats.org/drawingml/2006/main">
            <a:ext uri="{FF2B5EF4-FFF2-40B4-BE49-F238E27FC236}">
              <a16:creationId xmlns:a16="http://schemas.microsoft.com/office/drawing/2014/main" id="{45D3BCA3-05AF-4EE7-8638-59F0D8A426A6}"/>
            </a:ext>
          </a:extLst>
        </cdr:cNvPr>
        <cdr:cNvSpPr/>
      </cdr:nvSpPr>
      <cdr:spPr>
        <a:xfrm xmlns:a="http://schemas.openxmlformats.org/drawingml/2006/main">
          <a:off x="10938408" y="7062802"/>
          <a:ext cx="560172" cy="499751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0.80755</cdr:x>
      <cdr:y>0.63055</cdr:y>
    </cdr:from>
    <cdr:to>
      <cdr:x>0.84073</cdr:x>
      <cdr:y>0.68611</cdr:y>
    </cdr:to>
    <cdr:sp macro="" textlink="">
      <cdr:nvSpPr>
        <cdr:cNvPr id="2" name="Estrela: 5 Pontas 1">
          <a:extLst xmlns:a="http://schemas.openxmlformats.org/drawingml/2006/main">
            <a:ext uri="{FF2B5EF4-FFF2-40B4-BE49-F238E27FC236}">
              <a16:creationId xmlns:a16="http://schemas.microsoft.com/office/drawing/2014/main" id="{45D3BCA3-05AF-4EE7-8638-59F0D8A426A6}"/>
            </a:ext>
          </a:extLst>
        </cdr:cNvPr>
        <cdr:cNvSpPr/>
      </cdr:nvSpPr>
      <cdr:spPr>
        <a:xfrm xmlns:a="http://schemas.openxmlformats.org/drawingml/2006/main">
          <a:off x="10837862" y="5170488"/>
          <a:ext cx="445376" cy="455569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0.81193</cdr:x>
      <cdr:y>0.15964</cdr:y>
    </cdr:from>
    <cdr:to>
      <cdr:x>0.84567</cdr:x>
      <cdr:y>0.21504</cdr:y>
    </cdr:to>
    <cdr:sp macro="" textlink="">
      <cdr:nvSpPr>
        <cdr:cNvPr id="2" name="Estrela: 5 Pontas 1">
          <a:extLst xmlns:a="http://schemas.openxmlformats.org/drawingml/2006/main">
            <a:ext uri="{FF2B5EF4-FFF2-40B4-BE49-F238E27FC236}">
              <a16:creationId xmlns:a16="http://schemas.microsoft.com/office/drawing/2014/main" id="{45D3BCA3-05AF-4EE7-8638-59F0D8A426A6}"/>
            </a:ext>
          </a:extLst>
        </cdr:cNvPr>
        <cdr:cNvSpPr/>
      </cdr:nvSpPr>
      <cdr:spPr>
        <a:xfrm xmlns:a="http://schemas.openxmlformats.org/drawingml/2006/main">
          <a:off x="10718800" y="1312862"/>
          <a:ext cx="445376" cy="455569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177F-DDD2-4554-B95A-4EF10FA1EB8A}">
  <dimension ref="B2:B4"/>
  <sheetViews>
    <sheetView workbookViewId="0">
      <selection activeCell="Q12" sqref="Q12"/>
    </sheetView>
  </sheetViews>
  <sheetFormatPr defaultRowHeight="14.4" x14ac:dyDescent="0.3"/>
  <sheetData>
    <row r="2" spans="2:2" ht="22.8" x14ac:dyDescent="0.4">
      <c r="B2" s="48" t="s">
        <v>239</v>
      </c>
    </row>
    <row r="3" spans="2:2" ht="18" x14ac:dyDescent="0.35">
      <c r="B3" s="51" t="s">
        <v>238</v>
      </c>
    </row>
    <row r="4" spans="2:2" ht="18" x14ac:dyDescent="0.35">
      <c r="B4" s="51" t="s">
        <v>240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A8DF-6EEA-4B95-B846-ED6C408146ED}">
  <dimension ref="A1:BN219"/>
  <sheetViews>
    <sheetView zoomScale="85" zoomScaleNormal="85" workbookViewId="0">
      <selection activeCell="C87" sqref="C87"/>
    </sheetView>
  </sheetViews>
  <sheetFormatPr defaultRowHeight="13.8" x14ac:dyDescent="0.25"/>
  <cols>
    <col min="1" max="1" width="8.88671875" style="8"/>
    <col min="2" max="2" width="14.6640625" style="8" customWidth="1"/>
    <col min="3" max="3" width="13.109375" style="8" customWidth="1"/>
    <col min="4" max="4" width="9.77734375" style="8" bestFit="1" customWidth="1"/>
    <col min="5" max="9" width="9" style="8" bestFit="1" customWidth="1"/>
    <col min="10" max="10" width="9.77734375" style="8" bestFit="1" customWidth="1"/>
    <col min="11" max="11" width="9" style="8" bestFit="1" customWidth="1"/>
    <col min="12" max="12" width="8.6640625" style="8" customWidth="1"/>
    <col min="13" max="13" width="9" style="8" bestFit="1" customWidth="1"/>
    <col min="14" max="14" width="14.6640625" style="8" bestFit="1" customWidth="1"/>
    <col min="15" max="15" width="8.6640625" style="8" customWidth="1"/>
    <col min="16" max="16" width="14.6640625" style="8" bestFit="1" customWidth="1"/>
    <col min="17" max="36" width="9" style="8" bestFit="1" customWidth="1"/>
    <col min="37" max="37" width="12.88671875" style="8" customWidth="1"/>
    <col min="38" max="39" width="9" style="8" bestFit="1" customWidth="1"/>
    <col min="40" max="40" width="9.21875" style="8" bestFit="1" customWidth="1"/>
    <col min="41" max="66" width="9" style="8" bestFit="1" customWidth="1"/>
    <col min="67" max="16384" width="8.88671875" style="8"/>
  </cols>
  <sheetData>
    <row r="1" spans="2:66" ht="20.399999999999999" x14ac:dyDescent="0.35">
      <c r="B1" s="49" t="s">
        <v>238</v>
      </c>
    </row>
    <row r="2" spans="2:66" ht="20.399999999999999" x14ac:dyDescent="0.35">
      <c r="B2" s="49"/>
    </row>
    <row r="3" spans="2:66" x14ac:dyDescent="0.25">
      <c r="B3" s="9" t="s">
        <v>51</v>
      </c>
      <c r="C3" s="8">
        <v>0.8</v>
      </c>
    </row>
    <row r="4" spans="2:66" x14ac:dyDescent="0.25">
      <c r="D4" s="8" t="s">
        <v>48</v>
      </c>
      <c r="E4" s="8" t="s">
        <v>49</v>
      </c>
      <c r="F4" s="8" t="s">
        <v>52</v>
      </c>
      <c r="G4" s="8" t="s">
        <v>53</v>
      </c>
      <c r="H4" s="8" t="s">
        <v>72</v>
      </c>
      <c r="I4" s="8" t="s">
        <v>73</v>
      </c>
      <c r="J4" s="8" t="s">
        <v>74</v>
      </c>
      <c r="K4" s="8" t="s">
        <v>75</v>
      </c>
      <c r="L4" s="8" t="s">
        <v>94</v>
      </c>
      <c r="M4" s="8" t="s">
        <v>87</v>
      </c>
      <c r="N4" s="8" t="s">
        <v>88</v>
      </c>
      <c r="O4" s="8" t="s">
        <v>96</v>
      </c>
      <c r="P4" s="8" t="s">
        <v>95</v>
      </c>
      <c r="Q4" s="8" t="s">
        <v>149</v>
      </c>
    </row>
    <row r="5" spans="2:66" x14ac:dyDescent="0.25">
      <c r="D5" s="8">
        <v>1.2</v>
      </c>
      <c r="E5" s="8">
        <v>0.1</v>
      </c>
      <c r="F5" s="8">
        <v>0.51</v>
      </c>
      <c r="G5" s="8">
        <v>0.35</v>
      </c>
      <c r="H5" s="8">
        <v>0.2</v>
      </c>
      <c r="I5" s="8">
        <v>0.01</v>
      </c>
      <c r="J5" s="8">
        <v>0.7</v>
      </c>
      <c r="K5" s="8">
        <v>0.3</v>
      </c>
      <c r="L5" s="8">
        <v>1.4</v>
      </c>
      <c r="M5" s="8">
        <v>0.25</v>
      </c>
      <c r="N5" s="8">
        <v>20</v>
      </c>
      <c r="O5" s="8">
        <v>0.6</v>
      </c>
      <c r="P5" s="8">
        <v>3</v>
      </c>
      <c r="Q5" s="8">
        <v>0.5</v>
      </c>
      <c r="S5" s="8" t="s">
        <v>158</v>
      </c>
    </row>
    <row r="6" spans="2:66" x14ac:dyDescent="0.25">
      <c r="B6" s="8" t="s">
        <v>50</v>
      </c>
      <c r="C6" s="8" t="s">
        <v>129</v>
      </c>
      <c r="D6" s="9" t="s">
        <v>170</v>
      </c>
      <c r="E6" s="9" t="s">
        <v>171</v>
      </c>
      <c r="F6" s="9" t="s">
        <v>172</v>
      </c>
      <c r="G6" s="9" t="s">
        <v>173</v>
      </c>
      <c r="H6" s="9" t="s">
        <v>174</v>
      </c>
      <c r="I6" s="9" t="s">
        <v>175</v>
      </c>
      <c r="J6" s="9" t="s">
        <v>176</v>
      </c>
      <c r="K6" s="9" t="s">
        <v>177</v>
      </c>
      <c r="L6" s="9" t="s">
        <v>178</v>
      </c>
      <c r="M6" s="9" t="s">
        <v>179</v>
      </c>
      <c r="N6" s="9" t="s">
        <v>180</v>
      </c>
      <c r="O6" s="9" t="s">
        <v>181</v>
      </c>
      <c r="P6" s="9" t="s">
        <v>182</v>
      </c>
      <c r="Q6" s="9" t="s">
        <v>183</v>
      </c>
      <c r="S6" s="8" t="s">
        <v>62</v>
      </c>
      <c r="T6" s="8" t="s">
        <v>63</v>
      </c>
      <c r="U6" s="8" t="s">
        <v>64</v>
      </c>
      <c r="V6" s="8" t="s">
        <v>65</v>
      </c>
      <c r="W6" s="8" t="s">
        <v>76</v>
      </c>
      <c r="X6" s="8" t="s">
        <v>77</v>
      </c>
      <c r="Y6" s="8" t="s">
        <v>78</v>
      </c>
      <c r="Z6" s="8" t="s">
        <v>79</v>
      </c>
      <c r="AA6" s="8" t="s">
        <v>89</v>
      </c>
      <c r="AB6" s="8" t="s">
        <v>90</v>
      </c>
      <c r="AC6" s="8" t="s">
        <v>91</v>
      </c>
      <c r="AD6" s="8" t="s">
        <v>92</v>
      </c>
      <c r="AE6" s="8" t="s">
        <v>93</v>
      </c>
      <c r="AF6" s="8" t="s">
        <v>150</v>
      </c>
      <c r="AI6" s="8" t="s">
        <v>66</v>
      </c>
      <c r="AJ6" s="8" t="s">
        <v>67</v>
      </c>
      <c r="AK6" s="8" t="s">
        <v>68</v>
      </c>
      <c r="AL6" s="8" t="s">
        <v>69</v>
      </c>
      <c r="AM6" s="8" t="s">
        <v>80</v>
      </c>
      <c r="AN6" s="8" t="s">
        <v>81</v>
      </c>
      <c r="AO6" s="8" t="s">
        <v>82</v>
      </c>
      <c r="AP6" s="8" t="s">
        <v>83</v>
      </c>
      <c r="AQ6" s="8" t="s">
        <v>97</v>
      </c>
      <c r="AR6" s="8" t="s">
        <v>98</v>
      </c>
      <c r="AS6" s="8" t="s">
        <v>99</v>
      </c>
      <c r="AT6" s="8" t="s">
        <v>100</v>
      </c>
      <c r="AU6" s="8" t="s">
        <v>101</v>
      </c>
      <c r="AV6" s="8" t="s">
        <v>151</v>
      </c>
      <c r="AX6" s="8" t="s">
        <v>131</v>
      </c>
      <c r="AY6" s="8" t="s">
        <v>71</v>
      </c>
      <c r="AZ6" s="8" t="s">
        <v>70</v>
      </c>
      <c r="BA6" s="8" t="s">
        <v>84</v>
      </c>
      <c r="BB6" s="8" t="s">
        <v>85</v>
      </c>
      <c r="BC6" s="8" t="s">
        <v>132</v>
      </c>
      <c r="BD6" s="8" t="s">
        <v>86</v>
      </c>
      <c r="BE6" s="8" t="s">
        <v>105</v>
      </c>
      <c r="BF6" s="8" t="s">
        <v>152</v>
      </c>
      <c r="BG6" s="8" t="s">
        <v>142</v>
      </c>
      <c r="BH6" s="8" t="s">
        <v>106</v>
      </c>
      <c r="BI6" s="8" t="s">
        <v>107</v>
      </c>
      <c r="BJ6" s="8" t="s">
        <v>153</v>
      </c>
      <c r="BK6" s="8" t="s">
        <v>154</v>
      </c>
      <c r="BL6" s="8" t="s">
        <v>155</v>
      </c>
      <c r="BM6" s="8" t="s">
        <v>156</v>
      </c>
      <c r="BN6" s="8" t="s">
        <v>157</v>
      </c>
    </row>
    <row r="7" spans="2:66" x14ac:dyDescent="0.25">
      <c r="B7" s="8">
        <v>0.01</v>
      </c>
      <c r="C7" s="10">
        <v>0.99</v>
      </c>
      <c r="D7" s="11">
        <f>(B7)^(-($C$3-1+$D$5)/($C$3-1))</f>
        <v>9.9999999999999965E-11</v>
      </c>
      <c r="E7" s="11">
        <f>(B7)^(-($C$3-1+$E$5)/($C$3-1))</f>
        <v>9.9999999999999947</v>
      </c>
      <c r="F7" s="11">
        <f>(B7)^(-($C$3-1+$F$5)/($C$3-1))</f>
        <v>7.9432823472427958E-4</v>
      </c>
      <c r="G7" s="11">
        <f>(B7)^(-($C$3-1+$G$5)/($C$3-1))</f>
        <v>3.1622776601683771E-2</v>
      </c>
      <c r="H7" s="11">
        <f>(B7)^(-($C$3-1+$H$5)/($C$3-1))</f>
        <v>0.99999999999999867</v>
      </c>
      <c r="I7" s="11">
        <f>(B7)^(-($C$3-1+$I$5)/($C$3-1))</f>
        <v>79.432823472428126</v>
      </c>
      <c r="J7" s="11">
        <f>(B7)^(-($C$3-1+$J$5)/($C$3-1))</f>
        <v>9.9999999999999974E-6</v>
      </c>
      <c r="K7" s="11">
        <f>(B7)^(-($C$3-1+$K$5)/($C$3-1))</f>
        <v>9.9999999999999936E-2</v>
      </c>
      <c r="L7" s="11">
        <f>(B7)^(-($C$3-1+$L$5)/($C$3-1))</f>
        <v>9.9999999999999735E-13</v>
      </c>
      <c r="M7" s="11">
        <f>(B7)^(-($C$3-1+$M$5)/($C$3-1))</f>
        <v>0.31622776601683755</v>
      </c>
      <c r="N7" s="11">
        <f>(B7)^(-($C$3-1+$N$5)/($C$3-1))</f>
        <v>9.9999999999990189E-199</v>
      </c>
      <c r="O7" s="11">
        <f>(B7)^(-($C$3-1+$O$5)/($C$3-1))</f>
        <v>9.999999999999991E-5</v>
      </c>
      <c r="P7" s="11">
        <f>(B7)^(-($C$3-1+$P$5)/($C$3-1))</f>
        <v>9.999999999999975E-29</v>
      </c>
      <c r="Q7" s="11">
        <f>(B7)^(-($C$3-1+$Q$5)/($C$3-1))</f>
        <v>9.999999999999985E-4</v>
      </c>
      <c r="S7" s="11">
        <f t="shared" ref="S7:S18" si="0">D7+(($C$3/($C$3-1+$D$5))*($M$73*(1-D7)))</f>
        <v>8.4006737879359014E-2</v>
      </c>
      <c r="T7" s="11">
        <f t="shared" ref="T7:T18" si="1">E7+(($C$3/($C$3-1+$E$5))*($L$73*(1-E7)))</f>
        <v>36.07087827426809</v>
      </c>
      <c r="U7" s="11">
        <f t="shared" ref="U7:U18" si="2">F7+(($C$3/($C$3-1+$F$5))*($N$73*(1-F7)))</f>
        <v>8.7213916883857392E-2</v>
      </c>
      <c r="V7" s="11">
        <f t="shared" ref="V7:V18" si="3">G7+(($C$3/($C$3-1+$G$5))*($O$73*(1-G7)))</f>
        <v>0.86577574367237575</v>
      </c>
      <c r="W7" s="11">
        <f t="shared" ref="W7:W18" si="4">H7+(($C$3/($C$3-1+$H$5))*($O$73*(1-H7)))</f>
        <v>4.1010133333333325</v>
      </c>
      <c r="X7" s="11">
        <f t="shared" ref="X7:X18" si="5">I7+(($C$3/($C$3-1+$I$5))*($O$73*(1-I7)))</f>
        <v>132.77081280553764</v>
      </c>
      <c r="Y7" s="11">
        <f t="shared" ref="Y7:Y18" si="6">J7+(($C$3/($C$3-1+$J$5))*($O$73*(1-J7)))</f>
        <v>0.25842519360000005</v>
      </c>
      <c r="Z7" s="11">
        <f t="shared" ref="Z7:Z18" si="7">K7+(($C$3/($C$3-1+$K$5))*($O$73*(1-K7)))</f>
        <v>1.2628799999999998</v>
      </c>
      <c r="AA7" s="11">
        <f t="shared" ref="AA7:AA18" si="8">L7+(($C$3/($C$3-1+$L$5))*($P$73*(1-L7)))</f>
        <v>0.11967558799763622</v>
      </c>
      <c r="AB7" s="11">
        <f t="shared" ref="AB7:AB18" si="9">M7+(($C$3/($C$3-1+$M$5))*($S$73*(1-M7)))</f>
        <v>5.5027667852668944</v>
      </c>
      <c r="AC7" s="11">
        <f t="shared" ref="AC7:AC18" si="10">N7+(($C$3/($C$3-1+$N$5))*($K$73*(1-N7)))</f>
        <v>0.42090909090909095</v>
      </c>
      <c r="AD7" s="11">
        <f t="shared" ref="AD7:AD18" si="11">O7+(($C$3/($C$3-1+$O$5))*($AB$73*(1-O7)))</f>
        <v>0.45696487804878055</v>
      </c>
      <c r="AE7" s="11">
        <f>P7+(($C$3/($C$3-1+$P$5))*($T$73*(1-P7)))</f>
        <v>0.33956287614824204</v>
      </c>
      <c r="AF7" s="11">
        <f>Q7+(($C$3/($C$3-1+$Q$5))*($AD$73*(1-Q7)))</f>
        <v>5.7782055172413793</v>
      </c>
      <c r="AI7" s="12">
        <f>S7*$M$67</f>
        <v>56.452527854929258</v>
      </c>
      <c r="AJ7" s="12">
        <f>T7*$L$67</f>
        <v>721.41756548536182</v>
      </c>
      <c r="AK7" s="12">
        <f>U7*$N$67</f>
        <v>14.477510202720326</v>
      </c>
      <c r="AL7" s="12">
        <f>V7*$O$67</f>
        <v>162.76583981040665</v>
      </c>
      <c r="AM7" s="12">
        <f>W7*$J$67</f>
        <v>660.26314666666656</v>
      </c>
      <c r="AN7" s="12">
        <f>X7*$I$67</f>
        <v>1194.9373152498388</v>
      </c>
      <c r="AO7" s="12">
        <f>Y7*$R$67</f>
        <v>12.662834486400003</v>
      </c>
      <c r="AP7" s="12">
        <f>Z7*$AA$67</f>
        <v>2.8667375999999996</v>
      </c>
      <c r="AQ7" s="12">
        <f>AA7*$P$67</f>
        <v>33.030462287347596</v>
      </c>
      <c r="AR7" s="12">
        <f>AB7*$S$67</f>
        <v>26.743446576397108</v>
      </c>
      <c r="AS7" s="12">
        <f>AC7*$K$67</f>
        <v>76.184545454545457</v>
      </c>
      <c r="AT7" s="12">
        <f>AD7*$AB$67</f>
        <v>0.1690770048780488</v>
      </c>
      <c r="AU7" s="12">
        <f>AE7*$T$67</f>
        <v>0.35654101995565418</v>
      </c>
      <c r="AV7" s="12">
        <f>AF7*$AD$67</f>
        <v>92.451288275862069</v>
      </c>
      <c r="AX7" s="12">
        <f t="shared" ref="AX7:AX18" si="12">AI7/AQ7</f>
        <v>1.7091049881113394</v>
      </c>
      <c r="AY7" s="12">
        <f t="shared" ref="AY7:AY18" si="13">AL7/AK7</f>
        <v>11.242667940225171</v>
      </c>
      <c r="AZ7" s="12">
        <f t="shared" ref="AZ7:AZ18" si="14">AI7/AJ7</f>
        <v>7.8252222507153149E-2</v>
      </c>
      <c r="BA7" s="12">
        <f t="shared" ref="BA7:BA18" si="15">AL7/AP7</f>
        <v>56.777376419246281</v>
      </c>
      <c r="BB7" s="12">
        <f t="shared" ref="BB7:BB18" si="16">AO7/AP7</f>
        <v>4.4171585451001878</v>
      </c>
      <c r="BC7" s="11">
        <f t="shared" ref="BC7:BC18" si="17">AN7/AM7</f>
        <v>1.8097895078386106</v>
      </c>
      <c r="BD7" s="12">
        <f t="shared" ref="BD7:BD18" si="18">AL7/AM7</f>
        <v>0.24651662088385326</v>
      </c>
      <c r="BE7" s="12">
        <f t="shared" ref="BE7:BE18" si="19">AM7/AS7</f>
        <v>8.6666284182348274</v>
      </c>
      <c r="BF7" s="11">
        <f>AT7/AV7</f>
        <v>1.8288225943758189E-3</v>
      </c>
      <c r="BG7" s="12">
        <f t="shared" ref="BG7:BG18" si="20">AM7/AR7</f>
        <v>24.688782905393847</v>
      </c>
      <c r="BH7" s="12">
        <f t="shared" ref="BH7:BH18" si="21">AR7/AQ7</f>
        <v>0.80966007510713089</v>
      </c>
      <c r="BI7" s="12">
        <f t="shared" ref="BI7:BI18" si="22">AQ7/AP7</f>
        <v>11.521969184534923</v>
      </c>
      <c r="BJ7" s="12">
        <f t="shared" ref="BJ7:BJ18" si="23">AM7/AO7</f>
        <v>52.141812907354591</v>
      </c>
      <c r="BK7" s="12">
        <f t="shared" ref="BK7:BK18" si="24">AR7/AT7</f>
        <v>158.17317438102546</v>
      </c>
      <c r="BL7" s="12">
        <f t="shared" ref="BL7:BL18" si="25">AR7/AO7</f>
        <v>2.1119636843646505</v>
      </c>
      <c r="BM7" s="12">
        <f t="shared" ref="BM7:BM18" si="26">AS7/AU7</f>
        <v>213.67680348258702</v>
      </c>
      <c r="BN7" s="12">
        <f t="shared" ref="BN7:BN18" si="27">AS7/AM7</f>
        <v>0.115385124611547</v>
      </c>
    </row>
    <row r="8" spans="2:66" x14ac:dyDescent="0.25">
      <c r="B8" s="8">
        <v>0.1</v>
      </c>
      <c r="C8" s="10">
        <v>0.9</v>
      </c>
      <c r="D8" s="11">
        <f t="shared" ref="D8:D18" si="28">(B8)^(-($C$3-1+$D$5)/($C$3-1))</f>
        <v>9.9999999999999974E-6</v>
      </c>
      <c r="E8" s="11">
        <f t="shared" ref="E8:E18" si="29">(B8)^(-($C$3-1+$E$5)/($C$3-1))</f>
        <v>3.1622776601683782</v>
      </c>
      <c r="F8" s="11">
        <f t="shared" ref="F8:F18" si="30">(B8)^(-($C$3-1+$F$5)/($C$3-1))</f>
        <v>2.8183829312644505E-2</v>
      </c>
      <c r="G8" s="11">
        <f t="shared" ref="G8:G18" si="31">(B8)^(-($C$3-1+$G$5)/($C$3-1))</f>
        <v>0.17782794100389221</v>
      </c>
      <c r="H8" s="11">
        <f t="shared" ref="H8:H18" si="32">(B8)^(-($C$3-1+$H$5)/($C$3-1))</f>
        <v>0.99999999999999933</v>
      </c>
      <c r="I8" s="11">
        <f t="shared" ref="I8:I18" si="33">(B8)^(-($C$3-1+$I$5)/($C$3-1))</f>
        <v>8.9125093813374541</v>
      </c>
      <c r="J8" s="11">
        <f t="shared" ref="J8:J18" si="34">(B8)^(-($C$3-1+$J$5)/($C$3-1))</f>
        <v>3.162277660168379E-3</v>
      </c>
      <c r="K8" s="11">
        <f t="shared" ref="K8:K18" si="35">(B8)^(-($C$3-1+$K$5)/($C$3-1))</f>
        <v>0.31622776601683783</v>
      </c>
      <c r="L8" s="11">
        <f t="shared" ref="L8:L18" si="36">(B8)^(-($C$3-1+$L$5)/($C$3-1))</f>
        <v>9.9999999999999868E-7</v>
      </c>
      <c r="M8" s="11">
        <f t="shared" ref="M8:M18" si="37">(B8)^(-($C$3-1+$M$5)/($C$3-1))</f>
        <v>0.56234132519034874</v>
      </c>
      <c r="N8" s="11">
        <f t="shared" ref="N8:N18" si="38">(B8)^(-($C$3-1+$N$5)/($C$3-1))</f>
        <v>9.9999999999995089E-100</v>
      </c>
      <c r="O8" s="11">
        <f t="shared" ref="O8:O18" si="39">(B8)^(-($C$3-1+$O$5)/($C$3-1))</f>
        <v>9.999999999999995E-3</v>
      </c>
      <c r="P8" s="11">
        <f t="shared" ref="P8:P18" si="40">(B8)^(-($C$3-1+$P$5)/($C$3-1))</f>
        <v>9.9999999999999874E-15</v>
      </c>
      <c r="Q8" s="11">
        <f t="shared" ref="Q8:Q17" si="41">(B8)^(-($C$3-1+$Q$5)/($C$3-1))</f>
        <v>3.1622776601683771E-2</v>
      </c>
      <c r="S8" s="11">
        <f t="shared" si="0"/>
        <v>8.4015897720381816E-2</v>
      </c>
      <c r="T8" s="11">
        <f t="shared" si="1"/>
        <v>9.4258862905482736</v>
      </c>
      <c r="U8" s="11">
        <f t="shared" si="2"/>
        <v>0.11223454688413737</v>
      </c>
      <c r="V8" s="11">
        <f t="shared" si="3"/>
        <v>0.88604086245973956</v>
      </c>
      <c r="W8" s="11">
        <f t="shared" si="4"/>
        <v>2.5505066666666663</v>
      </c>
      <c r="X8" s="11">
        <f t="shared" si="5"/>
        <v>14.293385936524416</v>
      </c>
      <c r="Y8" s="11">
        <f t="shared" si="6"/>
        <v>0.26076286667228915</v>
      </c>
      <c r="Z8" s="11">
        <f t="shared" si="7"/>
        <v>1.1997222720772152</v>
      </c>
      <c r="AA8" s="11">
        <f t="shared" si="8"/>
        <v>0.11967646832116791</v>
      </c>
      <c r="AB8" s="11">
        <f t="shared" si="9"/>
        <v>3.8820634215242933</v>
      </c>
      <c r="AC8" s="11">
        <f t="shared" si="10"/>
        <v>0.42090909090909095</v>
      </c>
      <c r="AD8" s="11">
        <f t="shared" si="11"/>
        <v>0.46234146341463422</v>
      </c>
      <c r="AE8" s="11">
        <f t="shared" ref="AE8:AE18" si="42">P8+(($C$3/($C$3-1+$P$5))*($T$73*(1-P8)))</f>
        <v>0.3395628761482487</v>
      </c>
      <c r="AF8" s="11">
        <f t="shared" ref="AF8:AF18" si="43">Q8+(($C$3/($C$3-1+$Q$5))*($AD$73*(1-Q8)))</f>
        <v>5.6317371287414639</v>
      </c>
      <c r="AI8" s="12">
        <f t="shared" ref="AI8:AI18" si="44">S8*$M$67</f>
        <v>56.458683268096578</v>
      </c>
      <c r="AJ8" s="12">
        <f t="shared" ref="AJ8:AJ18" si="45">T8*$L$67</f>
        <v>188.51772581096549</v>
      </c>
      <c r="AK8" s="12">
        <f t="shared" ref="AK8:AK18" si="46">U8*$N$67</f>
        <v>18.630934782766804</v>
      </c>
      <c r="AL8" s="12">
        <f t="shared" ref="AL8:AL18" si="47">V8*$O$67</f>
        <v>166.57568214243105</v>
      </c>
      <c r="AM8" s="12">
        <f t="shared" ref="AM8:AM18" si="48">W8*$J$67</f>
        <v>410.63157333333328</v>
      </c>
      <c r="AN8" s="12">
        <f t="shared" ref="AN8:AN18" si="49">X8*$I$67</f>
        <v>128.64047342871976</v>
      </c>
      <c r="AO8" s="12">
        <f t="shared" ref="AO8:AO18" si="50">Y8*$R$67</f>
        <v>12.777380466942168</v>
      </c>
      <c r="AP8" s="12">
        <f t="shared" ref="AP8:AP18" si="51">Z8*$AA$67</f>
        <v>2.7233695576152783</v>
      </c>
      <c r="AQ8" s="12">
        <f t="shared" ref="AQ8:AQ18" si="52">AA8*$P$67</f>
        <v>33.030705256642342</v>
      </c>
      <c r="AR8" s="12">
        <f t="shared" ref="AR8:AR18" si="53">AB8*$S$67</f>
        <v>18.866828228608068</v>
      </c>
      <c r="AS8" s="12">
        <f t="shared" ref="AS8:AS18" si="54">AC8*$K$67</f>
        <v>76.184545454545457</v>
      </c>
      <c r="AT8" s="12">
        <f t="shared" ref="AT8:AT18" si="55">AD8*$AB$67</f>
        <v>0.17106634146341465</v>
      </c>
      <c r="AU8" s="12">
        <f t="shared" ref="AU8:AU18" si="56">AE8*$T$67</f>
        <v>0.35654101995566118</v>
      </c>
      <c r="AV8" s="12">
        <f t="shared" ref="AV8:AV18" si="57">AF8*$AD$67</f>
        <v>90.107794059863423</v>
      </c>
      <c r="AX8" s="12">
        <f t="shared" si="12"/>
        <v>1.7092787704477779</v>
      </c>
      <c r="AY8" s="12">
        <f t="shared" si="13"/>
        <v>8.9408118317557435</v>
      </c>
      <c r="AZ8" s="12">
        <f t="shared" si="14"/>
        <v>0.29948739846729339</v>
      </c>
      <c r="BA8" s="12">
        <f t="shared" si="15"/>
        <v>61.165287566882121</v>
      </c>
      <c r="BB8" s="12">
        <f t="shared" si="16"/>
        <v>4.6917541657955137</v>
      </c>
      <c r="BC8" s="11">
        <f t="shared" si="17"/>
        <v>0.31327467682153826</v>
      </c>
      <c r="BD8" s="12">
        <f t="shared" si="18"/>
        <v>0.40565726787699297</v>
      </c>
      <c r="BE8" s="12">
        <f t="shared" si="19"/>
        <v>5.3899589593053543</v>
      </c>
      <c r="BF8" s="11">
        <f t="shared" ref="BF8:BF34" si="58">AT8/AV8</f>
        <v>1.8984633155014997E-3</v>
      </c>
      <c r="BG8" s="12">
        <f t="shared" si="20"/>
        <v>21.764738002473898</v>
      </c>
      <c r="BH8" s="12">
        <f t="shared" si="21"/>
        <v>0.57119059620484558</v>
      </c>
      <c r="BI8" s="12">
        <f t="shared" si="22"/>
        <v>12.128616611829104</v>
      </c>
      <c r="BJ8" s="12">
        <f t="shared" si="23"/>
        <v>32.137383276308121</v>
      </c>
      <c r="BK8" s="12">
        <f t="shared" si="24"/>
        <v>110.28954069636808</v>
      </c>
      <c r="BL8" s="12">
        <f t="shared" si="25"/>
        <v>1.4765802957359384</v>
      </c>
      <c r="BM8" s="12">
        <f t="shared" si="26"/>
        <v>213.67680348258284</v>
      </c>
      <c r="BN8" s="12">
        <f t="shared" si="27"/>
        <v>0.1855301696265379</v>
      </c>
    </row>
    <row r="9" spans="2:66" x14ac:dyDescent="0.25">
      <c r="B9" s="8">
        <v>0.2</v>
      </c>
      <c r="C9" s="10">
        <v>0.8</v>
      </c>
      <c r="D9" s="11">
        <f t="shared" si="28"/>
        <v>3.1999999999999948E-4</v>
      </c>
      <c r="E9" s="11">
        <f t="shared" si="29"/>
        <v>2.2360679774997894</v>
      </c>
      <c r="F9" s="11">
        <f t="shared" si="30"/>
        <v>8.2527082707231705E-2</v>
      </c>
      <c r="G9" s="11">
        <f t="shared" si="31"/>
        <v>0.29906975624424403</v>
      </c>
      <c r="H9" s="11">
        <f t="shared" si="32"/>
        <v>0.99999999999999956</v>
      </c>
      <c r="I9" s="11">
        <f t="shared" si="33"/>
        <v>4.6134041729529409</v>
      </c>
      <c r="J9" s="11">
        <f t="shared" si="34"/>
        <v>1.7888543819998305E-2</v>
      </c>
      <c r="K9" s="11">
        <f t="shared" si="35"/>
        <v>0.44721359549995782</v>
      </c>
      <c r="L9" s="11">
        <f t="shared" si="36"/>
        <v>6.3999999999999956E-5</v>
      </c>
      <c r="M9" s="11">
        <f t="shared" si="37"/>
        <v>0.66874030497642178</v>
      </c>
      <c r="N9" s="11">
        <f t="shared" si="38"/>
        <v>6.3382530011409258E-70</v>
      </c>
      <c r="O9" s="11">
        <f t="shared" si="39"/>
        <v>3.9999999999999973E-2</v>
      </c>
      <c r="P9" s="11">
        <f t="shared" si="40"/>
        <v>1.6384E-10</v>
      </c>
      <c r="Q9" s="11">
        <f t="shared" si="41"/>
        <v>8.9442719099991533E-2</v>
      </c>
      <c r="S9" s="11">
        <f t="shared" si="0"/>
        <v>8.4299855631667614E-2</v>
      </c>
      <c r="T9" s="11">
        <f t="shared" si="1"/>
        <v>5.8166655086239878</v>
      </c>
      <c r="U9" s="11">
        <f t="shared" si="2"/>
        <v>0.16187774528812496</v>
      </c>
      <c r="V9" s="11">
        <f t="shared" si="3"/>
        <v>0.90284587613957257</v>
      </c>
      <c r="W9" s="11">
        <f t="shared" si="4"/>
        <v>2.0336711111111105</v>
      </c>
      <c r="X9" s="11">
        <f t="shared" si="5"/>
        <v>7.0706880587093845</v>
      </c>
      <c r="Y9" s="11">
        <f t="shared" si="6"/>
        <v>0.27168360385613183</v>
      </c>
      <c r="Z9" s="11">
        <f t="shared" si="7"/>
        <v>1.1614627666833011</v>
      </c>
      <c r="AA9" s="11">
        <f t="shared" si="8"/>
        <v>0.11973192875912413</v>
      </c>
      <c r="AB9" s="11">
        <f t="shared" si="9"/>
        <v>3.1814064361182277</v>
      </c>
      <c r="AC9" s="11">
        <f t="shared" si="10"/>
        <v>0.42090909090909095</v>
      </c>
      <c r="AD9" s="11">
        <f t="shared" si="11"/>
        <v>0.47863414634146351</v>
      </c>
      <c r="AE9" s="11">
        <f t="shared" si="42"/>
        <v>0.3395628762564481</v>
      </c>
      <c r="AF9" s="11">
        <f t="shared" si="43"/>
        <v>5.3551850083690971</v>
      </c>
      <c r="AI9" s="12">
        <f t="shared" si="44"/>
        <v>56.649502984480634</v>
      </c>
      <c r="AJ9" s="12">
        <f t="shared" si="45"/>
        <v>116.33331017247976</v>
      </c>
      <c r="AK9" s="12">
        <f t="shared" si="46"/>
        <v>26.871705717828743</v>
      </c>
      <c r="AL9" s="12">
        <f t="shared" si="47"/>
        <v>169.73502471423964</v>
      </c>
      <c r="AM9" s="12">
        <f t="shared" si="48"/>
        <v>327.42104888888878</v>
      </c>
      <c r="AN9" s="12">
        <f t="shared" si="49"/>
        <v>63.636192528384463</v>
      </c>
      <c r="AO9" s="12">
        <f t="shared" si="50"/>
        <v>13.312496588950459</v>
      </c>
      <c r="AP9" s="12">
        <f t="shared" si="51"/>
        <v>2.6365204803710935</v>
      </c>
      <c r="AQ9" s="12">
        <f t="shared" si="52"/>
        <v>33.046012337518256</v>
      </c>
      <c r="AR9" s="12">
        <f t="shared" si="53"/>
        <v>15.461635279534587</v>
      </c>
      <c r="AS9" s="12">
        <f t="shared" si="54"/>
        <v>76.184545454545457</v>
      </c>
      <c r="AT9" s="12">
        <f t="shared" si="55"/>
        <v>0.1770946341463415</v>
      </c>
      <c r="AU9" s="12">
        <f t="shared" si="56"/>
        <v>0.35654102006927052</v>
      </c>
      <c r="AV9" s="12">
        <f t="shared" si="57"/>
        <v>85.682960133905553</v>
      </c>
      <c r="AX9" s="12">
        <f t="shared" si="12"/>
        <v>1.714261388208844</v>
      </c>
      <c r="AY9" s="12">
        <f t="shared" si="13"/>
        <v>6.316496112921647</v>
      </c>
      <c r="AZ9" s="12">
        <f t="shared" si="14"/>
        <v>0.48695857532541742</v>
      </c>
      <c r="BA9" s="12">
        <f t="shared" si="15"/>
        <v>64.378420716970581</v>
      </c>
      <c r="BB9" s="12">
        <f t="shared" si="16"/>
        <v>5.0492672778618841</v>
      </c>
      <c r="BC9" s="11">
        <f t="shared" si="17"/>
        <v>0.19435583858867783</v>
      </c>
      <c r="BD9" s="12">
        <f t="shared" si="18"/>
        <v>0.51839985636305164</v>
      </c>
      <c r="BE9" s="12">
        <f t="shared" si="19"/>
        <v>4.2977358063288627</v>
      </c>
      <c r="BF9" s="11">
        <f t="shared" si="58"/>
        <v>2.0668594300381027E-3</v>
      </c>
      <c r="BG9" s="12">
        <f t="shared" si="20"/>
        <v>21.176353145664457</v>
      </c>
      <c r="BH9" s="12">
        <f t="shared" si="21"/>
        <v>0.46788202829484721</v>
      </c>
      <c r="BI9" s="12">
        <f t="shared" si="22"/>
        <v>12.533948658296403</v>
      </c>
      <c r="BJ9" s="12">
        <f t="shared" si="23"/>
        <v>24.595014669198292</v>
      </c>
      <c r="BK9" s="12">
        <f t="shared" si="24"/>
        <v>87.307192304640481</v>
      </c>
      <c r="BL9" s="12">
        <f t="shared" si="25"/>
        <v>1.161437689484025</v>
      </c>
      <c r="BM9" s="12">
        <f t="shared" si="26"/>
        <v>213.67680341449619</v>
      </c>
      <c r="BN9" s="12">
        <f t="shared" si="27"/>
        <v>0.23268065908737251</v>
      </c>
    </row>
    <row r="10" spans="2:66" x14ac:dyDescent="0.25">
      <c r="B10" s="8">
        <v>0.3</v>
      </c>
      <c r="C10" s="10">
        <v>0.7</v>
      </c>
      <c r="D10" s="11">
        <f t="shared" si="28"/>
        <v>2.4299999999999968E-3</v>
      </c>
      <c r="E10" s="11">
        <f t="shared" si="29"/>
        <v>1.8257418583505536</v>
      </c>
      <c r="F10" s="11">
        <f t="shared" si="30"/>
        <v>0.15471696760620895</v>
      </c>
      <c r="G10" s="11">
        <f t="shared" si="31"/>
        <v>0.40536004644211016</v>
      </c>
      <c r="H10" s="11">
        <f t="shared" si="32"/>
        <v>0.99999999999999967</v>
      </c>
      <c r="I10" s="11">
        <f t="shared" si="33"/>
        <v>3.1385915995080298</v>
      </c>
      <c r="J10" s="11">
        <f t="shared" si="34"/>
        <v>4.9295030175464917E-2</v>
      </c>
      <c r="K10" s="11">
        <f t="shared" si="35"/>
        <v>0.54772255750516596</v>
      </c>
      <c r="L10" s="11">
        <f t="shared" si="36"/>
        <v>7.2899999999999853E-4</v>
      </c>
      <c r="M10" s="11">
        <f t="shared" si="37"/>
        <v>0.74008280449228503</v>
      </c>
      <c r="N10" s="11">
        <f t="shared" si="38"/>
        <v>1.7179250691066351E-52</v>
      </c>
      <c r="O10" s="11">
        <f t="shared" si="39"/>
        <v>8.9999999999999941E-2</v>
      </c>
      <c r="P10" s="11">
        <f t="shared" si="40"/>
        <v>4.7829689999999893E-8</v>
      </c>
      <c r="Q10" s="11">
        <f t="shared" si="41"/>
        <v>0.1643167672515497</v>
      </c>
      <c r="S10" s="11">
        <f t="shared" si="0"/>
        <v>8.6232601414935439E-2</v>
      </c>
      <c r="T10" s="11">
        <f t="shared" si="1"/>
        <v>4.2177213555755788</v>
      </c>
      <c r="U10" s="11">
        <f t="shared" si="2"/>
        <v>0.22782405057793501</v>
      </c>
      <c r="V10" s="11">
        <f t="shared" si="3"/>
        <v>0.91757849769647981</v>
      </c>
      <c r="W10" s="11">
        <f t="shared" si="4"/>
        <v>1.7752533333333331</v>
      </c>
      <c r="X10" s="11">
        <f t="shared" si="5"/>
        <v>4.5929339382424734</v>
      </c>
      <c r="Y10" s="11">
        <f t="shared" si="6"/>
        <v>0.2949740957998106</v>
      </c>
      <c r="Z10" s="11">
        <f t="shared" si="7"/>
        <v>1.1321052156478244</v>
      </c>
      <c r="AA10" s="11">
        <f t="shared" si="8"/>
        <v>0.12031734449310626</v>
      </c>
      <c r="AB10" s="11">
        <f t="shared" si="9"/>
        <v>2.7116028652322841</v>
      </c>
      <c r="AC10" s="11">
        <f t="shared" si="10"/>
        <v>0.42090909090909095</v>
      </c>
      <c r="AD10" s="11">
        <f t="shared" si="11"/>
        <v>0.5057886178861789</v>
      </c>
      <c r="AE10" s="11">
        <f t="shared" si="42"/>
        <v>0.33956290773674491</v>
      </c>
      <c r="AF10" s="11">
        <f t="shared" si="43"/>
        <v>4.9970632966814374</v>
      </c>
      <c r="AI10" s="12">
        <f t="shared" si="44"/>
        <v>57.948308150836617</v>
      </c>
      <c r="AJ10" s="12">
        <f t="shared" si="45"/>
        <v>84.354427111511569</v>
      </c>
      <c r="AK10" s="12">
        <f t="shared" si="46"/>
        <v>37.818792395937209</v>
      </c>
      <c r="AL10" s="12">
        <f t="shared" si="47"/>
        <v>172.5047575669382</v>
      </c>
      <c r="AM10" s="12">
        <f t="shared" si="48"/>
        <v>285.81578666666661</v>
      </c>
      <c r="AN10" s="12">
        <f t="shared" si="49"/>
        <v>41.336405444182262</v>
      </c>
      <c r="AO10" s="12">
        <f t="shared" si="50"/>
        <v>14.453730694190719</v>
      </c>
      <c r="AP10" s="12">
        <f t="shared" si="51"/>
        <v>2.5698788395205616</v>
      </c>
      <c r="AQ10" s="12">
        <f t="shared" si="52"/>
        <v>33.207587080097326</v>
      </c>
      <c r="AR10" s="12">
        <f t="shared" si="53"/>
        <v>13.178389925028902</v>
      </c>
      <c r="AS10" s="12">
        <f t="shared" si="54"/>
        <v>76.184545454545457</v>
      </c>
      <c r="AT10" s="12">
        <f t="shared" si="55"/>
        <v>0.18714178861788619</v>
      </c>
      <c r="AU10" s="12">
        <f t="shared" si="56"/>
        <v>0.3565410531235822</v>
      </c>
      <c r="AV10" s="12">
        <f t="shared" si="57"/>
        <v>79.953012746902999</v>
      </c>
      <c r="AX10" s="12">
        <f t="shared" si="12"/>
        <v>1.7450321822860602</v>
      </c>
      <c r="AY10" s="12">
        <f t="shared" si="13"/>
        <v>4.5613502345852277</v>
      </c>
      <c r="AZ10" s="12">
        <f t="shared" si="14"/>
        <v>0.68696226309773145</v>
      </c>
      <c r="BA10" s="12">
        <f t="shared" si="15"/>
        <v>67.125638342981489</v>
      </c>
      <c r="BB10" s="12">
        <f t="shared" si="16"/>
        <v>5.6242848775264509</v>
      </c>
      <c r="BC10" s="11">
        <f t="shared" si="17"/>
        <v>0.14462604017178013</v>
      </c>
      <c r="BD10" s="12">
        <f t="shared" si="18"/>
        <v>0.60355223754005694</v>
      </c>
      <c r="BE10" s="12">
        <f t="shared" si="19"/>
        <v>3.7516242298406173</v>
      </c>
      <c r="BF10" s="11">
        <f t="shared" si="58"/>
        <v>2.3406471149535909E-3</v>
      </c>
      <c r="BG10" s="12">
        <f t="shared" si="20"/>
        <v>21.688217475173833</v>
      </c>
      <c r="BH10" s="12">
        <f t="shared" si="21"/>
        <v>0.39684876511028572</v>
      </c>
      <c r="BI10" s="12">
        <f t="shared" si="22"/>
        <v>12.921849298658982</v>
      </c>
      <c r="BJ10" s="12">
        <f t="shared" si="23"/>
        <v>19.774533835858893</v>
      </c>
      <c r="BK10" s="12">
        <f t="shared" si="24"/>
        <v>70.419279533215757</v>
      </c>
      <c r="BL10" s="12">
        <f t="shared" si="25"/>
        <v>0.91176390399508378</v>
      </c>
      <c r="BM10" s="12">
        <f t="shared" si="26"/>
        <v>213.67678360488495</v>
      </c>
      <c r="BN10" s="12">
        <f t="shared" si="27"/>
        <v>0.26655121588296266</v>
      </c>
    </row>
    <row r="11" spans="2:66" x14ac:dyDescent="0.25">
      <c r="B11" s="8">
        <v>0.4</v>
      </c>
      <c r="C11" s="10">
        <v>0.6</v>
      </c>
      <c r="D11" s="11">
        <f t="shared" si="28"/>
        <v>1.0239999999999997E-2</v>
      </c>
      <c r="E11" s="11">
        <f t="shared" si="29"/>
        <v>1.5811388300841893</v>
      </c>
      <c r="F11" s="11">
        <f t="shared" si="30"/>
        <v>0.24165344263955918</v>
      </c>
      <c r="G11" s="11">
        <f t="shared" si="31"/>
        <v>0.50297337187317415</v>
      </c>
      <c r="H11" s="11">
        <f t="shared" si="32"/>
        <v>0.99999999999999978</v>
      </c>
      <c r="I11" s="11">
        <f t="shared" si="33"/>
        <v>2.3880477598808096</v>
      </c>
      <c r="J11" s="11">
        <f t="shared" si="34"/>
        <v>0.10119288512538813</v>
      </c>
      <c r="K11" s="11">
        <f t="shared" si="35"/>
        <v>0.63245553203367577</v>
      </c>
      <c r="L11" s="11">
        <f t="shared" si="36"/>
        <v>4.0959999999999989E-3</v>
      </c>
      <c r="M11" s="11">
        <f t="shared" si="37"/>
        <v>0.79527072876705052</v>
      </c>
      <c r="N11" s="11">
        <f t="shared" si="38"/>
        <v>4.0173451106473918E-40</v>
      </c>
      <c r="O11" s="11">
        <f t="shared" si="39"/>
        <v>0.15999999999999995</v>
      </c>
      <c r="P11" s="11">
        <f t="shared" si="40"/>
        <v>2.6843545599999983E-6</v>
      </c>
      <c r="Q11" s="11">
        <f t="shared" si="41"/>
        <v>0.25298221281347028</v>
      </c>
      <c r="S11" s="11">
        <f t="shared" si="0"/>
        <v>9.3386508792813031E-2</v>
      </c>
      <c r="T11" s="11">
        <f t="shared" si="1"/>
        <v>3.2645610189259093</v>
      </c>
      <c r="U11" s="11">
        <f t="shared" si="2"/>
        <v>0.30724153865666293</v>
      </c>
      <c r="V11" s="11">
        <f t="shared" si="3"/>
        <v>0.93110842766289514</v>
      </c>
      <c r="W11" s="11">
        <f t="shared" si="4"/>
        <v>1.5168355555555553</v>
      </c>
      <c r="X11" s="11">
        <f t="shared" si="5"/>
        <v>3.3319851745066558</v>
      </c>
      <c r="Y11" s="11">
        <f t="shared" si="6"/>
        <v>0.33346062240214125</v>
      </c>
      <c r="Z11" s="11">
        <f t="shared" si="7"/>
        <v>1.1073556552655415</v>
      </c>
      <c r="AA11" s="11">
        <f t="shared" si="8"/>
        <v>0.1232813967883212</v>
      </c>
      <c r="AB11" s="11">
        <f t="shared" si="9"/>
        <v>2.348180163896977</v>
      </c>
      <c r="AC11" s="11">
        <f t="shared" si="10"/>
        <v>0.42090909090909095</v>
      </c>
      <c r="AD11" s="11">
        <f t="shared" si="11"/>
        <v>0.54380487804878053</v>
      </c>
      <c r="AE11" s="11">
        <f t="shared" si="42"/>
        <v>0.33956464899564709</v>
      </c>
      <c r="AF11" s="11">
        <f t="shared" si="43"/>
        <v>4.5729774897018247</v>
      </c>
      <c r="AI11" s="12">
        <f t="shared" si="44"/>
        <v>62.75573390877036</v>
      </c>
      <c r="AJ11" s="12">
        <f t="shared" si="45"/>
        <v>65.29122037851819</v>
      </c>
      <c r="AK11" s="12">
        <f t="shared" si="46"/>
        <v>51.002095417006046</v>
      </c>
      <c r="AL11" s="12">
        <f t="shared" si="47"/>
        <v>175.04838440062429</v>
      </c>
      <c r="AM11" s="12">
        <f t="shared" si="48"/>
        <v>244.21052444444439</v>
      </c>
      <c r="AN11" s="12">
        <f t="shared" si="49"/>
        <v>29.987866570559902</v>
      </c>
      <c r="AO11" s="12">
        <f t="shared" si="50"/>
        <v>16.339570497704923</v>
      </c>
      <c r="AP11" s="12">
        <f t="shared" si="51"/>
        <v>2.5136973374527791</v>
      </c>
      <c r="AQ11" s="12">
        <f t="shared" si="52"/>
        <v>34.025665513576655</v>
      </c>
      <c r="AR11" s="12">
        <f t="shared" si="53"/>
        <v>11.412155596539309</v>
      </c>
      <c r="AS11" s="12">
        <f t="shared" si="54"/>
        <v>76.184545454545457</v>
      </c>
      <c r="AT11" s="12">
        <f t="shared" si="55"/>
        <v>0.20120780487804879</v>
      </c>
      <c r="AU11" s="12">
        <f t="shared" si="56"/>
        <v>0.35654288144542945</v>
      </c>
      <c r="AV11" s="12">
        <f t="shared" si="57"/>
        <v>73.167639835229195</v>
      </c>
      <c r="AX11" s="12">
        <f t="shared" si="12"/>
        <v>1.8443646277463714</v>
      </c>
      <c r="AY11" s="12">
        <f t="shared" si="13"/>
        <v>3.4321802461131132</v>
      </c>
      <c r="AZ11" s="12">
        <f t="shared" si="14"/>
        <v>0.96116650209555521</v>
      </c>
      <c r="BA11" s="12">
        <f t="shared" si="15"/>
        <v>69.637812712172888</v>
      </c>
      <c r="BB11" s="12">
        <f t="shared" si="16"/>
        <v>6.5002139494894013</v>
      </c>
      <c r="BC11" s="11">
        <f t="shared" si="17"/>
        <v>0.12279514422557927</v>
      </c>
      <c r="BD11" s="12">
        <f t="shared" si="18"/>
        <v>0.71679295885729177</v>
      </c>
      <c r="BE11" s="12">
        <f t="shared" si="19"/>
        <v>3.2055126533523719</v>
      </c>
      <c r="BF11" s="11">
        <f t="shared" si="58"/>
        <v>2.749956201008551E-3</v>
      </c>
      <c r="BG11" s="12">
        <f t="shared" si="20"/>
        <v>21.399158325400002</v>
      </c>
      <c r="BH11" s="12">
        <f t="shared" si="21"/>
        <v>0.33539845361689458</v>
      </c>
      <c r="BI11" s="12">
        <f t="shared" si="22"/>
        <v>13.536102778410108</v>
      </c>
      <c r="BJ11" s="12">
        <f t="shared" si="23"/>
        <v>14.945957390908562</v>
      </c>
      <c r="BK11" s="12">
        <f t="shared" si="24"/>
        <v>56.71825505703503</v>
      </c>
      <c r="BL11" s="12">
        <f t="shared" si="25"/>
        <v>0.69843669380062801</v>
      </c>
      <c r="BM11" s="12">
        <f t="shared" si="26"/>
        <v>213.67568788834691</v>
      </c>
      <c r="BN11" s="12">
        <f t="shared" si="27"/>
        <v>0.31196258076042388</v>
      </c>
    </row>
    <row r="12" spans="2:66" x14ac:dyDescent="0.25">
      <c r="B12" s="8">
        <v>0.5</v>
      </c>
      <c r="C12" s="10">
        <v>0.5</v>
      </c>
      <c r="D12" s="11">
        <f t="shared" si="28"/>
        <v>3.1249999999999986E-2</v>
      </c>
      <c r="E12" s="11">
        <f t="shared" si="29"/>
        <v>1.4142135623730949</v>
      </c>
      <c r="F12" s="11">
        <f t="shared" si="30"/>
        <v>0.34151006418859875</v>
      </c>
      <c r="G12" s="11">
        <f t="shared" si="31"/>
        <v>0.5946035575013604</v>
      </c>
      <c r="H12" s="11">
        <f t="shared" si="32"/>
        <v>0.99999999999999978</v>
      </c>
      <c r="I12" s="11">
        <f t="shared" si="33"/>
        <v>1.931872657849691</v>
      </c>
      <c r="J12" s="11">
        <f t="shared" si="34"/>
        <v>0.17677669529663684</v>
      </c>
      <c r="K12" s="11">
        <f t="shared" si="35"/>
        <v>0.70710678118654746</v>
      </c>
      <c r="L12" s="11">
        <f t="shared" si="36"/>
        <v>1.5624999999999991E-2</v>
      </c>
      <c r="M12" s="11">
        <f t="shared" si="37"/>
        <v>0.84089641525371439</v>
      </c>
      <c r="N12" s="11">
        <f t="shared" si="38"/>
        <v>1.5777218104420015E-30</v>
      </c>
      <c r="O12" s="11">
        <f t="shared" si="39"/>
        <v>0.24999999999999994</v>
      </c>
      <c r="P12" s="11">
        <f t="shared" si="40"/>
        <v>6.1035156249999925E-5</v>
      </c>
      <c r="Q12" s="11">
        <f t="shared" si="41"/>
        <v>0.35355339059327362</v>
      </c>
      <c r="S12" s="11">
        <f t="shared" si="0"/>
        <v>0.1126315272318922</v>
      </c>
      <c r="T12" s="11">
        <f t="shared" si="1"/>
        <v>2.6140926028375304</v>
      </c>
      <c r="U12" s="11">
        <f t="shared" si="2"/>
        <v>0.39846173188868295</v>
      </c>
      <c r="V12" s="11">
        <f t="shared" si="3"/>
        <v>0.94380905013307748</v>
      </c>
      <c r="W12" s="11">
        <f t="shared" si="4"/>
        <v>1.5168355555555553</v>
      </c>
      <c r="X12" s="11">
        <f t="shared" si="5"/>
        <v>2.5655896615691351</v>
      </c>
      <c r="Y12" s="11">
        <f t="shared" si="6"/>
        <v>0.3895122323129584</v>
      </c>
      <c r="Z12" s="11">
        <f t="shared" si="7"/>
        <v>1.0855508548463115</v>
      </c>
      <c r="AA12" s="11">
        <f t="shared" si="8"/>
        <v>0.13343065693430659</v>
      </c>
      <c r="AB12" s="11">
        <f t="shared" si="9"/>
        <v>2.0477265691810946</v>
      </c>
      <c r="AC12" s="11">
        <f t="shared" si="10"/>
        <v>0.42090909090909095</v>
      </c>
      <c r="AD12" s="11">
        <f t="shared" si="11"/>
        <v>0.59268292682926826</v>
      </c>
      <c r="AE12" s="11">
        <f t="shared" si="42"/>
        <v>0.33960318603128964</v>
      </c>
      <c r="AF12" s="11">
        <f t="shared" si="43"/>
        <v>4.0919467023715743</v>
      </c>
      <c r="AI12" s="12">
        <f t="shared" si="44"/>
        <v>75.688386299831549</v>
      </c>
      <c r="AJ12" s="12">
        <f t="shared" si="45"/>
        <v>52.281852056750608</v>
      </c>
      <c r="AK12" s="12">
        <f t="shared" si="46"/>
        <v>66.144647493521376</v>
      </c>
      <c r="AL12" s="12">
        <f t="shared" si="47"/>
        <v>177.43610142501856</v>
      </c>
      <c r="AM12" s="12">
        <f t="shared" si="48"/>
        <v>244.21052444444439</v>
      </c>
      <c r="AN12" s="12">
        <f t="shared" si="49"/>
        <v>23.090306954122216</v>
      </c>
      <c r="AO12" s="12">
        <f t="shared" si="50"/>
        <v>19.086099383334961</v>
      </c>
      <c r="AP12" s="12">
        <f t="shared" si="51"/>
        <v>2.4642004405011271</v>
      </c>
      <c r="AQ12" s="12">
        <f t="shared" si="52"/>
        <v>36.826861313868619</v>
      </c>
      <c r="AR12" s="12">
        <f t="shared" si="53"/>
        <v>9.9519511262201199</v>
      </c>
      <c r="AS12" s="12">
        <f t="shared" si="54"/>
        <v>76.184545454545457</v>
      </c>
      <c r="AT12" s="12">
        <f t="shared" si="55"/>
        <v>0.21929268292682927</v>
      </c>
      <c r="AU12" s="12">
        <f t="shared" si="56"/>
        <v>0.35658334533285413</v>
      </c>
      <c r="AV12" s="12">
        <f t="shared" si="57"/>
        <v>65.471147237945189</v>
      </c>
      <c r="AX12" s="12">
        <f t="shared" si="12"/>
        <v>2.0552494456357073</v>
      </c>
      <c r="AY12" s="12">
        <f t="shared" si="13"/>
        <v>2.6825466330045491</v>
      </c>
      <c r="AZ12" s="12">
        <f t="shared" si="14"/>
        <v>1.4476990259961287</v>
      </c>
      <c r="BA12" s="12">
        <f t="shared" si="15"/>
        <v>72.005547320223116</v>
      </c>
      <c r="BB12" s="12">
        <f t="shared" si="16"/>
        <v>7.7453518267586849</v>
      </c>
      <c r="BC12" s="11">
        <f t="shared" si="17"/>
        <v>9.4550826614252015E-2</v>
      </c>
      <c r="BD12" s="12">
        <f t="shared" si="18"/>
        <v>0.72657024847175911</v>
      </c>
      <c r="BE12" s="12">
        <f t="shared" si="19"/>
        <v>3.2055126533523719</v>
      </c>
      <c r="BF12" s="11">
        <f t="shared" si="58"/>
        <v>3.3494553277009565E-3</v>
      </c>
      <c r="BG12" s="12">
        <f t="shared" si="20"/>
        <v>24.538959380641444</v>
      </c>
      <c r="BH12" s="12">
        <f t="shared" si="21"/>
        <v>0.27023620181479646</v>
      </c>
      <c r="BI12" s="12">
        <f t="shared" si="22"/>
        <v>14.944750722623603</v>
      </c>
      <c r="BJ12" s="12">
        <f t="shared" si="23"/>
        <v>12.795203437831669</v>
      </c>
      <c r="BK12" s="12">
        <f t="shared" si="24"/>
        <v>45.382048289959393</v>
      </c>
      <c r="BL12" s="12">
        <f t="shared" si="25"/>
        <v>0.52142404408255738</v>
      </c>
      <c r="BM12" s="12">
        <f t="shared" si="26"/>
        <v>213.65144068473163</v>
      </c>
      <c r="BN12" s="12">
        <f t="shared" si="27"/>
        <v>0.31196258076042388</v>
      </c>
    </row>
    <row r="13" spans="2:66" x14ac:dyDescent="0.25">
      <c r="B13" s="8">
        <v>0.6</v>
      </c>
      <c r="C13" s="10">
        <v>0.4</v>
      </c>
      <c r="D13" s="11">
        <f t="shared" si="28"/>
        <v>7.7759999999999926E-2</v>
      </c>
      <c r="E13" s="11">
        <f t="shared" si="29"/>
        <v>1.2909944487358056</v>
      </c>
      <c r="F13" s="11">
        <f t="shared" si="30"/>
        <v>0.45303779838466673</v>
      </c>
      <c r="G13" s="11">
        <f t="shared" si="31"/>
        <v>0.68173161988049957</v>
      </c>
      <c r="H13" s="11">
        <f t="shared" si="32"/>
        <v>0.99999999999999989</v>
      </c>
      <c r="I13" s="11">
        <f t="shared" si="33"/>
        <v>1.6246368966169338</v>
      </c>
      <c r="J13" s="11">
        <f t="shared" si="34"/>
        <v>0.27885480092693388</v>
      </c>
      <c r="K13" s="11">
        <f t="shared" si="35"/>
        <v>0.77459666924148329</v>
      </c>
      <c r="L13" s="11">
        <f t="shared" si="36"/>
        <v>4.6655999999999968E-2</v>
      </c>
      <c r="M13" s="11">
        <f t="shared" si="37"/>
        <v>0.88011173679339327</v>
      </c>
      <c r="N13" s="11">
        <f t="shared" si="38"/>
        <v>1.0888643725000973E-22</v>
      </c>
      <c r="O13" s="11">
        <f t="shared" si="39"/>
        <v>0.35999999999999988</v>
      </c>
      <c r="P13" s="11">
        <f t="shared" si="40"/>
        <v>7.8364164095999858E-4</v>
      </c>
      <c r="Q13" s="11">
        <f t="shared" si="41"/>
        <v>0.46475800154488989</v>
      </c>
      <c r="S13" s="11">
        <f t="shared" si="0"/>
        <v>0.15523437385738342</v>
      </c>
      <c r="T13" s="11">
        <f t="shared" si="1"/>
        <v>2.1339367655667991</v>
      </c>
      <c r="U13" s="11">
        <f t="shared" si="2"/>
        <v>0.50034362320721149</v>
      </c>
      <c r="V13" s="11">
        <f t="shared" si="3"/>
        <v>0.95588564497188089</v>
      </c>
      <c r="W13" s="11">
        <f t="shared" si="4"/>
        <v>1.2584177777777776</v>
      </c>
      <c r="X13" s="11">
        <f t="shared" si="5"/>
        <v>2.0494192090952379</v>
      </c>
      <c r="Y13" s="11">
        <f t="shared" si="6"/>
        <v>0.46521154072650883</v>
      </c>
      <c r="Z13" s="11">
        <f t="shared" si="7"/>
        <v>1.0658378084331099</v>
      </c>
      <c r="AA13" s="11">
        <f t="shared" si="8"/>
        <v>0.16074800376317924</v>
      </c>
      <c r="AB13" s="11">
        <f t="shared" si="9"/>
        <v>1.7894864147457281</v>
      </c>
      <c r="AC13" s="11">
        <f t="shared" si="10"/>
        <v>0.42090909090909095</v>
      </c>
      <c r="AD13" s="11">
        <f t="shared" si="11"/>
        <v>0.65242276422764223</v>
      </c>
      <c r="AE13" s="11">
        <f t="shared" si="42"/>
        <v>0.34008042217972811</v>
      </c>
      <c r="AF13" s="11">
        <f t="shared" si="43"/>
        <v>3.5600563264039127</v>
      </c>
      <c r="AI13" s="12">
        <f t="shared" si="44"/>
        <v>104.31749923216167</v>
      </c>
      <c r="AJ13" s="12">
        <f t="shared" si="45"/>
        <v>42.678735311335984</v>
      </c>
      <c r="AK13" s="12">
        <f t="shared" si="46"/>
        <v>83.057041452397101</v>
      </c>
      <c r="AL13" s="12">
        <f t="shared" si="47"/>
        <v>179.7065012547136</v>
      </c>
      <c r="AM13" s="12">
        <f t="shared" si="48"/>
        <v>202.60526222222219</v>
      </c>
      <c r="AN13" s="12">
        <f t="shared" si="49"/>
        <v>18.444772881857141</v>
      </c>
      <c r="AO13" s="12">
        <f t="shared" si="50"/>
        <v>22.795365495598933</v>
      </c>
      <c r="AP13" s="12">
        <f t="shared" si="51"/>
        <v>2.4194518251431596</v>
      </c>
      <c r="AQ13" s="12">
        <f t="shared" si="52"/>
        <v>44.366449038637469</v>
      </c>
      <c r="AR13" s="12">
        <f t="shared" si="53"/>
        <v>8.6969039756642399</v>
      </c>
      <c r="AS13" s="12">
        <f t="shared" si="54"/>
        <v>76.184545454545457</v>
      </c>
      <c r="AT13" s="12">
        <f t="shared" si="55"/>
        <v>0.24139642276422763</v>
      </c>
      <c r="AU13" s="12">
        <f t="shared" si="56"/>
        <v>0.35708444328871453</v>
      </c>
      <c r="AV13" s="12">
        <f t="shared" si="57"/>
        <v>56.960901222462603</v>
      </c>
      <c r="AX13" s="12">
        <f t="shared" si="12"/>
        <v>2.3512699684690688</v>
      </c>
      <c r="AY13" s="12">
        <f t="shared" si="13"/>
        <v>2.1636516075245673</v>
      </c>
      <c r="AZ13" s="12">
        <f t="shared" si="14"/>
        <v>2.4442500104836444</v>
      </c>
      <c r="BA13" s="12">
        <f t="shared" si="15"/>
        <v>74.275709640997007</v>
      </c>
      <c r="BB13" s="12">
        <f t="shared" si="16"/>
        <v>9.4217067100520282</v>
      </c>
      <c r="BC13" s="11">
        <f t="shared" si="17"/>
        <v>9.103797541855789E-2</v>
      </c>
      <c r="BD13" s="12">
        <f t="shared" si="18"/>
        <v>0.88697844904742551</v>
      </c>
      <c r="BE13" s="12">
        <f t="shared" si="19"/>
        <v>2.6594010768641265</v>
      </c>
      <c r="BF13" s="11">
        <f t="shared" si="58"/>
        <v>4.2379319424994044E-3</v>
      </c>
      <c r="BG13" s="12">
        <f t="shared" si="20"/>
        <v>23.296251492387889</v>
      </c>
      <c r="BH13" s="12">
        <f t="shared" si="21"/>
        <v>0.19602434190958928</v>
      </c>
      <c r="BI13" s="12">
        <f t="shared" si="22"/>
        <v>18.337397164753341</v>
      </c>
      <c r="BJ13" s="12">
        <f t="shared" si="23"/>
        <v>8.8880023556252645</v>
      </c>
      <c r="BK13" s="12">
        <f t="shared" si="24"/>
        <v>36.027476613265819</v>
      </c>
      <c r="BL13" s="12">
        <f t="shared" si="25"/>
        <v>0.38152070767820495</v>
      </c>
      <c r="BM13" s="12">
        <f t="shared" si="26"/>
        <v>213.35162280633924</v>
      </c>
      <c r="BN13" s="12">
        <f t="shared" si="27"/>
        <v>0.3760245149555122</v>
      </c>
    </row>
    <row r="14" spans="2:66" x14ac:dyDescent="0.25">
      <c r="B14" s="8">
        <v>0.7</v>
      </c>
      <c r="C14" s="10">
        <v>0.3</v>
      </c>
      <c r="D14" s="11">
        <f t="shared" si="28"/>
        <v>0.16806999999999991</v>
      </c>
      <c r="E14" s="11">
        <f t="shared" si="29"/>
        <v>1.1952286093343936</v>
      </c>
      <c r="F14" s="11">
        <f t="shared" si="30"/>
        <v>0.57531005173393002</v>
      </c>
      <c r="G14" s="11">
        <f t="shared" si="31"/>
        <v>0.76528557975036537</v>
      </c>
      <c r="H14" s="11">
        <f t="shared" si="32"/>
        <v>0.99999999999999989</v>
      </c>
      <c r="I14" s="11">
        <f t="shared" si="33"/>
        <v>1.4033204756531499</v>
      </c>
      <c r="J14" s="11">
        <f t="shared" si="34"/>
        <v>0.40996341300169692</v>
      </c>
      <c r="K14" s="11">
        <f t="shared" si="35"/>
        <v>0.83666002653407545</v>
      </c>
      <c r="L14" s="11">
        <f t="shared" si="36"/>
        <v>0.11764899999999991</v>
      </c>
      <c r="M14" s="11">
        <f t="shared" si="37"/>
        <v>0.91469121922869434</v>
      </c>
      <c r="N14" s="11">
        <f t="shared" si="38"/>
        <v>4.6206807280353E-16</v>
      </c>
      <c r="O14" s="11">
        <f t="shared" si="39"/>
        <v>0.48999999999999988</v>
      </c>
      <c r="P14" s="11">
        <f t="shared" si="40"/>
        <v>6.7822307284899873E-3</v>
      </c>
      <c r="Q14" s="11">
        <f t="shared" si="41"/>
        <v>0.58566201857385281</v>
      </c>
      <c r="S14" s="11">
        <f t="shared" si="0"/>
        <v>0.23795772536777082</v>
      </c>
      <c r="T14" s="11">
        <f t="shared" si="1"/>
        <v>1.7607598659579067</v>
      </c>
      <c r="U14" s="11">
        <f t="shared" si="2"/>
        <v>0.61204075860405371</v>
      </c>
      <c r="V14" s="11">
        <f t="shared" si="3"/>
        <v>0.96746684272806549</v>
      </c>
      <c r="W14" s="11">
        <f t="shared" si="4"/>
        <v>1.2584177777777776</v>
      </c>
      <c r="X14" s="11">
        <f t="shared" si="5"/>
        <v>1.6775972678914746</v>
      </c>
      <c r="Y14" s="11">
        <f t="shared" si="6"/>
        <v>0.56243935662138289</v>
      </c>
      <c r="Z14" s="11">
        <f t="shared" si="7"/>
        <v>1.0477097913608024</v>
      </c>
      <c r="AA14" s="11">
        <f t="shared" si="8"/>
        <v>0.22324487474452548</v>
      </c>
      <c r="AB14" s="11">
        <f t="shared" si="9"/>
        <v>1.5617741193014123</v>
      </c>
      <c r="AC14" s="11">
        <f t="shared" si="10"/>
        <v>0.42090909090909118</v>
      </c>
      <c r="AD14" s="11">
        <f t="shared" si="11"/>
        <v>0.72302439024390242</v>
      </c>
      <c r="AE14" s="11">
        <f t="shared" si="42"/>
        <v>0.34404211310386501</v>
      </c>
      <c r="AF14" s="11">
        <f t="shared" si="43"/>
        <v>2.9817738026557281</v>
      </c>
      <c r="AI14" s="12">
        <f t="shared" si="44"/>
        <v>159.90759144714198</v>
      </c>
      <c r="AJ14" s="12">
        <f t="shared" si="45"/>
        <v>35.215197319158136</v>
      </c>
      <c r="AK14" s="12">
        <f t="shared" si="46"/>
        <v>101.59876592827291</v>
      </c>
      <c r="AL14" s="12">
        <f t="shared" si="47"/>
        <v>181.88376643287631</v>
      </c>
      <c r="AM14" s="12">
        <f t="shared" si="48"/>
        <v>202.60526222222219</v>
      </c>
      <c r="AN14" s="12">
        <f t="shared" si="49"/>
        <v>15.098375411023271</v>
      </c>
      <c r="AO14" s="12">
        <f t="shared" si="50"/>
        <v>27.559528474447763</v>
      </c>
      <c r="AP14" s="12">
        <f t="shared" si="51"/>
        <v>2.3783012263890217</v>
      </c>
      <c r="AQ14" s="12">
        <f t="shared" si="52"/>
        <v>61.61558542948903</v>
      </c>
      <c r="AR14" s="12">
        <f t="shared" si="53"/>
        <v>7.5902222198048639</v>
      </c>
      <c r="AS14" s="12">
        <f t="shared" si="54"/>
        <v>76.1845454545455</v>
      </c>
      <c r="AT14" s="12">
        <f t="shared" si="55"/>
        <v>0.26751902439024389</v>
      </c>
      <c r="AU14" s="12">
        <f t="shared" si="56"/>
        <v>0.36124421875905827</v>
      </c>
      <c r="AV14" s="12">
        <f t="shared" si="57"/>
        <v>47.70838084249165</v>
      </c>
      <c r="AX14" s="12">
        <f t="shared" si="12"/>
        <v>2.5952458348405254</v>
      </c>
      <c r="AY14" s="12">
        <f t="shared" si="13"/>
        <v>1.7902162961436294</v>
      </c>
      <c r="AZ14" s="12">
        <f t="shared" si="14"/>
        <v>4.5408688185923465</v>
      </c>
      <c r="BA14" s="12">
        <f t="shared" si="15"/>
        <v>76.476337149701891</v>
      </c>
      <c r="BB14" s="12">
        <f t="shared" si="16"/>
        <v>11.587904916607824</v>
      </c>
      <c r="BC14" s="11">
        <f t="shared" si="17"/>
        <v>7.452114148181907E-2</v>
      </c>
      <c r="BD14" s="12">
        <f t="shared" si="18"/>
        <v>0.89772478976080072</v>
      </c>
      <c r="BE14" s="12">
        <f t="shared" si="19"/>
        <v>2.6594010768641252</v>
      </c>
      <c r="BF14" s="11">
        <f t="shared" si="58"/>
        <v>5.607380080104858E-3</v>
      </c>
      <c r="BG14" s="12">
        <f t="shared" si="20"/>
        <v>26.692928922894033</v>
      </c>
      <c r="BH14" s="12">
        <f t="shared" si="21"/>
        <v>0.12318672567821139</v>
      </c>
      <c r="BI14" s="12">
        <f t="shared" si="22"/>
        <v>25.907393372133967</v>
      </c>
      <c r="BJ14" s="12">
        <f t="shared" si="23"/>
        <v>7.3515503870129981</v>
      </c>
      <c r="BK14" s="12">
        <f t="shared" si="24"/>
        <v>28.372644663702918</v>
      </c>
      <c r="BL14" s="12">
        <f t="shared" si="25"/>
        <v>0.27541190433799528</v>
      </c>
      <c r="BM14" s="12">
        <f t="shared" si="26"/>
        <v>210.89485034875776</v>
      </c>
      <c r="BN14" s="12">
        <f t="shared" si="27"/>
        <v>0.37602451495551237</v>
      </c>
    </row>
    <row r="15" spans="2:66" x14ac:dyDescent="0.25">
      <c r="B15" s="8">
        <v>0.8</v>
      </c>
      <c r="C15" s="10">
        <v>0.2</v>
      </c>
      <c r="D15" s="11">
        <f t="shared" si="28"/>
        <v>0.32768000000000003</v>
      </c>
      <c r="E15" s="11">
        <f t="shared" si="29"/>
        <v>1.1180339887498947</v>
      </c>
      <c r="F15" s="11">
        <f t="shared" si="30"/>
        <v>0.7076026974891908</v>
      </c>
      <c r="G15" s="11">
        <f t="shared" si="31"/>
        <v>0.84589701075245127</v>
      </c>
      <c r="H15" s="11">
        <f t="shared" si="32"/>
        <v>0.99999999999999989</v>
      </c>
      <c r="I15" s="11">
        <f t="shared" si="33"/>
        <v>1.2361310411312896</v>
      </c>
      <c r="J15" s="11">
        <f t="shared" si="34"/>
        <v>0.57243340223994621</v>
      </c>
      <c r="K15" s="11">
        <f t="shared" si="35"/>
        <v>0.89442719099991586</v>
      </c>
      <c r="L15" s="11">
        <f t="shared" si="36"/>
        <v>0.26214399999999999</v>
      </c>
      <c r="M15" s="11">
        <f t="shared" si="37"/>
        <v>0.94574160900317572</v>
      </c>
      <c r="N15" s="11">
        <f t="shared" si="38"/>
        <v>2.5462949704180989E-10</v>
      </c>
      <c r="O15" s="11">
        <f t="shared" si="39"/>
        <v>0.64</v>
      </c>
      <c r="P15" s="11">
        <f t="shared" si="40"/>
        <v>4.3980465111040007E-2</v>
      </c>
      <c r="Q15" s="11">
        <f t="shared" si="41"/>
        <v>0.71554175279993271</v>
      </c>
      <c r="S15" s="11">
        <f t="shared" si="0"/>
        <v>0.38415940994946662</v>
      </c>
      <c r="T15" s="11">
        <f t="shared" si="1"/>
        <v>1.4599506279637655</v>
      </c>
      <c r="U15" s="11">
        <f t="shared" si="2"/>
        <v>0.73289163981520689</v>
      </c>
      <c r="V15" s="11">
        <f t="shared" si="3"/>
        <v>0.97864018418666565</v>
      </c>
      <c r="W15" s="11">
        <f t="shared" si="4"/>
        <v>1.2584177777777776</v>
      </c>
      <c r="X15" s="11">
        <f t="shared" si="5"/>
        <v>1.3967111961668184</v>
      </c>
      <c r="Y15" s="11">
        <f t="shared" si="6"/>
        <v>0.68292421228510425</v>
      </c>
      <c r="Z15" s="11">
        <f t="shared" si="7"/>
        <v>1.0308366444777135</v>
      </c>
      <c r="AA15" s="11">
        <f t="shared" si="8"/>
        <v>0.35044735065693433</v>
      </c>
      <c r="AB15" s="11">
        <f t="shared" si="9"/>
        <v>1.3573015525642722</v>
      </c>
      <c r="AC15" s="11">
        <f t="shared" si="10"/>
        <v>0.42090909105654456</v>
      </c>
      <c r="AD15" s="11">
        <f t="shared" si="11"/>
        <v>0.80448780487804883</v>
      </c>
      <c r="AE15" s="11">
        <f t="shared" si="42"/>
        <v>0.36860920803183983</v>
      </c>
      <c r="AF15" s="11">
        <f t="shared" si="43"/>
        <v>2.3605605267228964</v>
      </c>
      <c r="AI15" s="12">
        <f t="shared" si="44"/>
        <v>258.15512348604159</v>
      </c>
      <c r="AJ15" s="12">
        <f t="shared" si="45"/>
        <v>29.19901255927531</v>
      </c>
      <c r="AK15" s="12">
        <f t="shared" si="46"/>
        <v>121.66001220932435</v>
      </c>
      <c r="AL15" s="12">
        <f t="shared" si="47"/>
        <v>183.98435462709315</v>
      </c>
      <c r="AM15" s="12">
        <f t="shared" si="48"/>
        <v>202.60526222222219</v>
      </c>
      <c r="AN15" s="12">
        <f t="shared" si="49"/>
        <v>12.570400765501365</v>
      </c>
      <c r="AO15" s="12">
        <f t="shared" si="50"/>
        <v>33.463286401970109</v>
      </c>
      <c r="AP15" s="12">
        <f t="shared" si="51"/>
        <v>2.3399991829644096</v>
      </c>
      <c r="AQ15" s="12">
        <f t="shared" si="52"/>
        <v>96.723468781313869</v>
      </c>
      <c r="AR15" s="12">
        <f t="shared" si="53"/>
        <v>6.5964855454623637</v>
      </c>
      <c r="AS15" s="12">
        <f t="shared" si="54"/>
        <v>76.184545481234565</v>
      </c>
      <c r="AT15" s="12">
        <f t="shared" si="55"/>
        <v>0.29766048780487808</v>
      </c>
      <c r="AU15" s="12">
        <f t="shared" si="56"/>
        <v>0.38703966843343185</v>
      </c>
      <c r="AV15" s="12">
        <f t="shared" si="57"/>
        <v>37.768968427566342</v>
      </c>
      <c r="AX15" s="12">
        <f t="shared" si="12"/>
        <v>2.6690019158609304</v>
      </c>
      <c r="AY15" s="12">
        <f t="shared" si="13"/>
        <v>1.512282888074477</v>
      </c>
      <c r="AZ15" s="12">
        <f t="shared" si="14"/>
        <v>8.8412278655648056</v>
      </c>
      <c r="BA15" s="12">
        <f t="shared" si="15"/>
        <v>78.625820028712155</v>
      </c>
      <c r="BB15" s="12">
        <f t="shared" si="16"/>
        <v>14.300554737620638</v>
      </c>
      <c r="BC15" s="11">
        <f t="shared" si="17"/>
        <v>6.2043801960651221E-2</v>
      </c>
      <c r="BD15" s="12">
        <f t="shared" si="18"/>
        <v>0.9080926754276244</v>
      </c>
      <c r="BE15" s="12">
        <f t="shared" si="19"/>
        <v>2.6594010759324807</v>
      </c>
      <c r="BF15" s="11">
        <f t="shared" si="58"/>
        <v>7.8810859866542023E-3</v>
      </c>
      <c r="BG15" s="12">
        <f t="shared" si="20"/>
        <v>30.714122061798758</v>
      </c>
      <c r="BH15" s="12">
        <f t="shared" si="21"/>
        <v>6.819943110577055E-2</v>
      </c>
      <c r="BI15" s="12">
        <f t="shared" si="22"/>
        <v>41.334830151000524</v>
      </c>
      <c r="BJ15" s="12">
        <f t="shared" si="23"/>
        <v>6.0545536319557085</v>
      </c>
      <c r="BK15" s="12">
        <f t="shared" si="24"/>
        <v>22.161105742010612</v>
      </c>
      <c r="BL15" s="12">
        <f t="shared" si="25"/>
        <v>0.19712605230172503</v>
      </c>
      <c r="BM15" s="12">
        <f t="shared" si="26"/>
        <v>196.83911416521323</v>
      </c>
      <c r="BN15" s="12">
        <f t="shared" si="27"/>
        <v>0.37602451508724177</v>
      </c>
    </row>
    <row r="16" spans="2:66" x14ac:dyDescent="0.25">
      <c r="B16" s="8">
        <v>0.9</v>
      </c>
      <c r="C16" s="10">
        <v>0.1</v>
      </c>
      <c r="D16" s="11">
        <f t="shared" si="28"/>
        <v>0.59049000000000007</v>
      </c>
      <c r="E16" s="11">
        <f t="shared" si="29"/>
        <v>1.0540925533894598</v>
      </c>
      <c r="F16" s="11">
        <f t="shared" si="30"/>
        <v>0.84932887577918259</v>
      </c>
      <c r="G16" s="11">
        <f t="shared" si="31"/>
        <v>0.92402108647230685</v>
      </c>
      <c r="H16" s="11">
        <f t="shared" si="32"/>
        <v>1</v>
      </c>
      <c r="I16" s="11">
        <f t="shared" si="33"/>
        <v>1.1052731399228124</v>
      </c>
      <c r="J16" s="11">
        <f t="shared" si="34"/>
        <v>0.76843347142091623</v>
      </c>
      <c r="K16" s="11">
        <f t="shared" si="35"/>
        <v>0.94868329805051377</v>
      </c>
      <c r="L16" s="11">
        <f t="shared" si="36"/>
        <v>0.53144100000000005</v>
      </c>
      <c r="M16" s="11">
        <f t="shared" si="37"/>
        <v>0.97400374642529675</v>
      </c>
      <c r="N16" s="11">
        <f t="shared" si="38"/>
        <v>2.9512665430652713E-5</v>
      </c>
      <c r="O16" s="11">
        <f t="shared" si="39"/>
        <v>0.80999999999999994</v>
      </c>
      <c r="P16" s="11">
        <f t="shared" si="40"/>
        <v>0.22876792454961004</v>
      </c>
      <c r="Q16" s="11">
        <f t="shared" si="41"/>
        <v>0.85381496824546244</v>
      </c>
      <c r="S16" s="11">
        <f t="shared" si="0"/>
        <v>0.62489159919146553</v>
      </c>
      <c r="T16" s="11">
        <f t="shared" si="1"/>
        <v>1.2107859283851217</v>
      </c>
      <c r="U16" s="11">
        <f t="shared" si="2"/>
        <v>0.86236016347540001</v>
      </c>
      <c r="V16" s="11">
        <f t="shared" si="3"/>
        <v>0.98946875977829485</v>
      </c>
      <c r="W16" s="11">
        <f t="shared" si="4"/>
        <v>1</v>
      </c>
      <c r="X16" s="11">
        <f t="shared" si="5"/>
        <v>1.1768638001295026</v>
      </c>
      <c r="Y16" s="11">
        <f t="shared" si="6"/>
        <v>0.82827437914403734</v>
      </c>
      <c r="Z16" s="11">
        <f t="shared" si="7"/>
        <v>1.0149890384538678</v>
      </c>
      <c r="AA16" s="11">
        <f t="shared" si="8"/>
        <v>0.58751607383617199</v>
      </c>
      <c r="AB16" s="11">
        <f t="shared" si="9"/>
        <v>1.1711901439104531</v>
      </c>
      <c r="AC16" s="11">
        <f t="shared" si="10"/>
        <v>0.42092618142534494</v>
      </c>
      <c r="AD16" s="11">
        <f t="shared" si="11"/>
        <v>0.89681300813008125</v>
      </c>
      <c r="AE16" s="11">
        <f t="shared" si="42"/>
        <v>0.49064970626732246</v>
      </c>
      <c r="AF16" s="11">
        <f t="shared" si="43"/>
        <v>1.6992013265942318</v>
      </c>
      <c r="AI16" s="12">
        <f t="shared" si="44"/>
        <v>419.92715465666481</v>
      </c>
      <c r="AJ16" s="12">
        <f t="shared" si="45"/>
        <v>24.215718567702432</v>
      </c>
      <c r="AK16" s="12">
        <f t="shared" si="46"/>
        <v>143.1517871369164</v>
      </c>
      <c r="AL16" s="12">
        <f t="shared" si="47"/>
        <v>186.02012683831944</v>
      </c>
      <c r="AM16" s="12">
        <f t="shared" si="48"/>
        <v>161</v>
      </c>
      <c r="AN16" s="12">
        <f t="shared" si="49"/>
        <v>10.591774201165524</v>
      </c>
      <c r="AO16" s="12">
        <f t="shared" si="50"/>
        <v>40.585444578057832</v>
      </c>
      <c r="AP16" s="12">
        <f t="shared" si="51"/>
        <v>2.3040251172902799</v>
      </c>
      <c r="AQ16" s="12">
        <f t="shared" si="52"/>
        <v>162.15443637878346</v>
      </c>
      <c r="AR16" s="12">
        <f t="shared" si="53"/>
        <v>5.6919840994048023</v>
      </c>
      <c r="AS16" s="12">
        <f t="shared" si="54"/>
        <v>76.187638837987436</v>
      </c>
      <c r="AT16" s="12">
        <f t="shared" si="55"/>
        <v>0.33182081300813004</v>
      </c>
      <c r="AU16" s="12">
        <f t="shared" si="56"/>
        <v>0.51518219158068856</v>
      </c>
      <c r="AV16" s="12">
        <f t="shared" si="57"/>
        <v>27.187221225507709</v>
      </c>
      <c r="AX16" s="12">
        <f t="shared" si="12"/>
        <v>2.5896741651627653</v>
      </c>
      <c r="AY16" s="12">
        <f t="shared" si="13"/>
        <v>1.2994607371572802</v>
      </c>
      <c r="AZ16" s="12">
        <f t="shared" si="14"/>
        <v>17.341098240906224</v>
      </c>
      <c r="BA16" s="12">
        <f t="shared" si="15"/>
        <v>80.737022110719948</v>
      </c>
      <c r="BB16" s="12">
        <f t="shared" si="16"/>
        <v>17.615018288424565</v>
      </c>
      <c r="BC16" s="11">
        <f t="shared" si="17"/>
        <v>6.5787417398543629E-2</v>
      </c>
      <c r="BD16" s="12">
        <f t="shared" si="18"/>
        <v>1.1554045145237233</v>
      </c>
      <c r="BE16" s="12">
        <f t="shared" si="19"/>
        <v>2.1132036962369387</v>
      </c>
      <c r="BF16" s="11">
        <f t="shared" si="58"/>
        <v>1.2205028614576017E-2</v>
      </c>
      <c r="BG16" s="12">
        <f t="shared" si="20"/>
        <v>28.285391734814475</v>
      </c>
      <c r="BH16" s="12">
        <f t="shared" si="21"/>
        <v>3.5102240965573427E-2</v>
      </c>
      <c r="BI16" s="12">
        <f t="shared" si="22"/>
        <v>70.378762437056324</v>
      </c>
      <c r="BJ16" s="12">
        <f t="shared" si="23"/>
        <v>3.9669394206178845</v>
      </c>
      <c r="BK16" s="12">
        <f t="shared" si="24"/>
        <v>17.153788660222894</v>
      </c>
      <c r="BL16" s="12">
        <f t="shared" si="25"/>
        <v>0.14024693233204408</v>
      </c>
      <c r="BM16" s="12">
        <f t="shared" si="26"/>
        <v>147.88484556158193</v>
      </c>
      <c r="BN16" s="12">
        <f t="shared" si="27"/>
        <v>0.47321514806203374</v>
      </c>
    </row>
    <row r="17" spans="2:66" x14ac:dyDescent="0.25">
      <c r="B17" s="8">
        <v>1</v>
      </c>
      <c r="C17" s="10">
        <v>0</v>
      </c>
      <c r="D17" s="11">
        <f t="shared" si="28"/>
        <v>1</v>
      </c>
      <c r="E17" s="11">
        <f t="shared" si="29"/>
        <v>1</v>
      </c>
      <c r="F17" s="11">
        <f t="shared" si="30"/>
        <v>1</v>
      </c>
      <c r="G17" s="11">
        <f t="shared" si="31"/>
        <v>1</v>
      </c>
      <c r="H17" s="11">
        <f t="shared" si="32"/>
        <v>1</v>
      </c>
      <c r="I17" s="11">
        <f t="shared" si="33"/>
        <v>1</v>
      </c>
      <c r="J17" s="11">
        <f t="shared" si="34"/>
        <v>1</v>
      </c>
      <c r="K17" s="11">
        <f t="shared" si="35"/>
        <v>1</v>
      </c>
      <c r="L17" s="11">
        <f t="shared" si="36"/>
        <v>1</v>
      </c>
      <c r="M17" s="11">
        <f t="shared" si="37"/>
        <v>1</v>
      </c>
      <c r="N17" s="11">
        <f t="shared" si="38"/>
        <v>1</v>
      </c>
      <c r="O17" s="11">
        <f t="shared" si="39"/>
        <v>1</v>
      </c>
      <c r="P17" s="11">
        <f t="shared" si="40"/>
        <v>1</v>
      </c>
      <c r="Q17" s="11">
        <f t="shared" si="41"/>
        <v>1</v>
      </c>
      <c r="S17" s="11">
        <f t="shared" si="0"/>
        <v>1</v>
      </c>
      <c r="T17" s="11">
        <f t="shared" si="1"/>
        <v>1</v>
      </c>
      <c r="U17" s="11">
        <f t="shared" si="2"/>
        <v>1</v>
      </c>
      <c r="V17" s="11">
        <f t="shared" si="3"/>
        <v>1</v>
      </c>
      <c r="W17" s="11">
        <f t="shared" si="4"/>
        <v>1</v>
      </c>
      <c r="X17" s="11">
        <f t="shared" si="5"/>
        <v>1</v>
      </c>
      <c r="Y17" s="11">
        <f t="shared" si="6"/>
        <v>1</v>
      </c>
      <c r="Z17" s="11">
        <f t="shared" si="7"/>
        <v>1</v>
      </c>
      <c r="AA17" s="11">
        <f t="shared" si="8"/>
        <v>1</v>
      </c>
      <c r="AB17" s="11">
        <f t="shared" si="9"/>
        <v>1</v>
      </c>
      <c r="AC17" s="11">
        <f t="shared" si="10"/>
        <v>1</v>
      </c>
      <c r="AD17" s="11">
        <f t="shared" si="11"/>
        <v>1</v>
      </c>
      <c r="AE17" s="11">
        <f t="shared" si="42"/>
        <v>1</v>
      </c>
      <c r="AF17" s="11">
        <f t="shared" si="43"/>
        <v>1</v>
      </c>
      <c r="AI17" s="12">
        <f t="shared" si="44"/>
        <v>672</v>
      </c>
      <c r="AJ17" s="12">
        <f t="shared" si="45"/>
        <v>20</v>
      </c>
      <c r="AK17" s="12">
        <f t="shared" si="46"/>
        <v>166</v>
      </c>
      <c r="AL17" s="12">
        <f t="shared" si="47"/>
        <v>188</v>
      </c>
      <c r="AM17" s="12">
        <f t="shared" si="48"/>
        <v>161</v>
      </c>
      <c r="AN17" s="12">
        <f t="shared" si="49"/>
        <v>9</v>
      </c>
      <c r="AO17" s="12">
        <f t="shared" si="50"/>
        <v>49</v>
      </c>
      <c r="AP17" s="12">
        <f t="shared" si="51"/>
        <v>2.27</v>
      </c>
      <c r="AQ17" s="12">
        <f t="shared" si="52"/>
        <v>276</v>
      </c>
      <c r="AR17" s="12">
        <f t="shared" si="53"/>
        <v>4.8600000000000003</v>
      </c>
      <c r="AS17" s="12">
        <f t="shared" si="54"/>
        <v>181</v>
      </c>
      <c r="AT17" s="12">
        <f t="shared" si="55"/>
        <v>0.37</v>
      </c>
      <c r="AU17" s="12">
        <f t="shared" si="56"/>
        <v>1.05</v>
      </c>
      <c r="AV17" s="12">
        <f t="shared" si="57"/>
        <v>16</v>
      </c>
      <c r="AX17" s="12">
        <f t="shared" si="12"/>
        <v>2.4347826086956523</v>
      </c>
      <c r="AY17" s="12">
        <f t="shared" si="13"/>
        <v>1.1325301204819278</v>
      </c>
      <c r="AZ17" s="12">
        <f t="shared" si="14"/>
        <v>33.6</v>
      </c>
      <c r="BA17" s="12">
        <f t="shared" si="15"/>
        <v>82.819383259911888</v>
      </c>
      <c r="BB17" s="12">
        <f t="shared" si="16"/>
        <v>21.58590308370044</v>
      </c>
      <c r="BC17" s="11">
        <f t="shared" si="17"/>
        <v>5.5900621118012424E-2</v>
      </c>
      <c r="BD17" s="12">
        <f t="shared" si="18"/>
        <v>1.1677018633540373</v>
      </c>
      <c r="BE17" s="12">
        <f t="shared" si="19"/>
        <v>0.88950276243093918</v>
      </c>
      <c r="BF17" s="11">
        <f t="shared" si="58"/>
        <v>2.3125E-2</v>
      </c>
      <c r="BG17" s="12">
        <f t="shared" si="20"/>
        <v>33.127572016460903</v>
      </c>
      <c r="BH17" s="12">
        <f t="shared" si="21"/>
        <v>1.7608695652173913E-2</v>
      </c>
      <c r="BI17" s="12">
        <f t="shared" si="22"/>
        <v>121.58590308370044</v>
      </c>
      <c r="BJ17" s="12">
        <f t="shared" si="23"/>
        <v>3.2857142857142856</v>
      </c>
      <c r="BK17" s="12">
        <f t="shared" si="24"/>
        <v>13.135135135135137</v>
      </c>
      <c r="BL17" s="12">
        <f t="shared" si="25"/>
        <v>9.9183673469387765E-2</v>
      </c>
      <c r="BM17" s="12">
        <f t="shared" si="26"/>
        <v>172.38095238095238</v>
      </c>
      <c r="BN17" s="12">
        <f t="shared" si="27"/>
        <v>1.1242236024844721</v>
      </c>
    </row>
    <row r="18" spans="2:66" x14ac:dyDescent="0.25">
      <c r="B18" s="8">
        <v>0.999</v>
      </c>
      <c r="C18" s="13">
        <v>1E-3</v>
      </c>
      <c r="D18" s="11">
        <f t="shared" si="28"/>
        <v>0.99500999000499901</v>
      </c>
      <c r="E18" s="11">
        <f t="shared" si="29"/>
        <v>1.0005003753127737</v>
      </c>
      <c r="F18" s="11">
        <f t="shared" si="30"/>
        <v>0.99845042631396064</v>
      </c>
      <c r="G18" s="11">
        <f t="shared" si="31"/>
        <v>0.99924990621091547</v>
      </c>
      <c r="H18" s="11">
        <f t="shared" si="32"/>
        <v>1</v>
      </c>
      <c r="I18" s="11">
        <f t="shared" si="33"/>
        <v>1.0009509271617127</v>
      </c>
      <c r="J18" s="11">
        <f t="shared" si="34"/>
        <v>0.99750187468746088</v>
      </c>
      <c r="K18" s="11">
        <f t="shared" si="35"/>
        <v>0.99949987493746095</v>
      </c>
      <c r="L18" s="11">
        <f t="shared" si="36"/>
        <v>0.994014980014994</v>
      </c>
      <c r="M18" s="11">
        <f t="shared" si="37"/>
        <v>0.99974990619527493</v>
      </c>
      <c r="N18" s="11">
        <f t="shared" si="38"/>
        <v>0.90569784495866756</v>
      </c>
      <c r="O18" s="11">
        <f t="shared" si="39"/>
        <v>0.99800100000000003</v>
      </c>
      <c r="P18" s="11">
        <f t="shared" si="40"/>
        <v>0.98609063699900101</v>
      </c>
      <c r="Q18" s="11">
        <f>(B18)^(-($C$3-1+$Q$5)/($C$3-1))</f>
        <v>0.99850037506252343</v>
      </c>
      <c r="S18" s="11">
        <f t="shared" si="0"/>
        <v>0.99542918446620732</v>
      </c>
      <c r="T18" s="11">
        <f t="shared" si="1"/>
        <v>1.0019498446317483</v>
      </c>
      <c r="U18" s="11">
        <f t="shared" si="2"/>
        <v>0.99858444629034093</v>
      </c>
      <c r="V18" s="11">
        <f t="shared" si="3"/>
        <v>0.99989603144458261</v>
      </c>
      <c r="W18" s="11">
        <f t="shared" si="4"/>
        <v>1</v>
      </c>
      <c r="X18" s="11">
        <f t="shared" si="5"/>
        <v>1.0015976021194979</v>
      </c>
      <c r="Y18" s="11">
        <f t="shared" si="6"/>
        <v>0.99814743467933764</v>
      </c>
      <c r="Z18" s="11">
        <f t="shared" si="7"/>
        <v>1.0001460809738225</v>
      </c>
      <c r="AA18" s="11">
        <f t="shared" si="8"/>
        <v>0.99473124080087194</v>
      </c>
      <c r="AB18" s="11">
        <f t="shared" si="9"/>
        <v>1.0016469140177822</v>
      </c>
      <c r="AC18" s="11">
        <f t="shared" si="10"/>
        <v>0.94539047930788289</v>
      </c>
      <c r="AD18" s="11">
        <f t="shared" si="11"/>
        <v>0.99891436422764224</v>
      </c>
      <c r="AE18" s="11">
        <f t="shared" si="42"/>
        <v>0.99081374030501013</v>
      </c>
      <c r="AF18" s="11">
        <f t="shared" si="43"/>
        <v>1.0071726888388821</v>
      </c>
      <c r="AI18" s="12">
        <f t="shared" si="44"/>
        <v>668.92841196129132</v>
      </c>
      <c r="AJ18" s="12">
        <f t="shared" si="45"/>
        <v>20.038996892634966</v>
      </c>
      <c r="AK18" s="12">
        <f t="shared" si="46"/>
        <v>165.76501808419658</v>
      </c>
      <c r="AL18" s="12">
        <f t="shared" si="47"/>
        <v>187.98045391158152</v>
      </c>
      <c r="AM18" s="12">
        <f t="shared" si="48"/>
        <v>161</v>
      </c>
      <c r="AN18" s="12">
        <f t="shared" si="49"/>
        <v>9.0143784190754808</v>
      </c>
      <c r="AO18" s="12">
        <f t="shared" si="50"/>
        <v>48.909224299287544</v>
      </c>
      <c r="AP18" s="12">
        <f t="shared" si="51"/>
        <v>2.2703316038105772</v>
      </c>
      <c r="AQ18" s="12">
        <f t="shared" si="52"/>
        <v>274.54582246104064</v>
      </c>
      <c r="AR18" s="12">
        <f t="shared" si="53"/>
        <v>4.8680040021264217</v>
      </c>
      <c r="AS18" s="12">
        <f t="shared" si="54"/>
        <v>171.11567675472679</v>
      </c>
      <c r="AT18" s="12">
        <f t="shared" si="55"/>
        <v>0.36959831476422761</v>
      </c>
      <c r="AU18" s="12">
        <f t="shared" si="56"/>
        <v>1.0403544273202607</v>
      </c>
      <c r="AV18" s="12">
        <f t="shared" si="57"/>
        <v>16.114763021422114</v>
      </c>
      <c r="AX18" s="12">
        <f t="shared" si="12"/>
        <v>2.4364909506361747</v>
      </c>
      <c r="AY18" s="12">
        <f t="shared" si="13"/>
        <v>1.1340176358325562</v>
      </c>
      <c r="AZ18" s="12">
        <f t="shared" si="14"/>
        <v>33.381332186699723</v>
      </c>
      <c r="BA18" s="12">
        <f t="shared" si="15"/>
        <v>82.79867733685721</v>
      </c>
      <c r="BB18" s="12">
        <f t="shared" si="16"/>
        <v>21.542766799879441</v>
      </c>
      <c r="BC18" s="11">
        <f t="shared" si="17"/>
        <v>5.5989928068791807E-2</v>
      </c>
      <c r="BD18" s="12">
        <f t="shared" si="18"/>
        <v>1.167580459078146</v>
      </c>
      <c r="BE18" s="12">
        <f t="shared" si="19"/>
        <v>0.94088398592943434</v>
      </c>
      <c r="BF18" s="11">
        <f t="shared" si="58"/>
        <v>2.2935386283552735E-2</v>
      </c>
      <c r="BG18" s="12">
        <f t="shared" si="20"/>
        <v>33.073103458763107</v>
      </c>
      <c r="BH18" s="12">
        <f t="shared" si="21"/>
        <v>1.7731116643806208E-2</v>
      </c>
      <c r="BI18" s="12">
        <f t="shared" si="22"/>
        <v>120.92763101224357</v>
      </c>
      <c r="BJ18" s="12">
        <f t="shared" si="23"/>
        <v>3.2918125835486878</v>
      </c>
      <c r="BK18" s="12">
        <f t="shared" si="24"/>
        <v>13.171066554326135</v>
      </c>
      <c r="BL18" s="12">
        <f t="shared" si="25"/>
        <v>9.9531408887982162E-2</v>
      </c>
      <c r="BM18" s="12">
        <f t="shared" si="26"/>
        <v>164.47825112398053</v>
      </c>
      <c r="BN18" s="12">
        <f t="shared" si="27"/>
        <v>1.0628302904020297</v>
      </c>
    </row>
    <row r="19" spans="2:66" x14ac:dyDescent="0.25"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</row>
    <row r="20" spans="2:66" x14ac:dyDescent="0.25">
      <c r="B20" s="9" t="s">
        <v>51</v>
      </c>
      <c r="C20" s="8">
        <v>0.8</v>
      </c>
      <c r="D20" s="8" t="s">
        <v>48</v>
      </c>
      <c r="E20" s="8" t="s">
        <v>49</v>
      </c>
      <c r="F20" s="8" t="s">
        <v>52</v>
      </c>
      <c r="G20" s="8" t="s">
        <v>53</v>
      </c>
      <c r="H20" s="8" t="s">
        <v>72</v>
      </c>
      <c r="I20" s="8" t="s">
        <v>73</v>
      </c>
      <c r="J20" s="8" t="s">
        <v>74</v>
      </c>
      <c r="K20" s="8" t="s">
        <v>75</v>
      </c>
      <c r="L20" s="8" t="s">
        <v>94</v>
      </c>
      <c r="M20" s="8" t="s">
        <v>87</v>
      </c>
      <c r="N20" s="8" t="s">
        <v>88</v>
      </c>
      <c r="O20" s="8" t="s">
        <v>96</v>
      </c>
      <c r="P20" s="8" t="s">
        <v>95</v>
      </c>
      <c r="Q20" s="8" t="s">
        <v>149</v>
      </c>
      <c r="BC20" s="12"/>
      <c r="BF20" s="12"/>
      <c r="BG20" s="12"/>
      <c r="BH20" s="12"/>
    </row>
    <row r="21" spans="2:66" x14ac:dyDescent="0.25">
      <c r="D21" s="8">
        <f t="shared" ref="D21:F21" si="59">D5</f>
        <v>1.2</v>
      </c>
      <c r="E21" s="8">
        <f t="shared" si="59"/>
        <v>0.1</v>
      </c>
      <c r="F21" s="8">
        <f t="shared" si="59"/>
        <v>0.51</v>
      </c>
      <c r="G21" s="8">
        <f>G5</f>
        <v>0.35</v>
      </c>
      <c r="H21" s="8">
        <f>H5</f>
        <v>0.2</v>
      </c>
      <c r="I21" s="8">
        <v>0.1</v>
      </c>
      <c r="J21" s="8">
        <f t="shared" ref="J21:P21" si="60">J5</f>
        <v>0.7</v>
      </c>
      <c r="K21" s="8">
        <f t="shared" si="60"/>
        <v>0.3</v>
      </c>
      <c r="L21" s="8">
        <f t="shared" si="60"/>
        <v>1.4</v>
      </c>
      <c r="M21" s="8">
        <f t="shared" si="60"/>
        <v>0.25</v>
      </c>
      <c r="N21" s="8">
        <f t="shared" si="60"/>
        <v>20</v>
      </c>
      <c r="O21" s="8">
        <f t="shared" si="60"/>
        <v>0.6</v>
      </c>
      <c r="P21" s="8">
        <f t="shared" si="60"/>
        <v>3</v>
      </c>
      <c r="Q21" s="8">
        <v>0.5</v>
      </c>
      <c r="S21" s="8" t="s">
        <v>159</v>
      </c>
      <c r="BC21" s="12"/>
      <c r="BF21" s="12"/>
      <c r="BG21" s="12"/>
      <c r="BH21" s="12"/>
    </row>
    <row r="22" spans="2:66" x14ac:dyDescent="0.25">
      <c r="B22" s="8" t="s">
        <v>50</v>
      </c>
      <c r="C22" s="8" t="s">
        <v>129</v>
      </c>
      <c r="D22" s="8" t="s">
        <v>116</v>
      </c>
      <c r="E22" s="8" t="s">
        <v>117</v>
      </c>
      <c r="F22" s="8" t="s">
        <v>118</v>
      </c>
      <c r="G22" s="8" t="s">
        <v>119</v>
      </c>
      <c r="H22" s="8" t="s">
        <v>120</v>
      </c>
      <c r="I22" s="8" t="s">
        <v>121</v>
      </c>
      <c r="J22" s="8" t="s">
        <v>122</v>
      </c>
      <c r="K22" s="8" t="s">
        <v>123</v>
      </c>
      <c r="L22" s="8" t="s">
        <v>124</v>
      </c>
      <c r="M22" s="8" t="s">
        <v>125</v>
      </c>
      <c r="N22" s="8" t="s">
        <v>126</v>
      </c>
      <c r="O22" s="8" t="s">
        <v>127</v>
      </c>
      <c r="P22" s="8" t="s">
        <v>128</v>
      </c>
      <c r="Q22" s="9" t="s">
        <v>183</v>
      </c>
      <c r="S22" s="8" t="s">
        <v>62</v>
      </c>
      <c r="T22" s="8" t="s">
        <v>63</v>
      </c>
      <c r="U22" s="8" t="s">
        <v>64</v>
      </c>
      <c r="V22" s="8" t="s">
        <v>65</v>
      </c>
      <c r="W22" s="8" t="s">
        <v>76</v>
      </c>
      <c r="X22" s="8" t="s">
        <v>77</v>
      </c>
      <c r="Y22" s="8" t="s">
        <v>78</v>
      </c>
      <c r="Z22" s="8" t="s">
        <v>79</v>
      </c>
      <c r="AA22" s="8" t="s">
        <v>89</v>
      </c>
      <c r="AB22" s="8" t="s">
        <v>90</v>
      </c>
      <c r="AC22" s="8" t="s">
        <v>91</v>
      </c>
      <c r="AD22" s="8" t="s">
        <v>92</v>
      </c>
      <c r="AE22" s="8" t="s">
        <v>93</v>
      </c>
      <c r="AF22" s="8" t="s">
        <v>150</v>
      </c>
      <c r="AH22" s="12"/>
      <c r="AI22" s="8" t="s">
        <v>66</v>
      </c>
      <c r="AJ22" s="8" t="s">
        <v>67</v>
      </c>
      <c r="AK22" s="8" t="s">
        <v>68</v>
      </c>
      <c r="AL22" s="8" t="s">
        <v>69</v>
      </c>
      <c r="AM22" s="8" t="s">
        <v>80</v>
      </c>
      <c r="AN22" s="8" t="s">
        <v>81</v>
      </c>
      <c r="AO22" s="8" t="s">
        <v>82</v>
      </c>
      <c r="AP22" s="8" t="s">
        <v>83</v>
      </c>
      <c r="AQ22" s="8" t="s">
        <v>97</v>
      </c>
      <c r="AR22" s="8" t="s">
        <v>98</v>
      </c>
      <c r="AS22" s="8" t="s">
        <v>99</v>
      </c>
      <c r="AT22" s="8" t="s">
        <v>100</v>
      </c>
      <c r="AU22" s="8" t="s">
        <v>101</v>
      </c>
      <c r="AV22" s="8" t="s">
        <v>151</v>
      </c>
      <c r="AX22" s="8" t="s">
        <v>109</v>
      </c>
      <c r="AY22" s="8" t="s">
        <v>71</v>
      </c>
      <c r="AZ22" s="8" t="s">
        <v>70</v>
      </c>
      <c r="BA22" s="8" t="s">
        <v>84</v>
      </c>
      <c r="BB22" s="8" t="s">
        <v>85</v>
      </c>
      <c r="BC22" s="8" t="s">
        <v>132</v>
      </c>
      <c r="BD22" s="8" t="s">
        <v>86</v>
      </c>
      <c r="BE22" s="8" t="s">
        <v>105</v>
      </c>
      <c r="BF22" s="8" t="s">
        <v>152</v>
      </c>
      <c r="BG22" s="8" t="s">
        <v>142</v>
      </c>
      <c r="BH22" s="8" t="s">
        <v>106</v>
      </c>
      <c r="BI22" s="8" t="s">
        <v>107</v>
      </c>
      <c r="BJ22" s="8" t="s">
        <v>153</v>
      </c>
      <c r="BK22" s="8" t="s">
        <v>154</v>
      </c>
      <c r="BL22" s="8" t="s">
        <v>155</v>
      </c>
      <c r="BM22" s="8" t="s">
        <v>156</v>
      </c>
      <c r="BN22" s="8" t="s">
        <v>157</v>
      </c>
    </row>
    <row r="23" spans="2:66" x14ac:dyDescent="0.25">
      <c r="B23" s="8">
        <v>0.01</v>
      </c>
      <c r="C23" s="10">
        <v>0.99</v>
      </c>
      <c r="D23" s="8">
        <f t="shared" ref="D23:D34" si="61">(B23)^(-($C$20-1+$D$21)/($C$20-1))</f>
        <v>9.9999999999999965E-11</v>
      </c>
      <c r="E23" s="8">
        <f t="shared" ref="E23:E34" si="62">(B23)^(-($C$20-1+$E$21)/($C$20-1))</f>
        <v>9.9999999999999947</v>
      </c>
      <c r="F23" s="8">
        <f t="shared" ref="F23:F34" si="63">(B23)^(-($C$20-1+$F$21)/($C$20-1))</f>
        <v>7.9432823472427958E-4</v>
      </c>
      <c r="G23" s="8">
        <f t="shared" ref="G23:G34" si="64">(B23)^(-($C$20-1+$G$21)/($C$20-1))</f>
        <v>3.1622776601683771E-2</v>
      </c>
      <c r="H23" s="8">
        <f t="shared" ref="H23:H34" si="65">(B23)^(-($C$20-1+$H$21)/($C$20-1))</f>
        <v>0.99999999999999867</v>
      </c>
      <c r="I23" s="8">
        <f t="shared" ref="I23:I34" si="66">(B23)^(-($C$20-1+$I$21)/($C$20-1))</f>
        <v>9.9999999999999947</v>
      </c>
      <c r="J23" s="8">
        <f t="shared" ref="J23:J34" si="67">(B23)^(-($C$20-1+$J$21)/($C$20-1))</f>
        <v>9.9999999999999974E-6</v>
      </c>
      <c r="K23" s="8">
        <f t="shared" ref="K23:K34" si="68">(B23)^(-($C$20-1+$K$21)/($C$20-1))</f>
        <v>9.9999999999999936E-2</v>
      </c>
      <c r="L23" s="14">
        <f t="shared" ref="L23:L34" si="69">(B23)^(-($C$20-1+$L$21)/($C$20-1))</f>
        <v>9.9999999999999735E-13</v>
      </c>
      <c r="M23" s="8">
        <f t="shared" ref="M23:M34" si="70">(B23)^(-($C$20-1+$M$21)/($C$20-1))</f>
        <v>0.31622776601683755</v>
      </c>
      <c r="N23" s="8">
        <f t="shared" ref="N23:N34" si="71">(B23)^(-($C$20-1+$N$21)/($C$20-1))</f>
        <v>9.9999999999990189E-199</v>
      </c>
      <c r="O23" s="14">
        <f t="shared" ref="O23:O34" si="72">(B23)^(-($C$20-1+$O$21)/($C$20-1))</f>
        <v>9.999999999999991E-5</v>
      </c>
      <c r="P23" s="8">
        <f t="shared" ref="P23:P34" si="73">(B23)^(-($C$20-1+$P$21)/($C$20-1))</f>
        <v>9.999999999999975E-29</v>
      </c>
      <c r="Q23" s="8">
        <f>(B23)^(-($C$20-1+$Q$21)/($C$20-1))</f>
        <v>9.999999999999985E-4</v>
      </c>
      <c r="S23" s="8">
        <f t="shared" ref="S23:S34" si="74">D23+(($C$20/($C$20-1+$D$21))*($M$74*(1-D23)))</f>
        <v>7.9056709805738354E-2</v>
      </c>
      <c r="T23" s="8">
        <f t="shared" ref="T23:T34" si="75">E23+(($C$20/($C$20-1+$E$21))*($L$74*(1-E23)))</f>
        <v>52.489984591679487</v>
      </c>
      <c r="U23" s="8">
        <f t="shared" ref="U23:U34" si="76">F23+(($C$20/($C$20-1+$F$21))*($N$74*(1-F23)))</f>
        <v>7.4087734182331388E-2</v>
      </c>
      <c r="V23" s="8">
        <f t="shared" ref="V23:V34" si="77">G23+(($C$20/($C$20-1+$G$21))*($O$74*(1-G23)))</f>
        <v>0.58252181924605917</v>
      </c>
      <c r="W23" s="8">
        <f t="shared" ref="W23:W34" si="78">H23+(($C$20/($C$20-1+$H$21))*($J$74*(1-H23)))</f>
        <v>8.0773722627737214</v>
      </c>
      <c r="X23" s="8">
        <f t="shared" ref="X23:X34" si="79">I23+(($C$20/($C$20-1+$I$21))*($I$74*(1-I23)))</f>
        <v>3105.9999999999995</v>
      </c>
      <c r="Y23" s="8">
        <f t="shared" ref="Y23:Y34" si="80">J23+(($C$20/($C$20-1+$J$21))*($R$74*(1-J23)))</f>
        <v>0.48016963823227143</v>
      </c>
      <c r="Z23" s="8">
        <f t="shared" ref="Z23:Z34" si="81">K23+(($C$20/($C$20-1+$K$21))*($AA$74*(1-K23)))</f>
        <v>3.845123537061117</v>
      </c>
      <c r="AA23" s="14">
        <f t="shared" ref="AA23:AA34" si="82">L23+(($C$20/($C$20-1+$L$21))*($P$74*(1-L23)))</f>
        <v>8.5320356854118262E-2</v>
      </c>
      <c r="AB23" s="8">
        <f t="shared" ref="AB23:AB34" si="83">M23+(($C$20/($C$20-1+$M$21))*($S$74*(1-M23)))</f>
        <v>6.0457325888446345</v>
      </c>
      <c r="AC23" s="8">
        <f t="shared" ref="AC23:AC34" si="84">N23+(($C$20/($C$20-1+$N$21))*($K$74*(1-N23)))</f>
        <v>0.48484848484848486</v>
      </c>
      <c r="AD23" s="14">
        <f t="shared" ref="AD23:AD34" si="85">O23+(($C$20/($C$20-1+$O$21))*($AB$74*(1-O23)))</f>
        <v>1</v>
      </c>
      <c r="AE23" s="8">
        <f t="shared" ref="AE23:AE34" si="86">P23+(($C$20/($C$20-1+$P$21))*($T$74*(1-P23)))</f>
        <v>0.5511561609122585</v>
      </c>
      <c r="AF23" s="8">
        <f>Q23+(($C$20/($C$20-1+$Q$21))*($AD$74*(1-Q23)))</f>
        <v>0.64403448275862074</v>
      </c>
      <c r="AH23" s="12"/>
      <c r="AI23" s="12">
        <f>S23*$M$67</f>
        <v>53.126108989456171</v>
      </c>
      <c r="AJ23" s="12">
        <f>T23*$L$67</f>
        <v>1049.7996918335898</v>
      </c>
      <c r="AK23" s="12">
        <f>U23*$N$67</f>
        <v>12.29856387426701</v>
      </c>
      <c r="AL23" s="12">
        <f>V23*$O$67</f>
        <v>109.51410201825912</v>
      </c>
      <c r="AM23" s="12">
        <f>W23*$J$67</f>
        <v>1300.4569343065691</v>
      </c>
      <c r="AN23" s="12">
        <f>X23*$I$67</f>
        <v>27953.999999999996</v>
      </c>
      <c r="AO23" s="12">
        <f>Y23*$R$67</f>
        <v>23.528312273381299</v>
      </c>
      <c r="AP23" s="12">
        <f>Z23*$AA$67</f>
        <v>8.7284304291287356</v>
      </c>
      <c r="AQ23" s="12">
        <f>AA23*$P$67</f>
        <v>23.548418491736641</v>
      </c>
      <c r="AR23" s="12">
        <f>AB23*$S$67</f>
        <v>29.382260381784924</v>
      </c>
      <c r="AS23" s="12">
        <f>AC23*$K$67</f>
        <v>87.757575757575765</v>
      </c>
      <c r="AT23" s="12">
        <f>AD23*$AB$67</f>
        <v>0.37</v>
      </c>
      <c r="AU23" s="12">
        <f>AE23*$T$67</f>
        <v>0.57871396895787142</v>
      </c>
      <c r="AV23" s="12">
        <f>AF23*$AD$67</f>
        <v>10.304551724137932</v>
      </c>
      <c r="AX23" s="12">
        <f t="shared" ref="AX23:AX34" si="87">AI23/AQ23</f>
        <v>2.2560372369846671</v>
      </c>
      <c r="AY23" s="12">
        <f t="shared" ref="AY23:AY34" si="88">AL23/AK23</f>
        <v>8.9046252178599286</v>
      </c>
      <c r="AZ23" s="12">
        <f t="shared" ref="AZ23:AZ34" si="89">AI23/AJ23</f>
        <v>5.0605948356362743E-2</v>
      </c>
      <c r="BA23" s="12">
        <f t="shared" ref="BA23:BA34" si="90">AL23/AP23</f>
        <v>12.546826477849434</v>
      </c>
      <c r="BB23" s="12">
        <f t="shared" ref="BB23:BB34" si="91">AO23/AP23</f>
        <v>2.695594868335323</v>
      </c>
      <c r="BC23" s="12">
        <f t="shared" ref="BC23:BC34" si="92">AN23/AM23</f>
        <v>21.495521506758433</v>
      </c>
      <c r="BD23" s="12">
        <f t="shared" ref="BD23:BD34" si="93">AL23/AM23</f>
        <v>8.4212017429592417E-2</v>
      </c>
      <c r="BE23" s="12">
        <f t="shared" ref="BE23:BE34" si="94">AM23/AS23</f>
        <v>14.818742690648058</v>
      </c>
      <c r="BF23" s="11">
        <f t="shared" si="58"/>
        <v>3.5906462493976547E-2</v>
      </c>
      <c r="BG23" s="12">
        <f t="shared" ref="BG23:BG34" si="95">AM23/AR23</f>
        <v>44.259934988281813</v>
      </c>
      <c r="BH23" s="12">
        <f t="shared" ref="BH23:BH34" si="96">AR23/AQ23</f>
        <v>1.247738160934053</v>
      </c>
      <c r="BI23" s="12">
        <f t="shared" ref="BI23:BI34" si="97">AQ23/AP23</f>
        <v>2.6978984002840041</v>
      </c>
      <c r="BJ23" s="12">
        <f t="shared" ref="BJ23:BJ34" si="98">AM23/AO23</f>
        <v>55.272002479235965</v>
      </c>
      <c r="BK23" s="12">
        <f t="shared" ref="BK23:BK34" si="99">AR23/AT23</f>
        <v>79.411514545364668</v>
      </c>
      <c r="BL23" s="12">
        <f t="shared" ref="BL23:BL34" si="100">AR23/AO23</f>
        <v>1.2488044208349987</v>
      </c>
      <c r="BM23" s="12">
        <f t="shared" ref="BM23:BM34" si="101">AS23/AU23</f>
        <v>151.64240102171138</v>
      </c>
      <c r="BN23" s="12">
        <f t="shared" ref="BN23:BN34" si="102">AS23/AM23</f>
        <v>6.7482108359374432E-2</v>
      </c>
    </row>
    <row r="24" spans="2:66" x14ac:dyDescent="0.25">
      <c r="B24" s="8">
        <v>0.1</v>
      </c>
      <c r="C24" s="10">
        <v>0.9</v>
      </c>
      <c r="D24" s="8">
        <f t="shared" si="61"/>
        <v>9.9999999999999974E-6</v>
      </c>
      <c r="E24" s="8">
        <f t="shared" si="62"/>
        <v>3.1622776601683782</v>
      </c>
      <c r="F24" s="8">
        <f t="shared" si="63"/>
        <v>2.8183829312644505E-2</v>
      </c>
      <c r="G24" s="8">
        <f t="shared" si="64"/>
        <v>0.17782794100389221</v>
      </c>
      <c r="H24" s="8">
        <f t="shared" si="65"/>
        <v>0.99999999999999933</v>
      </c>
      <c r="I24" s="8">
        <f t="shared" si="66"/>
        <v>3.1622776601683782</v>
      </c>
      <c r="J24" s="8">
        <f t="shared" si="67"/>
        <v>3.162277660168379E-3</v>
      </c>
      <c r="K24" s="8">
        <f t="shared" si="68"/>
        <v>0.31622776601683783</v>
      </c>
      <c r="L24" s="14">
        <f t="shared" si="69"/>
        <v>9.9999999999999868E-7</v>
      </c>
      <c r="M24" s="8">
        <f t="shared" si="70"/>
        <v>0.56234132519034874</v>
      </c>
      <c r="N24" s="8">
        <f t="shared" si="71"/>
        <v>9.9999999999995089E-100</v>
      </c>
      <c r="O24" s="14">
        <f t="shared" si="72"/>
        <v>9.999999999999995E-3</v>
      </c>
      <c r="P24" s="8">
        <f t="shared" si="73"/>
        <v>9.9999999999999874E-15</v>
      </c>
      <c r="Q24" s="8">
        <f t="shared" ref="Q24:Q34" si="103">(B24)^(-($C$20-1+$Q$21)/($C$20-1))</f>
        <v>3.1622776601683771E-2</v>
      </c>
      <c r="S24" s="8">
        <f t="shared" si="74"/>
        <v>7.9065919146546898E-2</v>
      </c>
      <c r="T24" s="8">
        <f t="shared" si="75"/>
        <v>13.370627045000294</v>
      </c>
      <c r="U24" s="8">
        <f t="shared" si="76"/>
        <v>9.9468169581451091E-2</v>
      </c>
      <c r="V24" s="8">
        <f t="shared" si="77"/>
        <v>0.64555249012167804</v>
      </c>
      <c r="W24" s="8">
        <f t="shared" si="78"/>
        <v>4.5386861313868607</v>
      </c>
      <c r="X24" s="8">
        <f t="shared" si="79"/>
        <v>746.98579275809084</v>
      </c>
      <c r="Y24" s="8">
        <f t="shared" si="80"/>
        <v>0.48180830425540921</v>
      </c>
      <c r="Z24" s="8">
        <f t="shared" si="81"/>
        <v>3.1615738632159518</v>
      </c>
      <c r="AA24" s="14">
        <f t="shared" si="82"/>
        <v>8.5321271532846729E-2</v>
      </c>
      <c r="AB24" s="8">
        <f t="shared" si="83"/>
        <v>4.2295968284842527</v>
      </c>
      <c r="AC24" s="8">
        <f t="shared" si="84"/>
        <v>0.48484848484848486</v>
      </c>
      <c r="AD24" s="14">
        <f t="shared" si="85"/>
        <v>1</v>
      </c>
      <c r="AE24" s="8">
        <f t="shared" si="86"/>
        <v>0.55115616091226305</v>
      </c>
      <c r="AF24" s="8">
        <f t="shared" ref="AF24:AF34" si="104">Q24+(($C$20/($C$20-1+$Q$21))*($AD$74*(1-Q24)))</f>
        <v>0.65494604683508273</v>
      </c>
      <c r="AH24" s="12"/>
      <c r="AI24" s="12">
        <f t="shared" ref="AI24:AI34" si="105">S24*$M$67</f>
        <v>53.132297666479516</v>
      </c>
      <c r="AJ24" s="12">
        <f t="shared" ref="AJ24:AJ34" si="106">T24*$L$67</f>
        <v>267.41254090000587</v>
      </c>
      <c r="AK24" s="12">
        <f t="shared" ref="AK24:AK34" si="107">U24*$N$67</f>
        <v>16.511716150520883</v>
      </c>
      <c r="AL24" s="12">
        <f t="shared" ref="AL24:AL34" si="108">V24*$O$67</f>
        <v>121.36386814287548</v>
      </c>
      <c r="AM24" s="12">
        <f t="shared" ref="AM24:AM34" si="109">W24*$J$67</f>
        <v>730.72846715328456</v>
      </c>
      <c r="AN24" s="12">
        <f t="shared" ref="AN24:AN34" si="110">X24*$I$67</f>
        <v>6722.8721348228173</v>
      </c>
      <c r="AO24" s="12">
        <f t="shared" ref="AO24:AO34" si="111">Y24*$R$67</f>
        <v>23.60860690851505</v>
      </c>
      <c r="AP24" s="12">
        <f t="shared" ref="AP24:AP34" si="112">Z24*$AA$67</f>
        <v>7.1767726695002105</v>
      </c>
      <c r="AQ24" s="12">
        <f t="shared" ref="AQ24:AQ34" si="113">AA24*$P$67</f>
        <v>23.548670943065698</v>
      </c>
      <c r="AR24" s="12">
        <f t="shared" ref="AR24:AR34" si="114">AB24*$S$67</f>
        <v>20.555840586433469</v>
      </c>
      <c r="AS24" s="12">
        <f t="shared" ref="AS24:AS34" si="115">AC24*$K$67</f>
        <v>87.757575757575765</v>
      </c>
      <c r="AT24" s="12">
        <f t="shared" ref="AT24:AT34" si="116">AD24*$AB$67</f>
        <v>0.37</v>
      </c>
      <c r="AU24" s="12">
        <f t="shared" ref="AU24:AU34" si="117">AE24*$T$67</f>
        <v>0.57871396895787619</v>
      </c>
      <c r="AV24" s="12">
        <f t="shared" ref="AV24:AV34" si="118">AF24*$AD$67</f>
        <v>10.479136749361324</v>
      </c>
      <c r="AX24" s="12">
        <f t="shared" si="87"/>
        <v>2.2562758550127526</v>
      </c>
      <c r="AY24" s="12">
        <f t="shared" si="88"/>
        <v>7.3501668170965315</v>
      </c>
      <c r="AZ24" s="12">
        <f t="shared" si="89"/>
        <v>0.19869037363639347</v>
      </c>
      <c r="BA24" s="12">
        <f t="shared" si="90"/>
        <v>16.910646850867472</v>
      </c>
      <c r="BB24" s="12">
        <f t="shared" si="91"/>
        <v>3.2895854440041989</v>
      </c>
      <c r="BC24" s="12">
        <f t="shared" si="92"/>
        <v>9.2002329689074003</v>
      </c>
      <c r="BD24" s="12">
        <f t="shared" si="93"/>
        <v>0.16608613677755768</v>
      </c>
      <c r="BE24" s="12">
        <f t="shared" si="94"/>
        <v>8.3266710690809358</v>
      </c>
      <c r="BF24" s="11">
        <f t="shared" si="58"/>
        <v>3.5308251896087772E-2</v>
      </c>
      <c r="BG24" s="12">
        <f t="shared" si="95"/>
        <v>35.548459528118435</v>
      </c>
      <c r="BH24" s="12">
        <f t="shared" si="96"/>
        <v>0.87290873595932095</v>
      </c>
      <c r="BI24" s="12">
        <f t="shared" si="97"/>
        <v>3.2812340626508409</v>
      </c>
      <c r="BJ24" s="12">
        <f t="shared" si="98"/>
        <v>30.951782542057938</v>
      </c>
      <c r="BK24" s="12">
        <f t="shared" si="99"/>
        <v>55.556325909279643</v>
      </c>
      <c r="BL24" s="12">
        <f t="shared" si="100"/>
        <v>0.87069265315351907</v>
      </c>
      <c r="BM24" s="12">
        <f t="shared" si="101"/>
        <v>151.64240102171013</v>
      </c>
      <c r="BN24" s="12">
        <f t="shared" si="102"/>
        <v>0.12009601336520383</v>
      </c>
    </row>
    <row r="25" spans="2:66" x14ac:dyDescent="0.25">
      <c r="B25" s="8">
        <v>0.2</v>
      </c>
      <c r="C25" s="10">
        <v>0.8</v>
      </c>
      <c r="D25" s="8">
        <f t="shared" si="61"/>
        <v>3.1999999999999948E-4</v>
      </c>
      <c r="E25" s="8">
        <f t="shared" si="62"/>
        <v>2.2360679774997894</v>
      </c>
      <c r="F25" s="8">
        <f t="shared" si="63"/>
        <v>8.2527082707231705E-2</v>
      </c>
      <c r="G25" s="8">
        <f t="shared" si="64"/>
        <v>0.29906975624424403</v>
      </c>
      <c r="H25" s="8">
        <f t="shared" si="65"/>
        <v>0.99999999999999956</v>
      </c>
      <c r="I25" s="8">
        <f t="shared" si="66"/>
        <v>2.2360679774997894</v>
      </c>
      <c r="J25" s="8">
        <f t="shared" si="67"/>
        <v>1.7888543819998305E-2</v>
      </c>
      <c r="K25" s="8">
        <f t="shared" si="68"/>
        <v>0.44721359549995782</v>
      </c>
      <c r="L25" s="14">
        <f t="shared" si="69"/>
        <v>6.3999999999999956E-5</v>
      </c>
      <c r="M25" s="8">
        <f t="shared" si="70"/>
        <v>0.66874030497642178</v>
      </c>
      <c r="N25" s="8">
        <f t="shared" si="71"/>
        <v>6.3382530011409258E-70</v>
      </c>
      <c r="O25" s="14">
        <f t="shared" si="72"/>
        <v>3.9999999999999973E-2</v>
      </c>
      <c r="P25" s="8">
        <f t="shared" si="73"/>
        <v>1.6384E-10</v>
      </c>
      <c r="Q25" s="8">
        <f t="shared" si="103"/>
        <v>8.9442719099991533E-2</v>
      </c>
      <c r="S25" s="8">
        <f t="shared" si="74"/>
        <v>7.9351411566535662E-2</v>
      </c>
      <c r="T25" s="8">
        <f t="shared" si="75"/>
        <v>8.0716801239702907</v>
      </c>
      <c r="U25" s="8">
        <f t="shared" si="76"/>
        <v>0.14982525451832079</v>
      </c>
      <c r="V25" s="8">
        <f t="shared" si="77"/>
        <v>0.69782118380307412</v>
      </c>
      <c r="W25" s="8">
        <f t="shared" si="78"/>
        <v>3.3591240875912405</v>
      </c>
      <c r="X25" s="8">
        <f t="shared" si="79"/>
        <v>427.44345223742749</v>
      </c>
      <c r="Y25" s="8">
        <f t="shared" si="80"/>
        <v>0.48946354107312973</v>
      </c>
      <c r="Z25" s="8">
        <f t="shared" si="81"/>
        <v>2.747495122678286</v>
      </c>
      <c r="AA25" s="14">
        <f t="shared" si="82"/>
        <v>8.5378896350364969E-2</v>
      </c>
      <c r="AB25" s="8">
        <f t="shared" si="83"/>
        <v>3.4444511717221351</v>
      </c>
      <c r="AC25" s="8">
        <f t="shared" si="84"/>
        <v>0.48484848484848486</v>
      </c>
      <c r="AD25" s="14">
        <f t="shared" si="85"/>
        <v>1</v>
      </c>
      <c r="AE25" s="8">
        <f t="shared" si="86"/>
        <v>0.55115616098579712</v>
      </c>
      <c r="AF25" s="8">
        <f t="shared" si="104"/>
        <v>0.67554855508160616</v>
      </c>
      <c r="AH25" s="12"/>
      <c r="AI25" s="12">
        <f t="shared" si="105"/>
        <v>53.324148572711962</v>
      </c>
      <c r="AJ25" s="12">
        <f t="shared" si="106"/>
        <v>161.43360247940581</v>
      </c>
      <c r="AK25" s="12">
        <f t="shared" si="107"/>
        <v>24.870992250041251</v>
      </c>
      <c r="AL25" s="12">
        <f t="shared" si="108"/>
        <v>131.19038255497793</v>
      </c>
      <c r="AM25" s="12">
        <f t="shared" si="109"/>
        <v>540.8189781021897</v>
      </c>
      <c r="AN25" s="12">
        <f t="shared" si="110"/>
        <v>3846.9910701368476</v>
      </c>
      <c r="AO25" s="12">
        <f t="shared" si="111"/>
        <v>23.983713512583357</v>
      </c>
      <c r="AP25" s="12">
        <f t="shared" si="112"/>
        <v>6.2368139284797088</v>
      </c>
      <c r="AQ25" s="12">
        <f t="shared" si="113"/>
        <v>23.564575392700732</v>
      </c>
      <c r="AR25" s="12">
        <f t="shared" si="114"/>
        <v>16.740032694569578</v>
      </c>
      <c r="AS25" s="12">
        <f t="shared" si="115"/>
        <v>87.757575757575765</v>
      </c>
      <c r="AT25" s="12">
        <f t="shared" si="116"/>
        <v>0.37</v>
      </c>
      <c r="AU25" s="12">
        <f t="shared" si="117"/>
        <v>0.57871396903508698</v>
      </c>
      <c r="AV25" s="12">
        <f t="shared" si="118"/>
        <v>10.808776881305699</v>
      </c>
      <c r="AX25" s="12">
        <f t="shared" si="87"/>
        <v>2.2628945221406127</v>
      </c>
      <c r="AY25" s="12">
        <f t="shared" si="88"/>
        <v>5.2748350864352966</v>
      </c>
      <c r="AZ25" s="12">
        <f t="shared" si="89"/>
        <v>0.33031628950679309</v>
      </c>
      <c r="BA25" s="12">
        <f t="shared" si="90"/>
        <v>21.034839913358937</v>
      </c>
      <c r="BB25" s="12">
        <f t="shared" si="91"/>
        <v>3.8455073035070724</v>
      </c>
      <c r="BC25" s="12">
        <f t="shared" si="92"/>
        <v>7.1132693672039462</v>
      </c>
      <c r="BD25" s="12">
        <f t="shared" si="93"/>
        <v>0.24257725388140694</v>
      </c>
      <c r="BE25" s="12">
        <f t="shared" si="94"/>
        <v>6.1626471952252277</v>
      </c>
      <c r="BF25" s="11">
        <f t="shared" si="58"/>
        <v>3.4231440251110454E-2</v>
      </c>
      <c r="BG25" s="12">
        <f t="shared" si="95"/>
        <v>32.306924841170108</v>
      </c>
      <c r="BH25" s="12">
        <f t="shared" si="96"/>
        <v>0.71038974458902848</v>
      </c>
      <c r="BI25" s="12">
        <f t="shared" si="97"/>
        <v>3.778303419490479</v>
      </c>
      <c r="BJ25" s="12">
        <f t="shared" si="98"/>
        <v>22.549426210350713</v>
      </c>
      <c r="BK25" s="12">
        <f t="shared" si="99"/>
        <v>45.243331606944807</v>
      </c>
      <c r="BL25" s="12">
        <f t="shared" si="100"/>
        <v>0.69797501065824141</v>
      </c>
      <c r="BM25" s="12">
        <f t="shared" si="101"/>
        <v>151.64240100147831</v>
      </c>
      <c r="BN25" s="12">
        <f t="shared" si="102"/>
        <v>0.16226792940131191</v>
      </c>
    </row>
    <row r="26" spans="2:66" x14ac:dyDescent="0.25">
      <c r="B26" s="8">
        <v>0.3</v>
      </c>
      <c r="C26" s="10">
        <v>0.7</v>
      </c>
      <c r="D26" s="8">
        <f t="shared" si="61"/>
        <v>2.4299999999999968E-3</v>
      </c>
      <c r="E26" s="8">
        <f t="shared" si="62"/>
        <v>1.8257418583505536</v>
      </c>
      <c r="F26" s="8">
        <f t="shared" si="63"/>
        <v>0.15471696760620895</v>
      </c>
      <c r="G26" s="8">
        <f t="shared" si="64"/>
        <v>0.40536004644211016</v>
      </c>
      <c r="H26" s="8">
        <f t="shared" si="65"/>
        <v>0.99999999999999967</v>
      </c>
      <c r="I26" s="8">
        <f t="shared" si="66"/>
        <v>1.8257418583505536</v>
      </c>
      <c r="J26" s="8">
        <f t="shared" si="67"/>
        <v>4.9295030175464917E-2</v>
      </c>
      <c r="K26" s="8">
        <f t="shared" si="68"/>
        <v>0.54772255750516596</v>
      </c>
      <c r="L26" s="14">
        <f t="shared" si="69"/>
        <v>7.2899999999999853E-4</v>
      </c>
      <c r="M26" s="8">
        <f t="shared" si="70"/>
        <v>0.74008280449228503</v>
      </c>
      <c r="N26" s="8">
        <f t="shared" si="71"/>
        <v>1.7179250691066351E-52</v>
      </c>
      <c r="O26" s="14">
        <f t="shared" si="72"/>
        <v>8.9999999999999941E-2</v>
      </c>
      <c r="P26" s="8">
        <f t="shared" si="73"/>
        <v>4.7829689999999893E-8</v>
      </c>
      <c r="Q26" s="8">
        <f t="shared" si="103"/>
        <v>0.1643167672515497</v>
      </c>
      <c r="S26" s="8">
        <f t="shared" si="74"/>
        <v>8.1294601909039879E-2</v>
      </c>
      <c r="T26" s="8">
        <f t="shared" si="75"/>
        <v>5.724159507019424</v>
      </c>
      <c r="U26" s="8">
        <f t="shared" si="76"/>
        <v>0.2167198907125302</v>
      </c>
      <c r="V26" s="8">
        <f t="shared" si="77"/>
        <v>0.74364410891059862</v>
      </c>
      <c r="W26" s="8">
        <f t="shared" si="78"/>
        <v>2.7693430656934304</v>
      </c>
      <c r="X26" s="8">
        <f t="shared" si="79"/>
        <v>285.8809411309411</v>
      </c>
      <c r="Y26" s="8">
        <f t="shared" si="80"/>
        <v>0.50578974949922939</v>
      </c>
      <c r="Z26" s="8">
        <f t="shared" si="81"/>
        <v>2.4297613299153977</v>
      </c>
      <c r="AA26" s="14">
        <f t="shared" si="82"/>
        <v>8.5987158313057588E-2</v>
      </c>
      <c r="AB26" s="8">
        <f t="shared" si="83"/>
        <v>2.9179963715910029</v>
      </c>
      <c r="AC26" s="8">
        <f t="shared" si="84"/>
        <v>0.48484848484848486</v>
      </c>
      <c r="AD26" s="14">
        <f t="shared" si="85"/>
        <v>1</v>
      </c>
      <c r="AE26" s="8">
        <f t="shared" si="86"/>
        <v>0.55115618238032016</v>
      </c>
      <c r="AF26" s="8">
        <f t="shared" si="104"/>
        <v>0.70222781361836817</v>
      </c>
      <c r="AH26" s="12"/>
      <c r="AI26" s="12">
        <f t="shared" si="105"/>
        <v>54.629972482874798</v>
      </c>
      <c r="AJ26" s="12">
        <f t="shared" si="106"/>
        <v>114.48319014038847</v>
      </c>
      <c r="AK26" s="12">
        <f t="shared" si="107"/>
        <v>35.975501858280012</v>
      </c>
      <c r="AL26" s="12">
        <f t="shared" si="108"/>
        <v>139.80509247519254</v>
      </c>
      <c r="AM26" s="12">
        <f t="shared" si="109"/>
        <v>445.86423357664228</v>
      </c>
      <c r="AN26" s="12">
        <f t="shared" si="110"/>
        <v>2572.92847017847</v>
      </c>
      <c r="AO26" s="12">
        <f t="shared" si="111"/>
        <v>24.78369772546224</v>
      </c>
      <c r="AP26" s="12">
        <f t="shared" si="112"/>
        <v>5.5155582189079526</v>
      </c>
      <c r="AQ26" s="12">
        <f t="shared" si="113"/>
        <v>23.732455694403896</v>
      </c>
      <c r="AR26" s="12">
        <f t="shared" si="114"/>
        <v>14.181462365932274</v>
      </c>
      <c r="AS26" s="12">
        <f t="shared" si="115"/>
        <v>87.757575757575765</v>
      </c>
      <c r="AT26" s="12">
        <f t="shared" si="116"/>
        <v>0.37</v>
      </c>
      <c r="AU26" s="12">
        <f t="shared" si="117"/>
        <v>0.57871399149933622</v>
      </c>
      <c r="AV26" s="12">
        <f t="shared" si="118"/>
        <v>11.235645017893891</v>
      </c>
      <c r="AX26" s="12">
        <f t="shared" si="87"/>
        <v>2.3019098059774961</v>
      </c>
      <c r="AY26" s="12">
        <f t="shared" si="88"/>
        <v>3.886119310466698</v>
      </c>
      <c r="AZ26" s="12">
        <f t="shared" si="89"/>
        <v>0.47718772001272103</v>
      </c>
      <c r="BA26" s="12">
        <f t="shared" si="90"/>
        <v>25.347405815774909</v>
      </c>
      <c r="BB26" s="12">
        <f t="shared" si="91"/>
        <v>4.4934160318534833</v>
      </c>
      <c r="BC26" s="12">
        <f t="shared" si="92"/>
        <v>5.7706545545017214</v>
      </c>
      <c r="BD26" s="12">
        <f t="shared" si="93"/>
        <v>0.31355978333068196</v>
      </c>
      <c r="BE26" s="12">
        <f t="shared" si="94"/>
        <v>5.0806352582973737</v>
      </c>
      <c r="BF26" s="11">
        <f t="shared" si="58"/>
        <v>3.2930908675980586E-2</v>
      </c>
      <c r="BG26" s="12">
        <f t="shared" si="95"/>
        <v>31.439933490055957</v>
      </c>
      <c r="BH26" s="12">
        <f t="shared" si="96"/>
        <v>0.59755562376447446</v>
      </c>
      <c r="BI26" s="12">
        <f t="shared" si="97"/>
        <v>4.3028202681364824</v>
      </c>
      <c r="BJ26" s="12">
        <f t="shared" si="98"/>
        <v>17.990222383908876</v>
      </c>
      <c r="BK26" s="12">
        <f t="shared" si="99"/>
        <v>38.328276664681823</v>
      </c>
      <c r="BL26" s="12">
        <f t="shared" si="100"/>
        <v>0.57220930157498429</v>
      </c>
      <c r="BM26" s="12">
        <f t="shared" si="101"/>
        <v>151.64239511509447</v>
      </c>
      <c r="BN26" s="12">
        <f t="shared" si="102"/>
        <v>0.19682578047043683</v>
      </c>
    </row>
    <row r="27" spans="2:66" x14ac:dyDescent="0.25">
      <c r="B27" s="8">
        <v>0.4</v>
      </c>
      <c r="C27" s="10">
        <v>0.6</v>
      </c>
      <c r="D27" s="8">
        <f t="shared" si="61"/>
        <v>1.0239999999999997E-2</v>
      </c>
      <c r="E27" s="8">
        <f t="shared" si="62"/>
        <v>1.5811388300841893</v>
      </c>
      <c r="F27" s="8">
        <f t="shared" si="63"/>
        <v>0.24165344263955918</v>
      </c>
      <c r="G27" s="8">
        <f t="shared" si="64"/>
        <v>0.50297337187317415</v>
      </c>
      <c r="H27" s="8">
        <f t="shared" si="65"/>
        <v>0.99999999999999978</v>
      </c>
      <c r="I27" s="8">
        <f t="shared" si="66"/>
        <v>1.5811388300841893</v>
      </c>
      <c r="J27" s="8">
        <f t="shared" si="67"/>
        <v>0.10119288512538813</v>
      </c>
      <c r="K27" s="8">
        <f t="shared" si="68"/>
        <v>0.63245553203367577</v>
      </c>
      <c r="L27" s="14">
        <f t="shared" si="69"/>
        <v>4.0959999999999989E-3</v>
      </c>
      <c r="M27" s="8">
        <f t="shared" si="70"/>
        <v>0.79527072876705052</v>
      </c>
      <c r="N27" s="8">
        <f t="shared" si="71"/>
        <v>4.0173451106473918E-40</v>
      </c>
      <c r="O27" s="14">
        <f t="shared" si="72"/>
        <v>0.15999999999999995</v>
      </c>
      <c r="P27" s="8">
        <f t="shared" si="73"/>
        <v>2.6843545599999983E-6</v>
      </c>
      <c r="Q27" s="8">
        <f t="shared" si="103"/>
        <v>0.25298221281347028</v>
      </c>
      <c r="S27" s="8">
        <f t="shared" si="74"/>
        <v>8.8487169006176314E-2</v>
      </c>
      <c r="T27" s="8">
        <f t="shared" si="75"/>
        <v>4.324758822962397</v>
      </c>
      <c r="U27" s="8">
        <f t="shared" si="76"/>
        <v>0.29727943000950063</v>
      </c>
      <c r="V27" s="8">
        <f t="shared" si="77"/>
        <v>0.78572629809643502</v>
      </c>
      <c r="W27" s="8">
        <f t="shared" si="78"/>
        <v>2.1795620437956202</v>
      </c>
      <c r="X27" s="8">
        <f t="shared" si="79"/>
        <v>201.49289637904542</v>
      </c>
      <c r="Y27" s="8">
        <f t="shared" si="80"/>
        <v>0.53276809999632202</v>
      </c>
      <c r="Z27" s="8">
        <f t="shared" si="81"/>
        <v>2.1618993519195495</v>
      </c>
      <c r="AA27" s="14">
        <f t="shared" si="82"/>
        <v>8.906688467153287E-2</v>
      </c>
      <c r="AB27" s="8">
        <f t="shared" si="83"/>
        <v>2.5107503703871412</v>
      </c>
      <c r="AC27" s="8">
        <f t="shared" si="84"/>
        <v>0.48484848484848486</v>
      </c>
      <c r="AD27" s="14">
        <f t="shared" si="85"/>
        <v>1</v>
      </c>
      <c r="AE27" s="8">
        <f t="shared" si="86"/>
        <v>0.55115736576826468</v>
      </c>
      <c r="AF27" s="8">
        <f t="shared" si="104"/>
        <v>0.73382124824388029</v>
      </c>
      <c r="AH27" s="12"/>
      <c r="AI27" s="12">
        <f t="shared" si="105"/>
        <v>59.463377572150485</v>
      </c>
      <c r="AJ27" s="12">
        <f t="shared" si="106"/>
        <v>86.495176459247944</v>
      </c>
      <c r="AK27" s="12">
        <f t="shared" si="107"/>
        <v>49.348385381577103</v>
      </c>
      <c r="AL27" s="12">
        <f t="shared" si="108"/>
        <v>147.71654404212978</v>
      </c>
      <c r="AM27" s="12">
        <f t="shared" si="109"/>
        <v>350.90948905109485</v>
      </c>
      <c r="AN27" s="12">
        <f t="shared" si="110"/>
        <v>1813.4360674114087</v>
      </c>
      <c r="AO27" s="12">
        <f t="shared" si="111"/>
        <v>26.105636899819778</v>
      </c>
      <c r="AP27" s="12">
        <f t="shared" si="112"/>
        <v>4.9075115288573778</v>
      </c>
      <c r="AQ27" s="12">
        <f t="shared" si="113"/>
        <v>24.582460169343072</v>
      </c>
      <c r="AR27" s="12">
        <f t="shared" si="114"/>
        <v>12.202246800081507</v>
      </c>
      <c r="AS27" s="12">
        <f t="shared" si="115"/>
        <v>87.757575757575765</v>
      </c>
      <c r="AT27" s="12">
        <f t="shared" si="116"/>
        <v>0.37</v>
      </c>
      <c r="AU27" s="12">
        <f t="shared" si="117"/>
        <v>0.57871523405667791</v>
      </c>
      <c r="AV27" s="12">
        <f t="shared" si="118"/>
        <v>11.741139971902085</v>
      </c>
      <c r="AX27" s="12">
        <f t="shared" si="87"/>
        <v>2.4189351742063474</v>
      </c>
      <c r="AY27" s="12">
        <f t="shared" si="88"/>
        <v>2.9933409755950353</v>
      </c>
      <c r="AZ27" s="12">
        <f t="shared" si="89"/>
        <v>0.68747622707222933</v>
      </c>
      <c r="BA27" s="12">
        <f t="shared" si="90"/>
        <v>30.100091089653091</v>
      </c>
      <c r="BB27" s="12">
        <f t="shared" si="91"/>
        <v>5.3195263518612634</v>
      </c>
      <c r="BC27" s="12">
        <f t="shared" si="92"/>
        <v>5.1678171266191093</v>
      </c>
      <c r="BD27" s="12">
        <f t="shared" si="93"/>
        <v>0.4209534043709523</v>
      </c>
      <c r="BE27" s="12">
        <f t="shared" si="94"/>
        <v>3.9986233213695197</v>
      </c>
      <c r="BF27" s="11">
        <f t="shared" si="58"/>
        <v>3.1513124013975907E-2</v>
      </c>
      <c r="BG27" s="12">
        <f t="shared" si="95"/>
        <v>28.757776727540939</v>
      </c>
      <c r="BH27" s="12">
        <f t="shared" si="96"/>
        <v>0.49638021239627594</v>
      </c>
      <c r="BI27" s="12">
        <f t="shared" si="97"/>
        <v>5.0091497543698358</v>
      </c>
      <c r="BJ27" s="12">
        <f t="shared" si="98"/>
        <v>13.441904918761717</v>
      </c>
      <c r="BK27" s="12">
        <f t="shared" si="99"/>
        <v>32.979045405625698</v>
      </c>
      <c r="BL27" s="12">
        <f t="shared" si="100"/>
        <v>0.46741808471892698</v>
      </c>
      <c r="BM27" s="12">
        <f t="shared" si="101"/>
        <v>151.64206952426798</v>
      </c>
      <c r="BN27" s="12">
        <f t="shared" si="102"/>
        <v>0.25008607203778882</v>
      </c>
    </row>
    <row r="28" spans="2:66" x14ac:dyDescent="0.25">
      <c r="B28" s="8">
        <v>0.5</v>
      </c>
      <c r="C28" s="10">
        <v>0.5</v>
      </c>
      <c r="D28" s="8">
        <f t="shared" si="61"/>
        <v>3.1249999999999986E-2</v>
      </c>
      <c r="E28" s="8">
        <f t="shared" si="62"/>
        <v>1.4142135623730949</v>
      </c>
      <c r="F28" s="8">
        <f t="shared" si="63"/>
        <v>0.34151006418859875</v>
      </c>
      <c r="G28" s="8">
        <f t="shared" si="64"/>
        <v>0.5946035575013604</v>
      </c>
      <c r="H28" s="8">
        <f t="shared" si="65"/>
        <v>0.99999999999999978</v>
      </c>
      <c r="I28" s="8">
        <f t="shared" si="66"/>
        <v>1.4142135623730949</v>
      </c>
      <c r="J28" s="8">
        <f t="shared" si="67"/>
        <v>0.17677669529663684</v>
      </c>
      <c r="K28" s="8">
        <f t="shared" si="68"/>
        <v>0.70710678118654746</v>
      </c>
      <c r="L28" s="14">
        <f t="shared" si="69"/>
        <v>1.5624999999999991E-2</v>
      </c>
      <c r="M28" s="8">
        <f t="shared" si="70"/>
        <v>0.84089641525371439</v>
      </c>
      <c r="N28" s="8">
        <f t="shared" si="71"/>
        <v>1.5777218104420015E-30</v>
      </c>
      <c r="O28" s="14">
        <f t="shared" si="72"/>
        <v>0.24999999999999994</v>
      </c>
      <c r="P28" s="8">
        <f t="shared" si="73"/>
        <v>6.1035156249999925E-5</v>
      </c>
      <c r="Q28" s="8">
        <f t="shared" si="103"/>
        <v>0.35355339059327362</v>
      </c>
      <c r="S28" s="8">
        <f t="shared" si="74"/>
        <v>0.10783618753509265</v>
      </c>
      <c r="T28" s="8">
        <f t="shared" si="75"/>
        <v>3.3697611049172602</v>
      </c>
      <c r="U28" s="8">
        <f t="shared" si="76"/>
        <v>0.38981140148242494</v>
      </c>
      <c r="V28" s="8">
        <f t="shared" si="77"/>
        <v>0.8252290892339198</v>
      </c>
      <c r="W28" s="8">
        <f t="shared" si="78"/>
        <v>2.1795620437956202</v>
      </c>
      <c r="X28" s="8">
        <f t="shared" si="79"/>
        <v>143.90367901871781</v>
      </c>
      <c r="Y28" s="8">
        <f t="shared" si="80"/>
        <v>0.57205925229294852</v>
      </c>
      <c r="Z28" s="8">
        <f t="shared" si="81"/>
        <v>1.9259082118797175</v>
      </c>
      <c r="AA28" s="14">
        <f t="shared" si="82"/>
        <v>9.9612226277372262E-2</v>
      </c>
      <c r="AB28" s="8">
        <f t="shared" si="83"/>
        <v>2.1740666009203671</v>
      </c>
      <c r="AC28" s="8">
        <f t="shared" si="84"/>
        <v>0.48484848484848486</v>
      </c>
      <c r="AD28" s="14">
        <f t="shared" si="85"/>
        <v>1</v>
      </c>
      <c r="AE28" s="8">
        <f t="shared" si="86"/>
        <v>0.55118355616610915</v>
      </c>
      <c r="AF28" s="8">
        <f t="shared" si="104"/>
        <v>0.76965695526886768</v>
      </c>
      <c r="AH28" s="12"/>
      <c r="AI28" s="12">
        <f t="shared" si="105"/>
        <v>72.465918023582262</v>
      </c>
      <c r="AJ28" s="12">
        <f t="shared" si="106"/>
        <v>67.395222098345201</v>
      </c>
      <c r="AK28" s="12">
        <f t="shared" si="107"/>
        <v>64.70869264608254</v>
      </c>
      <c r="AL28" s="12">
        <f t="shared" si="108"/>
        <v>155.14306877597693</v>
      </c>
      <c r="AM28" s="12">
        <f t="shared" si="109"/>
        <v>350.90948905109485</v>
      </c>
      <c r="AN28" s="12">
        <f t="shared" si="110"/>
        <v>1295.1331111684603</v>
      </c>
      <c r="AO28" s="12">
        <f t="shared" si="111"/>
        <v>28.030903362354476</v>
      </c>
      <c r="AP28" s="12">
        <f t="shared" si="112"/>
        <v>4.3718116409669587</v>
      </c>
      <c r="AQ28" s="12">
        <f t="shared" si="113"/>
        <v>27.492974452554744</v>
      </c>
      <c r="AR28" s="12">
        <f t="shared" si="114"/>
        <v>10.565963680472985</v>
      </c>
      <c r="AS28" s="12">
        <f t="shared" si="115"/>
        <v>87.757575757575765</v>
      </c>
      <c r="AT28" s="12">
        <f t="shared" si="116"/>
        <v>0.37</v>
      </c>
      <c r="AU28" s="12">
        <f t="shared" si="117"/>
        <v>0.57874273397441467</v>
      </c>
      <c r="AV28" s="12">
        <f t="shared" si="118"/>
        <v>12.314511284301883</v>
      </c>
      <c r="AX28" s="12">
        <f t="shared" si="87"/>
        <v>2.6357976707336035</v>
      </c>
      <c r="AY28" s="12">
        <f t="shared" si="88"/>
        <v>2.3975614779379919</v>
      </c>
      <c r="AZ28" s="12">
        <f t="shared" si="89"/>
        <v>1.0752382107716441</v>
      </c>
      <c r="BA28" s="12">
        <f t="shared" si="90"/>
        <v>35.487134743449822</v>
      </c>
      <c r="BB28" s="12">
        <f t="shared" si="91"/>
        <v>6.4117362924983183</v>
      </c>
      <c r="BC28" s="12">
        <f t="shared" si="92"/>
        <v>3.6907896525416559</v>
      </c>
      <c r="BD28" s="12">
        <f t="shared" si="93"/>
        <v>0.44211705187997075</v>
      </c>
      <c r="BE28" s="12">
        <f t="shared" si="94"/>
        <v>3.9986233213695197</v>
      </c>
      <c r="BF28" s="11">
        <f t="shared" si="58"/>
        <v>3.0045853339844945E-2</v>
      </c>
      <c r="BG28" s="12">
        <f t="shared" si="95"/>
        <v>33.211309414172284</v>
      </c>
      <c r="BH28" s="12">
        <f t="shared" si="96"/>
        <v>0.38431504378352771</v>
      </c>
      <c r="BI28" s="12">
        <f t="shared" si="97"/>
        <v>6.2886914419931044</v>
      </c>
      <c r="BJ28" s="12">
        <f t="shared" si="98"/>
        <v>12.5186650075062</v>
      </c>
      <c r="BK28" s="12">
        <f t="shared" si="99"/>
        <v>28.556658595872932</v>
      </c>
      <c r="BL28" s="12">
        <f t="shared" si="100"/>
        <v>0.37693982045056323</v>
      </c>
      <c r="BM28" s="12">
        <f t="shared" si="101"/>
        <v>151.63486400065179</v>
      </c>
      <c r="BN28" s="12">
        <f t="shared" si="102"/>
        <v>0.25008607203778882</v>
      </c>
    </row>
    <row r="29" spans="2:66" x14ac:dyDescent="0.25">
      <c r="B29" s="8">
        <v>0.6</v>
      </c>
      <c r="C29" s="10">
        <v>0.4</v>
      </c>
      <c r="D29" s="8">
        <f t="shared" si="61"/>
        <v>7.7759999999999926E-2</v>
      </c>
      <c r="E29" s="8">
        <f t="shared" si="62"/>
        <v>1.2909944487358056</v>
      </c>
      <c r="F29" s="8">
        <f t="shared" si="63"/>
        <v>0.45303779838466673</v>
      </c>
      <c r="G29" s="8">
        <f t="shared" si="64"/>
        <v>0.68173161988049957</v>
      </c>
      <c r="H29" s="8">
        <f t="shared" si="65"/>
        <v>0.99999999999999989</v>
      </c>
      <c r="I29" s="8">
        <f t="shared" si="66"/>
        <v>1.2909944487358056</v>
      </c>
      <c r="J29" s="8">
        <f t="shared" si="67"/>
        <v>0.27885480092693388</v>
      </c>
      <c r="K29" s="8">
        <f t="shared" si="68"/>
        <v>0.77459666924148329</v>
      </c>
      <c r="L29" s="14">
        <f t="shared" si="69"/>
        <v>4.6655999999999968E-2</v>
      </c>
      <c r="M29" s="8">
        <f t="shared" si="70"/>
        <v>0.88011173679339327</v>
      </c>
      <c r="N29" s="8">
        <f t="shared" si="71"/>
        <v>1.0888643725000973E-22</v>
      </c>
      <c r="O29" s="14">
        <f t="shared" si="72"/>
        <v>0.35999999999999988</v>
      </c>
      <c r="P29" s="8">
        <f t="shared" si="73"/>
        <v>7.8364164095999858E-4</v>
      </c>
      <c r="Q29" s="8">
        <f t="shared" si="103"/>
        <v>0.46475800154488989</v>
      </c>
      <c r="S29" s="8">
        <f t="shared" si="74"/>
        <v>0.150669259966311</v>
      </c>
      <c r="T29" s="8">
        <f t="shared" si="75"/>
        <v>2.6648110757412118</v>
      </c>
      <c r="U29" s="8">
        <f t="shared" si="76"/>
        <v>0.49315838998435774</v>
      </c>
      <c r="V29" s="8">
        <f t="shared" si="77"/>
        <v>0.86279096501514863</v>
      </c>
      <c r="W29" s="8">
        <f t="shared" si="78"/>
        <v>1.5897810218978101</v>
      </c>
      <c r="X29" s="8">
        <f t="shared" si="79"/>
        <v>101.39308481385297</v>
      </c>
      <c r="Y29" s="8">
        <f t="shared" si="80"/>
        <v>0.6251230815096025</v>
      </c>
      <c r="Z29" s="8">
        <f t="shared" si="81"/>
        <v>1.7125559129700312</v>
      </c>
      <c r="AA29" s="14">
        <f t="shared" si="82"/>
        <v>0.12799565028386048</v>
      </c>
      <c r="AB29" s="8">
        <f t="shared" si="83"/>
        <v>1.8846865763438629</v>
      </c>
      <c r="AC29" s="8">
        <f t="shared" si="84"/>
        <v>0.48484848484848486</v>
      </c>
      <c r="AD29" s="14">
        <f t="shared" si="85"/>
        <v>1</v>
      </c>
      <c r="AE29" s="8">
        <f t="shared" si="86"/>
        <v>0.55150789363485597</v>
      </c>
      <c r="AF29" s="8">
        <f t="shared" si="104"/>
        <v>0.8092815867573746</v>
      </c>
      <c r="AH29" s="12"/>
      <c r="AI29" s="12">
        <f t="shared" si="105"/>
        <v>101.249742697361</v>
      </c>
      <c r="AJ29" s="12">
        <f t="shared" si="106"/>
        <v>53.296221514824239</v>
      </c>
      <c r="AK29" s="12">
        <f t="shared" si="107"/>
        <v>81.864292737403389</v>
      </c>
      <c r="AL29" s="12">
        <f t="shared" si="108"/>
        <v>162.20470142284793</v>
      </c>
      <c r="AM29" s="12">
        <f t="shared" si="109"/>
        <v>255.95474452554743</v>
      </c>
      <c r="AN29" s="12">
        <f t="shared" si="110"/>
        <v>912.53776332467669</v>
      </c>
      <c r="AO29" s="12">
        <f t="shared" si="111"/>
        <v>30.631030993970523</v>
      </c>
      <c r="AP29" s="12">
        <f t="shared" si="112"/>
        <v>3.8875019224419707</v>
      </c>
      <c r="AQ29" s="12">
        <f t="shared" si="113"/>
        <v>35.326799478345492</v>
      </c>
      <c r="AR29" s="12">
        <f t="shared" si="114"/>
        <v>9.1595767610311754</v>
      </c>
      <c r="AS29" s="12">
        <f t="shared" si="115"/>
        <v>87.757575757575765</v>
      </c>
      <c r="AT29" s="12">
        <f t="shared" si="116"/>
        <v>0.37</v>
      </c>
      <c r="AU29" s="12">
        <f t="shared" si="117"/>
        <v>0.57908328831659883</v>
      </c>
      <c r="AV29" s="12">
        <f t="shared" si="118"/>
        <v>12.948505388117994</v>
      </c>
      <c r="AX29" s="12">
        <f t="shared" si="87"/>
        <v>2.8660887539338158</v>
      </c>
      <c r="AY29" s="12">
        <f t="shared" si="88"/>
        <v>1.9813852413426813</v>
      </c>
      <c r="AZ29" s="12">
        <f t="shared" si="89"/>
        <v>1.8997546133584458</v>
      </c>
      <c r="BA29" s="12">
        <f t="shared" si="90"/>
        <v>41.724661404400678</v>
      </c>
      <c r="BB29" s="12">
        <f t="shared" si="91"/>
        <v>7.8793609894163996</v>
      </c>
      <c r="BC29" s="12">
        <f t="shared" si="92"/>
        <v>3.5652308966423329</v>
      </c>
      <c r="BD29" s="12">
        <f t="shared" si="93"/>
        <v>0.63372414417837808</v>
      </c>
      <c r="BE29" s="12">
        <f t="shared" si="94"/>
        <v>2.9166113844416657</v>
      </c>
      <c r="BF29" s="11">
        <f t="shared" si="58"/>
        <v>2.8574726496196624E-2</v>
      </c>
      <c r="BG29" s="12">
        <f t="shared" si="95"/>
        <v>27.943948853018</v>
      </c>
      <c r="BH29" s="12">
        <f t="shared" si="96"/>
        <v>0.25928125095639598</v>
      </c>
      <c r="BI29" s="12">
        <f t="shared" si="97"/>
        <v>9.0872751147489161</v>
      </c>
      <c r="BJ29" s="12">
        <f t="shared" si="98"/>
        <v>8.3560603812496588</v>
      </c>
      <c r="BK29" s="12">
        <f t="shared" si="99"/>
        <v>24.755612867651827</v>
      </c>
      <c r="BL29" s="12">
        <f t="shared" si="100"/>
        <v>0.29902933279765104</v>
      </c>
      <c r="BM29" s="12">
        <f t="shared" si="101"/>
        <v>151.54568872586179</v>
      </c>
      <c r="BN29" s="12">
        <f t="shared" si="102"/>
        <v>0.3428636414622761</v>
      </c>
    </row>
    <row r="30" spans="2:66" x14ac:dyDescent="0.25">
      <c r="B30" s="8">
        <v>0.7</v>
      </c>
      <c r="C30" s="10">
        <v>0.3</v>
      </c>
      <c r="D30" s="8">
        <f t="shared" si="61"/>
        <v>0.16806999999999991</v>
      </c>
      <c r="E30" s="8">
        <f t="shared" si="62"/>
        <v>1.1952286093343936</v>
      </c>
      <c r="F30" s="8">
        <f t="shared" si="63"/>
        <v>0.57531005173393002</v>
      </c>
      <c r="G30" s="8">
        <f t="shared" si="64"/>
        <v>0.76528557975036537</v>
      </c>
      <c r="H30" s="8">
        <f t="shared" si="65"/>
        <v>0.99999999999999989</v>
      </c>
      <c r="I30" s="8">
        <f t="shared" si="66"/>
        <v>1.1952286093343936</v>
      </c>
      <c r="J30" s="8">
        <f t="shared" si="67"/>
        <v>0.40996341300169692</v>
      </c>
      <c r="K30" s="8">
        <f t="shared" si="68"/>
        <v>0.83666002653407545</v>
      </c>
      <c r="L30" s="14">
        <f t="shared" si="69"/>
        <v>0.11764899999999991</v>
      </c>
      <c r="M30" s="8">
        <f t="shared" si="70"/>
        <v>0.91469121922869434</v>
      </c>
      <c r="N30" s="8">
        <f t="shared" si="71"/>
        <v>4.6206807280353E-16</v>
      </c>
      <c r="O30" s="14">
        <f t="shared" si="72"/>
        <v>0.48999999999999988</v>
      </c>
      <c r="P30" s="8">
        <f t="shared" si="73"/>
        <v>6.7822307284899873E-3</v>
      </c>
      <c r="Q30" s="8">
        <f t="shared" si="103"/>
        <v>0.58566201857385281</v>
      </c>
      <c r="S30" s="8">
        <f t="shared" si="74"/>
        <v>0.23383964851207178</v>
      </c>
      <c r="T30" s="8">
        <f t="shared" si="75"/>
        <v>2.1169242318314385</v>
      </c>
      <c r="U30" s="8">
        <f t="shared" si="76"/>
        <v>0.60646176920280903</v>
      </c>
      <c r="V30" s="8">
        <f t="shared" si="77"/>
        <v>0.89881200549237972</v>
      </c>
      <c r="W30" s="8">
        <f t="shared" si="78"/>
        <v>1.5897810218978101</v>
      </c>
      <c r="X30" s="8">
        <f t="shared" si="79"/>
        <v>68.353870220365806</v>
      </c>
      <c r="Y30" s="8">
        <f t="shared" si="80"/>
        <v>0.69327800030447928</v>
      </c>
      <c r="Z30" s="8">
        <f t="shared" si="81"/>
        <v>1.5163582256120449</v>
      </c>
      <c r="AA30" s="14">
        <f t="shared" si="82"/>
        <v>0.19293150218978095</v>
      </c>
      <c r="AB30" s="8">
        <f t="shared" si="83"/>
        <v>1.6295156104027748</v>
      </c>
      <c r="AC30" s="8">
        <f t="shared" si="84"/>
        <v>0.48484848484848514</v>
      </c>
      <c r="AD30" s="14">
        <f t="shared" si="85"/>
        <v>1</v>
      </c>
      <c r="AE30" s="8">
        <f t="shared" si="86"/>
        <v>0.55420032339001279</v>
      </c>
      <c r="AF30" s="8">
        <f t="shared" si="104"/>
        <v>0.85236232845734983</v>
      </c>
      <c r="AH30" s="12"/>
      <c r="AI30" s="12">
        <f t="shared" si="105"/>
        <v>157.14024380011224</v>
      </c>
      <c r="AJ30" s="12">
        <f t="shared" si="106"/>
        <v>42.33848463662877</v>
      </c>
      <c r="AK30" s="12">
        <f t="shared" si="107"/>
        <v>100.6726536876663</v>
      </c>
      <c r="AL30" s="12">
        <f t="shared" si="108"/>
        <v>168.97665703256737</v>
      </c>
      <c r="AM30" s="12">
        <f t="shared" si="109"/>
        <v>255.95474452554743</v>
      </c>
      <c r="AN30" s="12">
        <f t="shared" si="110"/>
        <v>615.18483198329227</v>
      </c>
      <c r="AO30" s="12">
        <f t="shared" si="111"/>
        <v>33.970622014919485</v>
      </c>
      <c r="AP30" s="12">
        <f t="shared" si="112"/>
        <v>3.442133172139342</v>
      </c>
      <c r="AQ30" s="12">
        <f t="shared" si="113"/>
        <v>53.249094604379543</v>
      </c>
      <c r="AR30" s="12">
        <f t="shared" si="114"/>
        <v>7.9194458665574858</v>
      </c>
      <c r="AS30" s="12">
        <f t="shared" si="115"/>
        <v>87.757575757575808</v>
      </c>
      <c r="AT30" s="12">
        <f t="shared" si="116"/>
        <v>0.37</v>
      </c>
      <c r="AU30" s="12">
        <f t="shared" si="117"/>
        <v>0.58191033955951343</v>
      </c>
      <c r="AV30" s="12">
        <f t="shared" si="118"/>
        <v>13.637797255317597</v>
      </c>
      <c r="AX30" s="12">
        <f t="shared" si="87"/>
        <v>2.951040669660288</v>
      </c>
      <c r="AY30" s="12">
        <f t="shared" si="88"/>
        <v>1.6784762380140696</v>
      </c>
      <c r="AZ30" s="12">
        <f t="shared" si="89"/>
        <v>3.7115226288510983</v>
      </c>
      <c r="BA30" s="12">
        <f t="shared" si="90"/>
        <v>49.090679698352758</v>
      </c>
      <c r="BB30" s="12">
        <f t="shared" si="91"/>
        <v>9.8690609328767458</v>
      </c>
      <c r="BC30" s="12">
        <f t="shared" si="92"/>
        <v>2.4034906370797486</v>
      </c>
      <c r="BD30" s="12">
        <f t="shared" si="93"/>
        <v>0.66018177293721325</v>
      </c>
      <c r="BE30" s="12">
        <f t="shared" si="94"/>
        <v>2.9166113844416643</v>
      </c>
      <c r="BF30" s="11">
        <f t="shared" si="58"/>
        <v>2.7130481050063347E-2</v>
      </c>
      <c r="BG30" s="12">
        <f t="shared" si="95"/>
        <v>32.319779544980804</v>
      </c>
      <c r="BH30" s="12">
        <f t="shared" si="96"/>
        <v>0.14872451682786247</v>
      </c>
      <c r="BI30" s="12">
        <f t="shared" si="97"/>
        <v>15.469795019953967</v>
      </c>
      <c r="BJ30" s="12">
        <f t="shared" si="98"/>
        <v>7.5345910479100207</v>
      </c>
      <c r="BK30" s="12">
        <f t="shared" si="99"/>
        <v>21.403907747452664</v>
      </c>
      <c r="BL30" s="12">
        <f t="shared" si="100"/>
        <v>0.23312631317375823</v>
      </c>
      <c r="BM30" s="12">
        <f t="shared" si="101"/>
        <v>150.80944570258941</v>
      </c>
      <c r="BN30" s="12">
        <f t="shared" si="102"/>
        <v>0.34286364146227627</v>
      </c>
    </row>
    <row r="31" spans="2:66" x14ac:dyDescent="0.25">
      <c r="B31" s="8">
        <v>0.8</v>
      </c>
      <c r="C31" s="10">
        <v>0.2</v>
      </c>
      <c r="D31" s="8">
        <f t="shared" si="61"/>
        <v>0.32768000000000003</v>
      </c>
      <c r="E31" s="8">
        <f t="shared" si="62"/>
        <v>1.1180339887498947</v>
      </c>
      <c r="F31" s="8">
        <f t="shared" si="63"/>
        <v>0.7076026974891908</v>
      </c>
      <c r="G31" s="8">
        <f t="shared" si="64"/>
        <v>0.84589701075245127</v>
      </c>
      <c r="H31" s="8">
        <f t="shared" si="65"/>
        <v>0.99999999999999989</v>
      </c>
      <c r="I31" s="8">
        <f t="shared" si="66"/>
        <v>1.1180339887498947</v>
      </c>
      <c r="J31" s="8">
        <f t="shared" si="67"/>
        <v>0.57243340223994621</v>
      </c>
      <c r="K31" s="8">
        <f t="shared" si="68"/>
        <v>0.89442719099991586</v>
      </c>
      <c r="L31" s="14">
        <f t="shared" si="69"/>
        <v>0.26214399999999999</v>
      </c>
      <c r="M31" s="8">
        <f t="shared" si="70"/>
        <v>0.94574160900317572</v>
      </c>
      <c r="N31" s="8">
        <f t="shared" si="71"/>
        <v>2.5462949704180989E-10</v>
      </c>
      <c r="O31" s="14">
        <f t="shared" si="72"/>
        <v>0.64</v>
      </c>
      <c r="P31" s="8">
        <f t="shared" si="73"/>
        <v>4.3980465111040007E-2</v>
      </c>
      <c r="Q31" s="8">
        <f t="shared" si="103"/>
        <v>0.71554175279993271</v>
      </c>
      <c r="S31" s="8">
        <f t="shared" si="74"/>
        <v>0.38083140707467716</v>
      </c>
      <c r="T31" s="8">
        <f t="shared" si="75"/>
        <v>1.6752853624473945</v>
      </c>
      <c r="U31" s="8">
        <f t="shared" si="76"/>
        <v>0.72905052829768557</v>
      </c>
      <c r="V31" s="8">
        <f t="shared" si="77"/>
        <v>0.93356448907994571</v>
      </c>
      <c r="W31" s="8">
        <f t="shared" si="78"/>
        <v>1.5897810218978101</v>
      </c>
      <c r="X31" s="8">
        <f t="shared" si="79"/>
        <v>41.721726118713683</v>
      </c>
      <c r="Y31" s="8">
        <f t="shared" si="80"/>
        <v>0.77773567816337597</v>
      </c>
      <c r="Z31" s="8">
        <f t="shared" si="81"/>
        <v>1.333741870844219</v>
      </c>
      <c r="AA31" s="14">
        <f t="shared" si="82"/>
        <v>0.32509813722627739</v>
      </c>
      <c r="AB31" s="8">
        <f t="shared" si="83"/>
        <v>1.4003867341558243</v>
      </c>
      <c r="AC31" s="8">
        <f t="shared" si="84"/>
        <v>0.48484848497965766</v>
      </c>
      <c r="AD31" s="14">
        <f t="shared" si="85"/>
        <v>1</v>
      </c>
      <c r="AE31" s="8">
        <f t="shared" si="86"/>
        <v>0.57089652171756222</v>
      </c>
      <c r="AF31" s="8">
        <f t="shared" si="104"/>
        <v>0.89864131421606797</v>
      </c>
      <c r="AH31" s="12"/>
      <c r="AI31" s="12">
        <f t="shared" si="105"/>
        <v>255.91870555418305</v>
      </c>
      <c r="AJ31" s="12">
        <f t="shared" si="106"/>
        <v>33.505707248947886</v>
      </c>
      <c r="AK31" s="12">
        <f t="shared" si="107"/>
        <v>121.02238769741581</v>
      </c>
      <c r="AL31" s="12">
        <f t="shared" si="108"/>
        <v>175.5101239470298</v>
      </c>
      <c r="AM31" s="12">
        <f t="shared" si="109"/>
        <v>255.95474452554743</v>
      </c>
      <c r="AN31" s="12">
        <f t="shared" si="110"/>
        <v>375.49553506842312</v>
      </c>
      <c r="AO31" s="12">
        <f t="shared" si="111"/>
        <v>38.109048230005421</v>
      </c>
      <c r="AP31" s="12">
        <f t="shared" si="112"/>
        <v>3.0275940468163771</v>
      </c>
      <c r="AQ31" s="12">
        <f t="shared" si="113"/>
        <v>89.727085874452555</v>
      </c>
      <c r="AR31" s="12">
        <f t="shared" si="114"/>
        <v>6.8058795279973063</v>
      </c>
      <c r="AS31" s="12">
        <f t="shared" si="115"/>
        <v>87.757575781318039</v>
      </c>
      <c r="AT31" s="12">
        <f t="shared" si="116"/>
        <v>0.37</v>
      </c>
      <c r="AU31" s="12">
        <f t="shared" si="117"/>
        <v>0.59944134780344038</v>
      </c>
      <c r="AV31" s="12">
        <f t="shared" si="118"/>
        <v>14.378261027457087</v>
      </c>
      <c r="AX31" s="12">
        <f t="shared" si="87"/>
        <v>2.8521900946640373</v>
      </c>
      <c r="AY31" s="12">
        <f t="shared" si="88"/>
        <v>1.4502285675097242</v>
      </c>
      <c r="AZ31" s="12">
        <f t="shared" si="89"/>
        <v>7.6380630813939669</v>
      </c>
      <c r="BA31" s="12">
        <f t="shared" si="90"/>
        <v>57.970164174283845</v>
      </c>
      <c r="BB31" s="12">
        <f t="shared" si="91"/>
        <v>12.587238460875705</v>
      </c>
      <c r="BC31" s="12">
        <f t="shared" si="92"/>
        <v>1.4670387757978991</v>
      </c>
      <c r="BD31" s="12">
        <f t="shared" si="93"/>
        <v>0.68570764051420707</v>
      </c>
      <c r="BE31" s="12">
        <f t="shared" si="94"/>
        <v>2.9166113836525946</v>
      </c>
      <c r="BF31" s="11">
        <f t="shared" si="58"/>
        <v>2.5733292732232273E-2</v>
      </c>
      <c r="BG31" s="12">
        <f t="shared" si="95"/>
        <v>37.607886456501014</v>
      </c>
      <c r="BH31" s="12">
        <f t="shared" si="96"/>
        <v>7.5850892310491302E-2</v>
      </c>
      <c r="BI31" s="12">
        <f t="shared" si="97"/>
        <v>29.636432258414491</v>
      </c>
      <c r="BJ31" s="12">
        <f t="shared" si="98"/>
        <v>6.7163772493278824</v>
      </c>
      <c r="BK31" s="12">
        <f t="shared" si="99"/>
        <v>18.394268994587314</v>
      </c>
      <c r="BL31" s="12">
        <f t="shared" si="100"/>
        <v>0.17858959601721699</v>
      </c>
      <c r="BM31" s="12">
        <f t="shared" si="101"/>
        <v>146.39893644789774</v>
      </c>
      <c r="BN31" s="12">
        <f t="shared" si="102"/>
        <v>0.34286364155503574</v>
      </c>
    </row>
    <row r="32" spans="2:66" x14ac:dyDescent="0.25">
      <c r="B32" s="8">
        <v>0.9</v>
      </c>
      <c r="C32" s="10">
        <v>0.1</v>
      </c>
      <c r="D32" s="8">
        <f t="shared" si="61"/>
        <v>0.59049000000000007</v>
      </c>
      <c r="E32" s="8">
        <f t="shared" si="62"/>
        <v>1.0540925533894598</v>
      </c>
      <c r="F32" s="8">
        <f t="shared" si="63"/>
        <v>0.84932887577918259</v>
      </c>
      <c r="G32" s="8">
        <f t="shared" si="64"/>
        <v>0.92402108647230685</v>
      </c>
      <c r="H32" s="8">
        <f t="shared" si="65"/>
        <v>1</v>
      </c>
      <c r="I32" s="8">
        <f t="shared" si="66"/>
        <v>1.0540925533894598</v>
      </c>
      <c r="J32" s="8">
        <f t="shared" si="67"/>
        <v>0.76843347142091623</v>
      </c>
      <c r="K32" s="8">
        <f t="shared" si="68"/>
        <v>0.94868329805051377</v>
      </c>
      <c r="L32" s="14">
        <f t="shared" si="69"/>
        <v>0.53144100000000005</v>
      </c>
      <c r="M32" s="8">
        <f t="shared" si="70"/>
        <v>0.97400374642529675</v>
      </c>
      <c r="N32" s="8">
        <f t="shared" si="71"/>
        <v>2.9512665430652713E-5</v>
      </c>
      <c r="O32" s="14">
        <f t="shared" si="72"/>
        <v>0.80999999999999994</v>
      </c>
      <c r="P32" s="8">
        <f t="shared" si="73"/>
        <v>0.22876792454961004</v>
      </c>
      <c r="Q32" s="8">
        <f t="shared" si="103"/>
        <v>0.85381496824546244</v>
      </c>
      <c r="S32" s="8">
        <f t="shared" si="74"/>
        <v>0.62286451319483438</v>
      </c>
      <c r="T32" s="8">
        <f t="shared" si="75"/>
        <v>1.3094694156164322</v>
      </c>
      <c r="U32" s="8">
        <f t="shared" si="76"/>
        <v>0.86038085455006863</v>
      </c>
      <c r="V32" s="8">
        <f t="shared" si="77"/>
        <v>0.96724464616806116</v>
      </c>
      <c r="W32" s="8">
        <f t="shared" si="78"/>
        <v>1</v>
      </c>
      <c r="X32" s="8">
        <f t="shared" si="79"/>
        <v>19.661930919363652</v>
      </c>
      <c r="Y32" s="8">
        <f t="shared" si="80"/>
        <v>0.87962348391027689</v>
      </c>
      <c r="Z32" s="8">
        <f t="shared" si="81"/>
        <v>1.1622248406231481</v>
      </c>
      <c r="AA32" s="14">
        <f t="shared" si="82"/>
        <v>0.57141862108678021</v>
      </c>
      <c r="AB32" s="8">
        <f t="shared" si="83"/>
        <v>1.1918330948971805</v>
      </c>
      <c r="AC32" s="8">
        <f t="shared" si="84"/>
        <v>0.48486368834279769</v>
      </c>
      <c r="AD32" s="14">
        <f t="shared" si="85"/>
        <v>1</v>
      </c>
      <c r="AE32" s="8">
        <f t="shared" si="86"/>
        <v>0.65383723442724029</v>
      </c>
      <c r="AF32" s="8">
        <f t="shared" si="104"/>
        <v>0.94791108063918772</v>
      </c>
      <c r="AH32" s="12"/>
      <c r="AI32" s="12">
        <f t="shared" si="105"/>
        <v>418.56495286692871</v>
      </c>
      <c r="AJ32" s="12">
        <f t="shared" si="106"/>
        <v>26.189388312328642</v>
      </c>
      <c r="AK32" s="12">
        <f t="shared" si="107"/>
        <v>142.8232218553114</v>
      </c>
      <c r="AL32" s="12">
        <f t="shared" si="108"/>
        <v>181.84199347959549</v>
      </c>
      <c r="AM32" s="12">
        <f t="shared" si="109"/>
        <v>161</v>
      </c>
      <c r="AN32" s="12">
        <f t="shared" si="110"/>
        <v>176.95737827427286</v>
      </c>
      <c r="AO32" s="12">
        <f t="shared" si="111"/>
        <v>43.101550711603565</v>
      </c>
      <c r="AP32" s="12">
        <f t="shared" si="112"/>
        <v>2.638250388214546</v>
      </c>
      <c r="AQ32" s="12">
        <f t="shared" si="113"/>
        <v>157.71153941995135</v>
      </c>
      <c r="AR32" s="12">
        <f t="shared" si="114"/>
        <v>5.7923088412002972</v>
      </c>
      <c r="AS32" s="12">
        <f t="shared" si="115"/>
        <v>87.760327590046387</v>
      </c>
      <c r="AT32" s="12">
        <f t="shared" si="116"/>
        <v>0.37</v>
      </c>
      <c r="AU32" s="12">
        <f t="shared" si="117"/>
        <v>0.68652909614860236</v>
      </c>
      <c r="AV32" s="12">
        <f t="shared" si="118"/>
        <v>15.166577290227004</v>
      </c>
      <c r="AX32" s="12">
        <f t="shared" si="87"/>
        <v>2.6539906617256568</v>
      </c>
      <c r="AY32" s="12">
        <f t="shared" si="88"/>
        <v>1.2731962710084532</v>
      </c>
      <c r="AZ32" s="12">
        <f t="shared" si="89"/>
        <v>15.982234784379804</v>
      </c>
      <c r="BA32" s="12">
        <f t="shared" si="90"/>
        <v>68.925221916733349</v>
      </c>
      <c r="BB32" s="12">
        <f t="shared" si="91"/>
        <v>16.337172128977809</v>
      </c>
      <c r="BC32" s="12">
        <f t="shared" si="92"/>
        <v>1.0991141507718811</v>
      </c>
      <c r="BD32" s="12">
        <f t="shared" si="93"/>
        <v>1.1294533756496614</v>
      </c>
      <c r="BE32" s="12">
        <f t="shared" si="94"/>
        <v>1.8345419214029952</v>
      </c>
      <c r="BF32" s="11">
        <f t="shared" si="58"/>
        <v>2.4395748158578902E-2</v>
      </c>
      <c r="BG32" s="12">
        <f t="shared" si="95"/>
        <v>27.79547921457813</v>
      </c>
      <c r="BH32" s="12">
        <f t="shared" si="96"/>
        <v>3.6727235448362754E-2</v>
      </c>
      <c r="BI32" s="12">
        <f t="shared" si="97"/>
        <v>59.778836809603852</v>
      </c>
      <c r="BJ32" s="12">
        <f t="shared" si="98"/>
        <v>3.7353644437822155</v>
      </c>
      <c r="BK32" s="12">
        <f t="shared" si="99"/>
        <v>15.654888760000803</v>
      </c>
      <c r="BL32" s="12">
        <f t="shared" si="100"/>
        <v>0.13438748132189415</v>
      </c>
      <c r="BM32" s="12">
        <f t="shared" si="101"/>
        <v>127.83191285318847</v>
      </c>
      <c r="BN32" s="12">
        <f t="shared" si="102"/>
        <v>0.54509520242264842</v>
      </c>
    </row>
    <row r="33" spans="2:66" x14ac:dyDescent="0.25">
      <c r="B33" s="8">
        <v>1</v>
      </c>
      <c r="C33" s="10">
        <v>0</v>
      </c>
      <c r="D33" s="8">
        <f t="shared" si="61"/>
        <v>1</v>
      </c>
      <c r="E33" s="8">
        <f t="shared" si="62"/>
        <v>1</v>
      </c>
      <c r="F33" s="8">
        <f t="shared" si="63"/>
        <v>1</v>
      </c>
      <c r="G33" s="8">
        <f t="shared" si="64"/>
        <v>1</v>
      </c>
      <c r="H33" s="8">
        <f t="shared" si="65"/>
        <v>1</v>
      </c>
      <c r="I33" s="8">
        <f t="shared" si="66"/>
        <v>1</v>
      </c>
      <c r="J33" s="8">
        <f t="shared" si="67"/>
        <v>1</v>
      </c>
      <c r="K33" s="8">
        <f t="shared" si="68"/>
        <v>1</v>
      </c>
      <c r="L33" s="14">
        <f t="shared" si="69"/>
        <v>1</v>
      </c>
      <c r="M33" s="8">
        <f t="shared" si="70"/>
        <v>1</v>
      </c>
      <c r="N33" s="8">
        <f t="shared" si="71"/>
        <v>1</v>
      </c>
      <c r="O33" s="14">
        <f t="shared" si="72"/>
        <v>1</v>
      </c>
      <c r="P33" s="8">
        <f t="shared" si="73"/>
        <v>1</v>
      </c>
      <c r="Q33" s="8">
        <f t="shared" si="103"/>
        <v>1</v>
      </c>
      <c r="S33" s="8">
        <f t="shared" si="74"/>
        <v>1</v>
      </c>
      <c r="T33" s="8">
        <f t="shared" si="75"/>
        <v>1</v>
      </c>
      <c r="U33" s="8">
        <f t="shared" si="76"/>
        <v>1</v>
      </c>
      <c r="V33" s="8">
        <f t="shared" si="77"/>
        <v>1</v>
      </c>
      <c r="W33" s="8">
        <f t="shared" si="78"/>
        <v>1</v>
      </c>
      <c r="X33" s="8">
        <f t="shared" si="79"/>
        <v>1</v>
      </c>
      <c r="Y33" s="8">
        <f t="shared" si="80"/>
        <v>1</v>
      </c>
      <c r="Z33" s="8">
        <f t="shared" si="81"/>
        <v>1</v>
      </c>
      <c r="AA33" s="14">
        <f t="shared" si="82"/>
        <v>1</v>
      </c>
      <c r="AB33" s="8">
        <f t="shared" si="83"/>
        <v>1</v>
      </c>
      <c r="AC33" s="8">
        <f t="shared" si="84"/>
        <v>1</v>
      </c>
      <c r="AD33" s="14">
        <f t="shared" si="85"/>
        <v>1</v>
      </c>
      <c r="AE33" s="8">
        <f t="shared" si="86"/>
        <v>1</v>
      </c>
      <c r="AF33" s="8">
        <f t="shared" si="104"/>
        <v>1</v>
      </c>
      <c r="AH33" s="12"/>
      <c r="AI33" s="12">
        <f t="shared" si="105"/>
        <v>672</v>
      </c>
      <c r="AJ33" s="12">
        <f t="shared" si="106"/>
        <v>20</v>
      </c>
      <c r="AK33" s="12">
        <f t="shared" si="107"/>
        <v>166</v>
      </c>
      <c r="AL33" s="12">
        <f t="shared" si="108"/>
        <v>188</v>
      </c>
      <c r="AM33" s="12">
        <f t="shared" si="109"/>
        <v>161</v>
      </c>
      <c r="AN33" s="12">
        <f t="shared" si="110"/>
        <v>9</v>
      </c>
      <c r="AO33" s="12">
        <f t="shared" si="111"/>
        <v>49</v>
      </c>
      <c r="AP33" s="12">
        <f t="shared" si="112"/>
        <v>2.27</v>
      </c>
      <c r="AQ33" s="12">
        <f t="shared" si="113"/>
        <v>276</v>
      </c>
      <c r="AR33" s="12">
        <f t="shared" si="114"/>
        <v>4.8600000000000003</v>
      </c>
      <c r="AS33" s="12">
        <f t="shared" si="115"/>
        <v>181</v>
      </c>
      <c r="AT33" s="12">
        <f t="shared" si="116"/>
        <v>0.37</v>
      </c>
      <c r="AU33" s="12">
        <f t="shared" si="117"/>
        <v>1.05</v>
      </c>
      <c r="AV33" s="12">
        <f t="shared" si="118"/>
        <v>16</v>
      </c>
      <c r="AX33" s="12">
        <f t="shared" si="87"/>
        <v>2.4347826086956523</v>
      </c>
      <c r="AY33" s="12">
        <f t="shared" si="88"/>
        <v>1.1325301204819278</v>
      </c>
      <c r="AZ33" s="12">
        <f t="shared" si="89"/>
        <v>33.6</v>
      </c>
      <c r="BA33" s="12">
        <f t="shared" si="90"/>
        <v>82.819383259911888</v>
      </c>
      <c r="BB33" s="12">
        <f t="shared" si="91"/>
        <v>21.58590308370044</v>
      </c>
      <c r="BC33" s="12">
        <f t="shared" si="92"/>
        <v>5.5900621118012424E-2</v>
      </c>
      <c r="BD33" s="12">
        <f t="shared" si="93"/>
        <v>1.1677018633540373</v>
      </c>
      <c r="BE33" s="12">
        <f t="shared" si="94"/>
        <v>0.88950276243093918</v>
      </c>
      <c r="BF33" s="11">
        <f t="shared" si="58"/>
        <v>2.3125E-2</v>
      </c>
      <c r="BG33" s="12">
        <f t="shared" si="95"/>
        <v>33.127572016460903</v>
      </c>
      <c r="BH33" s="12">
        <f t="shared" si="96"/>
        <v>1.7608695652173913E-2</v>
      </c>
      <c r="BI33" s="12">
        <f t="shared" si="97"/>
        <v>121.58590308370044</v>
      </c>
      <c r="BJ33" s="12">
        <f t="shared" si="98"/>
        <v>3.2857142857142856</v>
      </c>
      <c r="BK33" s="12">
        <f t="shared" si="99"/>
        <v>13.135135135135137</v>
      </c>
      <c r="BL33" s="12">
        <f t="shared" si="100"/>
        <v>9.9183673469387765E-2</v>
      </c>
      <c r="BM33" s="12">
        <f t="shared" si="101"/>
        <v>172.38095238095238</v>
      </c>
      <c r="BN33" s="12">
        <f t="shared" si="102"/>
        <v>1.1242236024844721</v>
      </c>
    </row>
    <row r="34" spans="2:66" x14ac:dyDescent="0.25">
      <c r="B34" s="8">
        <v>0.999</v>
      </c>
      <c r="C34" s="13">
        <v>1E-3</v>
      </c>
      <c r="D34" s="8">
        <f t="shared" si="61"/>
        <v>0.99500999000499901</v>
      </c>
      <c r="E34" s="8">
        <f t="shared" si="62"/>
        <v>1.0005003753127737</v>
      </c>
      <c r="F34" s="8">
        <f t="shared" si="63"/>
        <v>0.99845042631396064</v>
      </c>
      <c r="G34" s="8">
        <f t="shared" si="64"/>
        <v>0.99924990621091547</v>
      </c>
      <c r="H34" s="8">
        <f t="shared" si="65"/>
        <v>1</v>
      </c>
      <c r="I34" s="8">
        <f t="shared" si="66"/>
        <v>1.0005003753127737</v>
      </c>
      <c r="J34" s="8">
        <f t="shared" si="67"/>
        <v>0.99750187468746088</v>
      </c>
      <c r="K34" s="8">
        <f t="shared" si="68"/>
        <v>0.99949987493746095</v>
      </c>
      <c r="L34" s="14">
        <f t="shared" si="69"/>
        <v>0.994014980014994</v>
      </c>
      <c r="M34" s="8">
        <f t="shared" si="70"/>
        <v>0.99974990619527493</v>
      </c>
      <c r="N34" s="8">
        <f t="shared" si="71"/>
        <v>0.90569784495866756</v>
      </c>
      <c r="O34" s="14">
        <f t="shared" si="72"/>
        <v>0.99800100000000003</v>
      </c>
      <c r="P34" s="8">
        <f t="shared" si="73"/>
        <v>0.98609063699900101</v>
      </c>
      <c r="Q34" s="8">
        <f t="shared" si="103"/>
        <v>0.99850037506252343</v>
      </c>
      <c r="S34" s="8">
        <f t="shared" si="74"/>
        <v>0.99540448377664204</v>
      </c>
      <c r="T34" s="8">
        <f t="shared" si="75"/>
        <v>1.002862701904975</v>
      </c>
      <c r="U34" s="8">
        <f t="shared" si="76"/>
        <v>0.9985640901335584</v>
      </c>
      <c r="V34" s="8">
        <f t="shared" si="77"/>
        <v>0.99967662623315023</v>
      </c>
      <c r="W34" s="8">
        <f t="shared" si="78"/>
        <v>1</v>
      </c>
      <c r="X34" s="8">
        <f t="shared" si="79"/>
        <v>1.1726294829069241</v>
      </c>
      <c r="Y34" s="8">
        <f t="shared" si="80"/>
        <v>0.99870138562889799</v>
      </c>
      <c r="Z34" s="8">
        <f t="shared" si="81"/>
        <v>1.0015810195410044</v>
      </c>
      <c r="AA34" s="14">
        <f t="shared" si="82"/>
        <v>0.99452562405588829</v>
      </c>
      <c r="AB34" s="8">
        <f t="shared" si="83"/>
        <v>1.0018455070242009</v>
      </c>
      <c r="AC34" s="8">
        <f t="shared" si="84"/>
        <v>0.95142010194840454</v>
      </c>
      <c r="AD34" s="14">
        <f t="shared" si="85"/>
        <v>1</v>
      </c>
      <c r="AE34" s="8">
        <f t="shared" si="86"/>
        <v>0.99375686811136665</v>
      </c>
      <c r="AF34" s="8">
        <f t="shared" si="104"/>
        <v>0.99946565088434747</v>
      </c>
      <c r="AH34" s="12"/>
      <c r="AI34" s="12">
        <f t="shared" si="105"/>
        <v>668.9118130979034</v>
      </c>
      <c r="AJ34" s="12">
        <f t="shared" si="106"/>
        <v>20.057254038099501</v>
      </c>
      <c r="AK34" s="12">
        <f t="shared" si="107"/>
        <v>165.76163896217071</v>
      </c>
      <c r="AL34" s="12">
        <f t="shared" si="108"/>
        <v>187.93920573183223</v>
      </c>
      <c r="AM34" s="12">
        <f t="shared" si="109"/>
        <v>161</v>
      </c>
      <c r="AN34" s="12">
        <f t="shared" si="110"/>
        <v>10.553665346162317</v>
      </c>
      <c r="AO34" s="12">
        <f t="shared" si="111"/>
        <v>48.936367895815998</v>
      </c>
      <c r="AP34" s="12">
        <f t="shared" si="112"/>
        <v>2.2735889143580801</v>
      </c>
      <c r="AQ34" s="12">
        <f t="shared" si="113"/>
        <v>274.48907223942518</v>
      </c>
      <c r="AR34" s="12">
        <f t="shared" si="114"/>
        <v>4.8689691641376172</v>
      </c>
      <c r="AS34" s="12">
        <f t="shared" si="115"/>
        <v>172.20703845266121</v>
      </c>
      <c r="AT34" s="12">
        <f t="shared" si="116"/>
        <v>0.37</v>
      </c>
      <c r="AU34" s="12">
        <f t="shared" si="117"/>
        <v>1.043444711516935</v>
      </c>
      <c r="AV34" s="12">
        <f t="shared" si="118"/>
        <v>15.991450414149559</v>
      </c>
      <c r="AX34" s="12">
        <f t="shared" si="87"/>
        <v>2.436934219787227</v>
      </c>
      <c r="AY34" s="12">
        <f t="shared" si="88"/>
        <v>1.133791912945086</v>
      </c>
      <c r="AZ34" s="12">
        <f t="shared" si="89"/>
        <v>33.35011920511554</v>
      </c>
      <c r="BA34" s="12">
        <f t="shared" si="90"/>
        <v>82.661911546527122</v>
      </c>
      <c r="BB34" s="12">
        <f t="shared" si="91"/>
        <v>21.523841705408991</v>
      </c>
      <c r="BC34" s="12">
        <f t="shared" si="92"/>
        <v>6.5550716435790787E-2</v>
      </c>
      <c r="BD34" s="12">
        <f t="shared" si="93"/>
        <v>1.1673242592039268</v>
      </c>
      <c r="BE34" s="12">
        <f t="shared" si="94"/>
        <v>0.93492113589920445</v>
      </c>
      <c r="BF34" s="11">
        <f t="shared" si="58"/>
        <v>2.3137363429687183E-2</v>
      </c>
      <c r="BG34" s="12">
        <f t="shared" si="95"/>
        <v>33.066547470837399</v>
      </c>
      <c r="BH34" s="12">
        <f t="shared" si="96"/>
        <v>1.7738298739596533E-2</v>
      </c>
      <c r="BI34" s="12">
        <f t="shared" si="97"/>
        <v>120.72942056762439</v>
      </c>
      <c r="BJ34" s="12">
        <f t="shared" si="98"/>
        <v>3.2899867097362843</v>
      </c>
      <c r="BK34" s="12">
        <f t="shared" si="99"/>
        <v>13.159376119290858</v>
      </c>
      <c r="BL34" s="12">
        <f t="shared" si="100"/>
        <v>9.9495924472848107E-2</v>
      </c>
      <c r="BM34" s="12">
        <f t="shared" si="101"/>
        <v>165.03705136644061</v>
      </c>
      <c r="BN34" s="12">
        <f t="shared" si="102"/>
        <v>1.0696089344885789</v>
      </c>
    </row>
    <row r="35" spans="2:66" x14ac:dyDescent="0.25">
      <c r="AH35" s="12"/>
      <c r="AI35" s="12"/>
      <c r="AJ35" s="12"/>
      <c r="AK35" s="12"/>
      <c r="AL35" s="12"/>
      <c r="AM35" s="12"/>
    </row>
    <row r="36" spans="2:66" x14ac:dyDescent="0.25">
      <c r="D36" s="8" t="s">
        <v>164</v>
      </c>
      <c r="AH36" s="12"/>
      <c r="AI36" s="12"/>
      <c r="AJ36" s="12"/>
      <c r="AK36" s="12"/>
      <c r="AL36" s="12"/>
      <c r="AM36" s="12"/>
    </row>
    <row r="37" spans="2:66" x14ac:dyDescent="0.25">
      <c r="B37" s="8" t="s">
        <v>133</v>
      </c>
      <c r="D37" s="8" t="s">
        <v>8</v>
      </c>
      <c r="E37" s="8" t="s">
        <v>7</v>
      </c>
      <c r="F37" s="8" t="s">
        <v>9</v>
      </c>
      <c r="G37" s="8" t="s">
        <v>11</v>
      </c>
      <c r="H37" s="8" t="s">
        <v>5</v>
      </c>
      <c r="I37" s="8" t="s">
        <v>10</v>
      </c>
      <c r="J37" s="8" t="s">
        <v>14</v>
      </c>
      <c r="K37" s="8" t="s">
        <v>23</v>
      </c>
      <c r="L37" s="8" t="s">
        <v>12</v>
      </c>
      <c r="M37" s="8" t="s">
        <v>15</v>
      </c>
      <c r="N37" s="8" t="s">
        <v>6</v>
      </c>
      <c r="O37" s="8" t="s">
        <v>24</v>
      </c>
      <c r="P37" s="8" t="s">
        <v>16</v>
      </c>
      <c r="Q37" s="8" t="s">
        <v>26</v>
      </c>
      <c r="S37" s="8" t="s">
        <v>134</v>
      </c>
      <c r="T37" s="8" t="s">
        <v>135</v>
      </c>
      <c r="U37" s="8" t="s">
        <v>136</v>
      </c>
      <c r="V37" s="8" t="s">
        <v>137</v>
      </c>
      <c r="W37" s="8" t="s">
        <v>138</v>
      </c>
      <c r="X37" s="8" t="s">
        <v>139</v>
      </c>
      <c r="Y37" s="8" t="s">
        <v>140</v>
      </c>
      <c r="Z37" s="8" t="s">
        <v>102</v>
      </c>
      <c r="AA37" s="8" t="s">
        <v>148</v>
      </c>
      <c r="AB37" s="8" t="s">
        <v>141</v>
      </c>
      <c r="AC37" s="8" t="s">
        <v>103</v>
      </c>
      <c r="AD37" s="8" t="s">
        <v>104</v>
      </c>
      <c r="AE37" s="8" t="s">
        <v>143</v>
      </c>
      <c r="AF37" s="8" t="s">
        <v>144</v>
      </c>
      <c r="AG37" s="8" t="s">
        <v>145</v>
      </c>
      <c r="AH37" s="8" t="s">
        <v>147</v>
      </c>
      <c r="AI37" s="8" t="s">
        <v>146</v>
      </c>
      <c r="AJ37" s="12"/>
      <c r="AK37" s="12"/>
      <c r="AL37" s="12"/>
      <c r="AM37" s="12"/>
    </row>
    <row r="38" spans="2:66" x14ac:dyDescent="0.25">
      <c r="B38" s="8">
        <v>0</v>
      </c>
      <c r="C38" s="10">
        <v>0</v>
      </c>
      <c r="D38" s="11">
        <f>($M$72*B38)+((1-B38)*$M$67)</f>
        <v>672</v>
      </c>
      <c r="E38" s="11">
        <f>($L$72*B38)+((1-B38)*$L$67)</f>
        <v>20</v>
      </c>
      <c r="F38" s="11">
        <f>($N$72*B38)+((1-B38)*$N$67)</f>
        <v>166</v>
      </c>
      <c r="G38" s="11">
        <f>($O$72*B38)+((1-B38)*$O$67)</f>
        <v>188</v>
      </c>
      <c r="H38" s="11">
        <f>($J$72*B38)+((1-B38)*$J$67)</f>
        <v>161</v>
      </c>
      <c r="I38" s="11">
        <f>($I$72*B38)+((1-B38)*$I$67)</f>
        <v>9</v>
      </c>
      <c r="J38" s="11">
        <f>($R$72*B38)+((1-B38)*$R$67)</f>
        <v>49</v>
      </c>
      <c r="K38" s="11">
        <f>($AA$72*B38)+((1-B38)*$AA$67)</f>
        <v>2.27</v>
      </c>
      <c r="L38" s="11">
        <f>($P$72*B38)+((1-B38)*$P$67)</f>
        <v>276</v>
      </c>
      <c r="M38" s="11">
        <f>($S$72*B38)+((1-B38)*$S$67)</f>
        <v>4.8600000000000003</v>
      </c>
      <c r="N38" s="11">
        <f>($K$72*B38)+((1-B38)*$K$67)</f>
        <v>181</v>
      </c>
      <c r="O38" s="11">
        <f>($AB$72*B38)+((1-B38)*$AB$67)</f>
        <v>0.37</v>
      </c>
      <c r="P38" s="11">
        <f>($T$72*B38)+((1-B38)*$T$67)</f>
        <v>1.05</v>
      </c>
      <c r="Q38" s="11">
        <f>($AD$72*B38)+((1-B38)*$AD$67)</f>
        <v>16</v>
      </c>
      <c r="S38" s="11">
        <f t="shared" ref="S38:S48" si="119">D38/G38</f>
        <v>3.5744680851063828</v>
      </c>
      <c r="T38" s="11">
        <f t="shared" ref="T38:T48" si="120">G38/F38</f>
        <v>1.1325301204819278</v>
      </c>
      <c r="U38" s="11">
        <f t="shared" ref="U38:U48" si="121">D38/E38</f>
        <v>33.6</v>
      </c>
      <c r="V38" s="11">
        <f t="shared" ref="V38:V48" si="122">G38/K38</f>
        <v>82.819383259911888</v>
      </c>
      <c r="W38" s="11">
        <f t="shared" ref="W38:W48" si="123">J38/K38</f>
        <v>21.58590308370044</v>
      </c>
      <c r="X38" s="11">
        <f t="shared" ref="X38:X48" si="124">I38/H38</f>
        <v>5.5900621118012424E-2</v>
      </c>
      <c r="Y38" s="11">
        <f t="shared" ref="Y38:Y48" si="125">G38/H38</f>
        <v>1.1677018633540373</v>
      </c>
      <c r="Z38" s="11">
        <f t="shared" ref="Z38:Z48" si="126">H38/N38</f>
        <v>0.88950276243093918</v>
      </c>
      <c r="AA38" s="11">
        <f>O38/Q38</f>
        <v>2.3125E-2</v>
      </c>
      <c r="AB38" s="11">
        <f t="shared" ref="AB38:AB48" si="127">H38/M38</f>
        <v>33.127572016460903</v>
      </c>
      <c r="AC38" s="11">
        <f t="shared" ref="AC38:AC48" si="128">M38/L38</f>
        <v>1.7608695652173913E-2</v>
      </c>
      <c r="AD38" s="12">
        <f t="shared" ref="AD38:AD48" si="129">L38/K38</f>
        <v>121.58590308370044</v>
      </c>
      <c r="AE38" s="12">
        <f t="shared" ref="AE38:AE48" si="130">H38/J38</f>
        <v>3.2857142857142856</v>
      </c>
      <c r="AF38" s="12">
        <f t="shared" ref="AF38:AF48" si="131">M38/O38</f>
        <v>13.135135135135137</v>
      </c>
      <c r="AG38" s="11">
        <f t="shared" ref="AG38:AG48" si="132">M38/J38</f>
        <v>9.9183673469387765E-2</v>
      </c>
      <c r="AH38" s="12">
        <f t="shared" ref="AH38:AH48" si="133">N38/P38</f>
        <v>172.38095238095238</v>
      </c>
      <c r="AI38" s="12">
        <f t="shared" ref="AI38:AI48" si="134">N38/H38</f>
        <v>1.1242236024844721</v>
      </c>
      <c r="AJ38" s="12"/>
      <c r="AK38" s="12"/>
      <c r="AL38" s="12"/>
      <c r="AM38" s="12"/>
    </row>
    <row r="39" spans="2:66" x14ac:dyDescent="0.25">
      <c r="B39" s="8">
        <v>0.1</v>
      </c>
      <c r="C39" s="10">
        <v>0.1</v>
      </c>
      <c r="D39" s="11">
        <f t="shared" ref="D39:D48" si="135">($M$72*B39)+((1-B39)*$M$67)</f>
        <v>623.50200000000007</v>
      </c>
      <c r="E39" s="11">
        <f t="shared" ref="E39:E48" si="136">($L$72*B39)+((1-B39)*$L$67)</f>
        <v>20.350000000000001</v>
      </c>
      <c r="F39" s="11">
        <f t="shared" ref="F39:F48" si="137">($N$72*B39)+((1-B39)*$N$67)</f>
        <v>150.697</v>
      </c>
      <c r="G39" s="11">
        <f t="shared" ref="G39:G48" si="138">($O$72*B39)+((1-B39)*$O$67)</f>
        <v>172.834</v>
      </c>
      <c r="H39" s="11">
        <f t="shared" ref="H39:H48" si="139">($J$72*B39)+((1-B39)*$J$67)</f>
        <v>156.678</v>
      </c>
      <c r="I39" s="11">
        <f t="shared" ref="I39:I48" si="140">($I$72*B39)+((1-B39)*$I$67)</f>
        <v>49.262000000000008</v>
      </c>
      <c r="J39" s="11">
        <f t="shared" ref="J39:J48" si="141">($R$72*B39)+((1-B39)*$R$67)</f>
        <v>47.372</v>
      </c>
      <c r="K39" s="11">
        <f t="shared" ref="K39:K48" si="142">($AA$72*B39)+((1-B39)*$AA$67)</f>
        <v>2.2285000000000004</v>
      </c>
      <c r="L39" s="11">
        <f t="shared" ref="L39:L48" si="143">($P$72*B39)+((1-B39)*$P$67)</f>
        <v>255.77800000000002</v>
      </c>
      <c r="M39" s="11">
        <f t="shared" ref="M39:M48" si="144">($S$72*B39)+((1-B39)*$S$67)</f>
        <v>5.0140000000000011</v>
      </c>
      <c r="N39" s="11">
        <f t="shared" ref="N39:N48" si="145">($K$72*B39)+((1-B39)*$K$67)</f>
        <v>171.23400000000001</v>
      </c>
      <c r="O39" s="11">
        <f t="shared" ref="O39:O48" si="146">($AB$72*B39)+((1-B39)*$AB$67)</f>
        <v>0.36110000000000003</v>
      </c>
      <c r="P39" s="11">
        <f t="shared" ref="P39:P48" si="147">($T$72*B39)+((1-B39)*$T$67)</f>
        <v>1.0522</v>
      </c>
      <c r="Q39" s="11">
        <f t="shared" ref="Q39:Q48" si="148">($AD$72*B39)+((1-B39)*$AD$67)</f>
        <v>20.689</v>
      </c>
      <c r="S39" s="11">
        <f t="shared" si="119"/>
        <v>3.6075193538308437</v>
      </c>
      <c r="T39" s="11">
        <f t="shared" si="120"/>
        <v>1.1468974166705375</v>
      </c>
      <c r="U39" s="11">
        <f t="shared" si="121"/>
        <v>30.638918918918922</v>
      </c>
      <c r="V39" s="11">
        <f t="shared" si="122"/>
        <v>77.556203724478337</v>
      </c>
      <c r="W39" s="11">
        <f t="shared" si="123"/>
        <v>21.257347991922813</v>
      </c>
      <c r="X39" s="11">
        <f t="shared" si="124"/>
        <v>0.3144155529174486</v>
      </c>
      <c r="Y39" s="11">
        <f t="shared" si="125"/>
        <v>1.1031159448039929</v>
      </c>
      <c r="Z39" s="11">
        <f t="shared" si="126"/>
        <v>0.91499351764252423</v>
      </c>
      <c r="AA39" s="11">
        <f t="shared" ref="AA39:AA62" si="149">O39/Q39</f>
        <v>1.745371936777998E-2</v>
      </c>
      <c r="AB39" s="11">
        <f t="shared" si="127"/>
        <v>31.248105305145586</v>
      </c>
      <c r="AC39" s="11">
        <f t="shared" si="128"/>
        <v>1.9602936921861928E-2</v>
      </c>
      <c r="AD39" s="12">
        <f t="shared" si="129"/>
        <v>114.77585820058334</v>
      </c>
      <c r="AE39" s="12">
        <f t="shared" si="130"/>
        <v>3.3073967744659294</v>
      </c>
      <c r="AF39" s="12">
        <f t="shared" si="131"/>
        <v>13.885350318471339</v>
      </c>
      <c r="AG39" s="11">
        <f t="shared" si="132"/>
        <v>0.1058431140758254</v>
      </c>
      <c r="AH39" s="12">
        <f t="shared" si="133"/>
        <v>162.73902299942978</v>
      </c>
      <c r="AI39" s="12">
        <f t="shared" si="134"/>
        <v>1.0929039175889403</v>
      </c>
      <c r="AJ39" s="12"/>
      <c r="AK39" s="12"/>
      <c r="AL39" s="12"/>
      <c r="AM39" s="12"/>
    </row>
    <row r="40" spans="2:66" x14ac:dyDescent="0.25">
      <c r="B40" s="8">
        <v>0.2</v>
      </c>
      <c r="C40" s="10">
        <v>0.2</v>
      </c>
      <c r="D40" s="11">
        <f t="shared" si="135"/>
        <v>575.00400000000002</v>
      </c>
      <c r="E40" s="11">
        <f t="shared" si="136"/>
        <v>20.7</v>
      </c>
      <c r="F40" s="11">
        <f t="shared" si="137"/>
        <v>135.39400000000001</v>
      </c>
      <c r="G40" s="11">
        <f t="shared" si="138"/>
        <v>157.66800000000001</v>
      </c>
      <c r="H40" s="11">
        <f t="shared" si="139"/>
        <v>152.35600000000002</v>
      </c>
      <c r="I40" s="11">
        <f t="shared" si="140"/>
        <v>89.524000000000015</v>
      </c>
      <c r="J40" s="11">
        <f t="shared" si="141"/>
        <v>45.744</v>
      </c>
      <c r="K40" s="11">
        <f t="shared" si="142"/>
        <v>2.1870000000000003</v>
      </c>
      <c r="L40" s="11">
        <f t="shared" si="143"/>
        <v>235.55600000000001</v>
      </c>
      <c r="M40" s="11">
        <f t="shared" si="144"/>
        <v>5.168000000000001</v>
      </c>
      <c r="N40" s="11">
        <f t="shared" si="145"/>
        <v>161.46800000000002</v>
      </c>
      <c r="O40" s="11">
        <f t="shared" si="146"/>
        <v>0.35220000000000001</v>
      </c>
      <c r="P40" s="11">
        <f t="shared" si="147"/>
        <v>1.0544000000000002</v>
      </c>
      <c r="Q40" s="11">
        <f t="shared" si="148"/>
        <v>25.378</v>
      </c>
      <c r="S40" s="11">
        <f t="shared" si="119"/>
        <v>3.6469289900296826</v>
      </c>
      <c r="T40" s="11">
        <f t="shared" si="120"/>
        <v>1.1645124599317547</v>
      </c>
      <c r="U40" s="11">
        <f t="shared" si="121"/>
        <v>27.777971014492756</v>
      </c>
      <c r="V40" s="11">
        <f t="shared" si="122"/>
        <v>72.093278463648829</v>
      </c>
      <c r="W40" s="11">
        <f t="shared" si="123"/>
        <v>20.916323731138544</v>
      </c>
      <c r="X40" s="11">
        <f t="shared" si="124"/>
        <v>0.58759746908556276</v>
      </c>
      <c r="Y40" s="11">
        <f t="shared" si="125"/>
        <v>1.0348657092598912</v>
      </c>
      <c r="Z40" s="11">
        <f t="shared" si="126"/>
        <v>0.94356776574925061</v>
      </c>
      <c r="AA40" s="11">
        <f t="shared" si="149"/>
        <v>1.3878162187721648E-2</v>
      </c>
      <c r="AB40" s="11">
        <f t="shared" si="127"/>
        <v>29.480650154798759</v>
      </c>
      <c r="AC40" s="11">
        <f t="shared" si="128"/>
        <v>2.1939581246073123E-2</v>
      </c>
      <c r="AD40" s="12">
        <f t="shared" si="129"/>
        <v>107.70736168267031</v>
      </c>
      <c r="AE40" s="12">
        <f t="shared" si="130"/>
        <v>3.3306225953130468</v>
      </c>
      <c r="AF40" s="12">
        <f t="shared" si="131"/>
        <v>14.673480976717777</v>
      </c>
      <c r="AG40" s="11">
        <f t="shared" si="132"/>
        <v>0.11297656523259883</v>
      </c>
      <c r="AH40" s="12">
        <f t="shared" si="133"/>
        <v>153.13732928679815</v>
      </c>
      <c r="AI40" s="12">
        <f t="shared" si="134"/>
        <v>1.0598072934443015</v>
      </c>
      <c r="AJ40" s="12"/>
      <c r="AK40" s="12"/>
      <c r="AL40" s="12"/>
      <c r="AM40" s="12"/>
    </row>
    <row r="41" spans="2:66" x14ac:dyDescent="0.25">
      <c r="B41" s="8">
        <v>0.3</v>
      </c>
      <c r="C41" s="10">
        <v>0.3</v>
      </c>
      <c r="D41" s="11">
        <f t="shared" si="135"/>
        <v>526.50599999999997</v>
      </c>
      <c r="E41" s="11">
        <f t="shared" si="136"/>
        <v>21.05</v>
      </c>
      <c r="F41" s="11">
        <f t="shared" si="137"/>
        <v>120.09099999999999</v>
      </c>
      <c r="G41" s="11">
        <f t="shared" si="138"/>
        <v>142.50200000000001</v>
      </c>
      <c r="H41" s="11">
        <f t="shared" si="139"/>
        <v>148.03399999999999</v>
      </c>
      <c r="I41" s="11">
        <f t="shared" si="140"/>
        <v>129.786</v>
      </c>
      <c r="J41" s="11">
        <f t="shared" si="141"/>
        <v>44.116</v>
      </c>
      <c r="K41" s="11">
        <f t="shared" si="142"/>
        <v>2.1455000000000002</v>
      </c>
      <c r="L41" s="11">
        <f t="shared" si="143"/>
        <v>215.334</v>
      </c>
      <c r="M41" s="11">
        <f t="shared" si="144"/>
        <v>5.3220000000000001</v>
      </c>
      <c r="N41" s="11">
        <f t="shared" si="145"/>
        <v>151.702</v>
      </c>
      <c r="O41" s="11">
        <f t="shared" si="146"/>
        <v>0.34329999999999999</v>
      </c>
      <c r="P41" s="11">
        <f t="shared" si="147"/>
        <v>1.0566</v>
      </c>
      <c r="Q41" s="11">
        <f t="shared" si="148"/>
        <v>30.067</v>
      </c>
      <c r="S41" s="11">
        <f t="shared" si="119"/>
        <v>3.6947270915495918</v>
      </c>
      <c r="T41" s="11">
        <f t="shared" si="120"/>
        <v>1.1866168155815175</v>
      </c>
      <c r="U41" s="11">
        <f t="shared" si="121"/>
        <v>25.01216152019002</v>
      </c>
      <c r="V41" s="11">
        <f t="shared" si="122"/>
        <v>66.419016546259613</v>
      </c>
      <c r="W41" s="11">
        <f t="shared" si="123"/>
        <v>20.562106735026799</v>
      </c>
      <c r="X41" s="11">
        <f t="shared" si="124"/>
        <v>0.87673102125187463</v>
      </c>
      <c r="Y41" s="11">
        <f t="shared" si="125"/>
        <v>0.96263020657416554</v>
      </c>
      <c r="Z41" s="11">
        <f t="shared" si="126"/>
        <v>0.97582101752119277</v>
      </c>
      <c r="AA41" s="11">
        <f t="shared" si="149"/>
        <v>1.1417833505171783E-2</v>
      </c>
      <c r="AB41" s="11">
        <f t="shared" si="127"/>
        <v>27.815482901164973</v>
      </c>
      <c r="AC41" s="11">
        <f t="shared" si="128"/>
        <v>2.4715093761319626E-2</v>
      </c>
      <c r="AD41" s="12">
        <f t="shared" si="129"/>
        <v>100.36541598694942</v>
      </c>
      <c r="AE41" s="12">
        <f t="shared" si="130"/>
        <v>3.3555626076706861</v>
      </c>
      <c r="AF41" s="12">
        <f t="shared" si="131"/>
        <v>15.502475968540635</v>
      </c>
      <c r="AG41" s="11">
        <f t="shared" si="132"/>
        <v>0.12063650376280714</v>
      </c>
      <c r="AH41" s="12">
        <f t="shared" si="133"/>
        <v>143.57561991292826</v>
      </c>
      <c r="AI41" s="12">
        <f t="shared" si="134"/>
        <v>1.0247780915195159</v>
      </c>
      <c r="AJ41" s="12"/>
      <c r="AK41" s="12"/>
      <c r="AL41" s="12"/>
      <c r="AM41" s="12"/>
    </row>
    <row r="42" spans="2:66" x14ac:dyDescent="0.25">
      <c r="B42" s="8">
        <v>0.4</v>
      </c>
      <c r="C42" s="10">
        <v>0.4</v>
      </c>
      <c r="D42" s="11">
        <f t="shared" si="135"/>
        <v>478.00799999999998</v>
      </c>
      <c r="E42" s="11">
        <f t="shared" si="136"/>
        <v>21.4</v>
      </c>
      <c r="F42" s="11">
        <f t="shared" si="137"/>
        <v>104.788</v>
      </c>
      <c r="G42" s="11">
        <f t="shared" si="138"/>
        <v>127.336</v>
      </c>
      <c r="H42" s="11">
        <f t="shared" si="139"/>
        <v>143.71199999999999</v>
      </c>
      <c r="I42" s="11">
        <f t="shared" si="140"/>
        <v>170.04800000000003</v>
      </c>
      <c r="J42" s="11">
        <f t="shared" si="141"/>
        <v>42.488</v>
      </c>
      <c r="K42" s="11">
        <f t="shared" si="142"/>
        <v>2.1040000000000001</v>
      </c>
      <c r="L42" s="11">
        <f t="shared" si="143"/>
        <v>195.11199999999999</v>
      </c>
      <c r="M42" s="11">
        <f t="shared" si="144"/>
        <v>5.4760000000000009</v>
      </c>
      <c r="N42" s="11">
        <f t="shared" si="145"/>
        <v>141.93600000000001</v>
      </c>
      <c r="O42" s="11">
        <f t="shared" si="146"/>
        <v>0.33440000000000003</v>
      </c>
      <c r="P42" s="11">
        <f t="shared" si="147"/>
        <v>1.0588000000000002</v>
      </c>
      <c r="Q42" s="11">
        <f t="shared" si="148"/>
        <v>34.756</v>
      </c>
      <c r="S42" s="11">
        <f t="shared" si="119"/>
        <v>3.7539109128604635</v>
      </c>
      <c r="T42" s="11">
        <f t="shared" si="120"/>
        <v>1.2151773103790511</v>
      </c>
      <c r="U42" s="11">
        <f t="shared" si="121"/>
        <v>22.336822429906544</v>
      </c>
      <c r="V42" s="11">
        <f t="shared" si="122"/>
        <v>60.520912547528511</v>
      </c>
      <c r="W42" s="11">
        <f t="shared" si="123"/>
        <v>20.193916349809886</v>
      </c>
      <c r="X42" s="11">
        <f t="shared" si="124"/>
        <v>1.1832553996882658</v>
      </c>
      <c r="Y42" s="11">
        <f t="shared" si="125"/>
        <v>0.88604987753284348</v>
      </c>
      <c r="Z42" s="11">
        <f t="shared" si="126"/>
        <v>1.0125126817720662</v>
      </c>
      <c r="AA42" s="11">
        <f t="shared" si="149"/>
        <v>9.6213603406606063E-3</v>
      </c>
      <c r="AB42" s="11">
        <f t="shared" si="127"/>
        <v>26.243973703433156</v>
      </c>
      <c r="AC42" s="11">
        <f t="shared" si="128"/>
        <v>2.8065931362499491E-2</v>
      </c>
      <c r="AD42" s="12">
        <f t="shared" si="129"/>
        <v>92.733840304182507</v>
      </c>
      <c r="AE42" s="12">
        <f t="shared" si="130"/>
        <v>3.3824138580305023</v>
      </c>
      <c r="AF42" s="12">
        <f t="shared" si="131"/>
        <v>16.375598086124402</v>
      </c>
      <c r="AG42" s="11">
        <f t="shared" si="132"/>
        <v>0.12888344944454908</v>
      </c>
      <c r="AH42" s="12">
        <f t="shared" si="133"/>
        <v>134.05364563656968</v>
      </c>
      <c r="AI42" s="12">
        <f t="shared" si="134"/>
        <v>0.98764195056780235</v>
      </c>
      <c r="AJ42" s="12"/>
      <c r="AK42" s="12"/>
      <c r="AL42" s="12"/>
      <c r="AM42" s="12"/>
    </row>
    <row r="43" spans="2:66" x14ac:dyDescent="0.25">
      <c r="B43" s="8">
        <v>0.5</v>
      </c>
      <c r="C43" s="10">
        <v>0.5</v>
      </c>
      <c r="D43" s="11">
        <f t="shared" si="135"/>
        <v>429.51</v>
      </c>
      <c r="E43" s="11">
        <f t="shared" si="136"/>
        <v>21.75</v>
      </c>
      <c r="F43" s="11">
        <f t="shared" si="137"/>
        <v>89.484999999999999</v>
      </c>
      <c r="G43" s="11">
        <f t="shared" si="138"/>
        <v>112.17</v>
      </c>
      <c r="H43" s="11">
        <f t="shared" si="139"/>
        <v>139.38999999999999</v>
      </c>
      <c r="I43" s="11">
        <f t="shared" si="140"/>
        <v>210.31</v>
      </c>
      <c r="J43" s="11">
        <f t="shared" si="141"/>
        <v>40.86</v>
      </c>
      <c r="K43" s="11">
        <f t="shared" si="142"/>
        <v>2.0625</v>
      </c>
      <c r="L43" s="11">
        <f t="shared" si="143"/>
        <v>174.89</v>
      </c>
      <c r="M43" s="11">
        <f t="shared" si="144"/>
        <v>5.6300000000000008</v>
      </c>
      <c r="N43" s="11">
        <f t="shared" si="145"/>
        <v>132.17000000000002</v>
      </c>
      <c r="O43" s="11">
        <f t="shared" si="146"/>
        <v>0.32550000000000001</v>
      </c>
      <c r="P43" s="11">
        <f t="shared" si="147"/>
        <v>1.0609999999999999</v>
      </c>
      <c r="Q43" s="11">
        <f t="shared" si="148"/>
        <v>39.445</v>
      </c>
      <c r="S43" s="11">
        <f t="shared" si="119"/>
        <v>3.8290986894891681</v>
      </c>
      <c r="T43" s="11">
        <f t="shared" si="120"/>
        <v>1.2535061742191429</v>
      </c>
      <c r="U43" s="11">
        <f t="shared" si="121"/>
        <v>19.74758620689655</v>
      </c>
      <c r="V43" s="11">
        <f t="shared" si="122"/>
        <v>54.385454545454543</v>
      </c>
      <c r="W43" s="11">
        <f t="shared" si="123"/>
        <v>19.810909090909092</v>
      </c>
      <c r="X43" s="11">
        <f t="shared" si="124"/>
        <v>1.5087882918430304</v>
      </c>
      <c r="Y43" s="11">
        <f t="shared" si="125"/>
        <v>0.80472056818997073</v>
      </c>
      <c r="Z43" s="11">
        <f t="shared" si="126"/>
        <v>1.0546266172353784</v>
      </c>
      <c r="AA43" s="11">
        <f t="shared" si="149"/>
        <v>8.2519964507542145E-3</v>
      </c>
      <c r="AB43" s="11">
        <f t="shared" si="127"/>
        <v>24.758436944937827</v>
      </c>
      <c r="AC43" s="11">
        <f t="shared" si="128"/>
        <v>3.2191663331236783E-2</v>
      </c>
      <c r="AD43" s="12">
        <f t="shared" si="129"/>
        <v>84.795151515151503</v>
      </c>
      <c r="AE43" s="12">
        <f t="shared" si="130"/>
        <v>3.4114047968673518</v>
      </c>
      <c r="AF43" s="12">
        <f t="shared" si="131"/>
        <v>17.296466973886332</v>
      </c>
      <c r="AG43" s="11">
        <f t="shared" si="132"/>
        <v>0.13778756730298583</v>
      </c>
      <c r="AH43" s="12">
        <f t="shared" si="133"/>
        <v>124.57115928369466</v>
      </c>
      <c r="AI43" s="12">
        <f t="shared" si="134"/>
        <v>0.94820288399454788</v>
      </c>
      <c r="AJ43" s="12"/>
      <c r="AK43" s="12"/>
      <c r="AL43" s="12"/>
      <c r="AM43" s="12"/>
    </row>
    <row r="44" spans="2:66" x14ac:dyDescent="0.25">
      <c r="B44" s="8">
        <v>0.6</v>
      </c>
      <c r="C44" s="10">
        <v>0.6</v>
      </c>
      <c r="D44" s="11">
        <f t="shared" si="135"/>
        <v>381.012</v>
      </c>
      <c r="E44" s="11">
        <f t="shared" si="136"/>
        <v>22.1</v>
      </c>
      <c r="F44" s="11">
        <f t="shared" si="137"/>
        <v>74.182000000000002</v>
      </c>
      <c r="G44" s="11">
        <f t="shared" si="138"/>
        <v>97.004000000000005</v>
      </c>
      <c r="H44" s="11">
        <f t="shared" si="139"/>
        <v>135.06799999999998</v>
      </c>
      <c r="I44" s="11">
        <f t="shared" si="140"/>
        <v>250.57199999999997</v>
      </c>
      <c r="J44" s="11">
        <f t="shared" si="141"/>
        <v>39.231999999999999</v>
      </c>
      <c r="K44" s="11">
        <f t="shared" si="142"/>
        <v>2.0209999999999999</v>
      </c>
      <c r="L44" s="11">
        <f t="shared" si="143"/>
        <v>154.66800000000001</v>
      </c>
      <c r="M44" s="11">
        <f t="shared" si="144"/>
        <v>5.7839999999999998</v>
      </c>
      <c r="N44" s="11">
        <f t="shared" si="145"/>
        <v>122.404</v>
      </c>
      <c r="O44" s="11">
        <f t="shared" si="146"/>
        <v>0.31659999999999999</v>
      </c>
      <c r="P44" s="11">
        <f t="shared" si="147"/>
        <v>1.0632000000000001</v>
      </c>
      <c r="Q44" s="11">
        <f t="shared" si="148"/>
        <v>44.134</v>
      </c>
      <c r="S44" s="11">
        <f t="shared" si="119"/>
        <v>3.9277967918848704</v>
      </c>
      <c r="T44" s="11">
        <f t="shared" si="120"/>
        <v>1.3076487557628536</v>
      </c>
      <c r="U44" s="11">
        <f t="shared" si="121"/>
        <v>17.240361990950227</v>
      </c>
      <c r="V44" s="11">
        <f t="shared" si="122"/>
        <v>47.998020781791197</v>
      </c>
      <c r="W44" s="11">
        <f t="shared" si="123"/>
        <v>19.412172191984165</v>
      </c>
      <c r="X44" s="11">
        <f t="shared" si="124"/>
        <v>1.8551544407261529</v>
      </c>
      <c r="Y44" s="11">
        <f t="shared" si="125"/>
        <v>0.71818639500103665</v>
      </c>
      <c r="Z44" s="11">
        <f t="shared" si="126"/>
        <v>1.1034606712198947</v>
      </c>
      <c r="AA44" s="11">
        <f t="shared" si="149"/>
        <v>7.1736076494312772E-3</v>
      </c>
      <c r="AB44" s="11">
        <f t="shared" si="127"/>
        <v>23.352005532503455</v>
      </c>
      <c r="AC44" s="11">
        <f t="shared" si="128"/>
        <v>3.7396229342850487E-2</v>
      </c>
      <c r="AD44" s="12">
        <f t="shared" si="129"/>
        <v>76.530430479960415</v>
      </c>
      <c r="AE44" s="12">
        <f t="shared" si="130"/>
        <v>3.4428017944535072</v>
      </c>
      <c r="AF44" s="12">
        <f t="shared" si="131"/>
        <v>18.269109286165509</v>
      </c>
      <c r="AG44" s="11">
        <f t="shared" si="132"/>
        <v>0.14743066884176181</v>
      </c>
      <c r="AH44" s="12">
        <f t="shared" si="133"/>
        <v>115.12791572610983</v>
      </c>
      <c r="AI44" s="12">
        <f t="shared" si="134"/>
        <v>0.90623981994254754</v>
      </c>
      <c r="AJ44" s="12"/>
      <c r="AK44" s="12"/>
      <c r="AL44" s="12"/>
      <c r="AM44" s="12"/>
    </row>
    <row r="45" spans="2:66" x14ac:dyDescent="0.25">
      <c r="B45" s="8">
        <v>0.7</v>
      </c>
      <c r="C45" s="10">
        <v>0.7</v>
      </c>
      <c r="D45" s="11">
        <f t="shared" si="135"/>
        <v>332.51400000000001</v>
      </c>
      <c r="E45" s="11">
        <f t="shared" si="136"/>
        <v>22.45</v>
      </c>
      <c r="F45" s="11">
        <f t="shared" si="137"/>
        <v>58.879000000000005</v>
      </c>
      <c r="G45" s="11">
        <f t="shared" si="138"/>
        <v>81.838000000000008</v>
      </c>
      <c r="H45" s="11">
        <f t="shared" si="139"/>
        <v>130.74600000000001</v>
      </c>
      <c r="I45" s="11">
        <f t="shared" si="140"/>
        <v>290.83399999999995</v>
      </c>
      <c r="J45" s="11">
        <f t="shared" si="141"/>
        <v>37.603999999999999</v>
      </c>
      <c r="K45" s="11">
        <f t="shared" si="142"/>
        <v>1.9795000000000003</v>
      </c>
      <c r="L45" s="11">
        <f t="shared" si="143"/>
        <v>134.44600000000003</v>
      </c>
      <c r="M45" s="11">
        <f t="shared" si="144"/>
        <v>5.9379999999999997</v>
      </c>
      <c r="N45" s="11">
        <f t="shared" si="145"/>
        <v>112.63800000000001</v>
      </c>
      <c r="O45" s="11">
        <f t="shared" si="146"/>
        <v>0.30770000000000003</v>
      </c>
      <c r="P45" s="11">
        <f t="shared" si="147"/>
        <v>1.0653999999999999</v>
      </c>
      <c r="Q45" s="11">
        <f t="shared" si="148"/>
        <v>48.822999999999993</v>
      </c>
      <c r="S45" s="11">
        <f t="shared" si="119"/>
        <v>4.0630758327427356</v>
      </c>
      <c r="T45" s="11">
        <f t="shared" si="120"/>
        <v>1.3899352910205676</v>
      </c>
      <c r="U45" s="11">
        <f t="shared" si="121"/>
        <v>14.811314031180402</v>
      </c>
      <c r="V45" s="11">
        <f t="shared" si="122"/>
        <v>41.342763324071733</v>
      </c>
      <c r="W45" s="11">
        <f t="shared" si="123"/>
        <v>18.996716342510734</v>
      </c>
      <c r="X45" s="11">
        <f t="shared" si="124"/>
        <v>2.2244198675294076</v>
      </c>
      <c r="Y45" s="11">
        <f t="shared" si="125"/>
        <v>0.62593119483578852</v>
      </c>
      <c r="Z45" s="11">
        <f t="shared" si="126"/>
        <v>1.1607627976349013</v>
      </c>
      <c r="AA45" s="11">
        <f t="shared" si="149"/>
        <v>6.3023574954427231E-3</v>
      </c>
      <c r="AB45" s="11">
        <f t="shared" si="127"/>
        <v>22.018524755810038</v>
      </c>
      <c r="AC45" s="11">
        <f t="shared" si="128"/>
        <v>4.4166431132201762E-2</v>
      </c>
      <c r="AD45" s="12">
        <f t="shared" si="129"/>
        <v>67.919171507956563</v>
      </c>
      <c r="AE45" s="12">
        <f t="shared" si="130"/>
        <v>3.4769173492181684</v>
      </c>
      <c r="AF45" s="12">
        <f t="shared" si="131"/>
        <v>19.298017549561258</v>
      </c>
      <c r="AG45" s="11">
        <f t="shared" si="132"/>
        <v>0.15790873311349857</v>
      </c>
      <c r="AH45" s="12">
        <f t="shared" si="133"/>
        <v>105.72367186033416</v>
      </c>
      <c r="AI45" s="12">
        <f t="shared" si="134"/>
        <v>0.86150245514203105</v>
      </c>
      <c r="AJ45" s="12"/>
      <c r="AK45" s="12"/>
      <c r="AL45" s="12"/>
      <c r="AM45" s="12"/>
    </row>
    <row r="46" spans="2:66" x14ac:dyDescent="0.25">
      <c r="B46" s="8">
        <v>0.8</v>
      </c>
      <c r="C46" s="10">
        <v>0.8</v>
      </c>
      <c r="D46" s="11">
        <f t="shared" si="135"/>
        <v>284.01599999999996</v>
      </c>
      <c r="E46" s="11">
        <f t="shared" si="136"/>
        <v>22.8</v>
      </c>
      <c r="F46" s="11">
        <f t="shared" si="137"/>
        <v>43.575999999999993</v>
      </c>
      <c r="G46" s="11">
        <f t="shared" si="138"/>
        <v>66.671999999999997</v>
      </c>
      <c r="H46" s="11">
        <f t="shared" si="139"/>
        <v>126.42400000000001</v>
      </c>
      <c r="I46" s="11">
        <f t="shared" si="140"/>
        <v>331.09600000000006</v>
      </c>
      <c r="J46" s="11">
        <f t="shared" si="141"/>
        <v>35.975999999999999</v>
      </c>
      <c r="K46" s="11">
        <f t="shared" si="142"/>
        <v>1.9379999999999999</v>
      </c>
      <c r="L46" s="11">
        <f t="shared" si="143"/>
        <v>114.22399999999999</v>
      </c>
      <c r="M46" s="11">
        <f t="shared" si="144"/>
        <v>6.0920000000000005</v>
      </c>
      <c r="N46" s="11">
        <f t="shared" si="145"/>
        <v>102.872</v>
      </c>
      <c r="O46" s="11">
        <f t="shared" si="146"/>
        <v>0.29880000000000001</v>
      </c>
      <c r="P46" s="11">
        <f t="shared" si="147"/>
        <v>1.0676000000000001</v>
      </c>
      <c r="Q46" s="11">
        <f t="shared" si="148"/>
        <v>53.512</v>
      </c>
      <c r="S46" s="11">
        <f t="shared" si="119"/>
        <v>4.2598992080633549</v>
      </c>
      <c r="T46" s="11">
        <f t="shared" si="120"/>
        <v>1.5300165228566185</v>
      </c>
      <c r="U46" s="11">
        <f t="shared" si="121"/>
        <v>12.456842105263156</v>
      </c>
      <c r="V46" s="11">
        <f t="shared" si="122"/>
        <v>34.402476780185758</v>
      </c>
      <c r="W46" s="11">
        <f t="shared" si="123"/>
        <v>18.563467492260063</v>
      </c>
      <c r="X46" s="11">
        <f t="shared" si="124"/>
        <v>2.6189331139657033</v>
      </c>
      <c r="Y46" s="11">
        <f t="shared" si="125"/>
        <v>0.52736822122381821</v>
      </c>
      <c r="Z46" s="11">
        <f t="shared" si="126"/>
        <v>1.2289447079866243</v>
      </c>
      <c r="AA46" s="11">
        <f t="shared" si="149"/>
        <v>5.5837942891314102E-3</v>
      </c>
      <c r="AB46" s="11">
        <f t="shared" si="127"/>
        <v>20.752462245567958</v>
      </c>
      <c r="AC46" s="11">
        <f t="shared" si="128"/>
        <v>5.333380025213616E-2</v>
      </c>
      <c r="AD46" s="12">
        <f t="shared" si="129"/>
        <v>58.939112487100097</v>
      </c>
      <c r="AE46" s="12">
        <f t="shared" si="130"/>
        <v>3.5141205247943077</v>
      </c>
      <c r="AF46" s="12">
        <f t="shared" si="131"/>
        <v>20.388219544846052</v>
      </c>
      <c r="AG46" s="11">
        <f t="shared" si="132"/>
        <v>0.16933511229708698</v>
      </c>
      <c r="AH46" s="12">
        <f t="shared" si="133"/>
        <v>96.358186586736593</v>
      </c>
      <c r="AI46" s="12">
        <f t="shared" si="134"/>
        <v>0.81370625830538501</v>
      </c>
      <c r="AJ46" s="12"/>
      <c r="AK46" s="12"/>
      <c r="AL46" s="12"/>
      <c r="AM46" s="12"/>
    </row>
    <row r="47" spans="2:66" x14ac:dyDescent="0.25">
      <c r="B47" s="8">
        <v>0.9</v>
      </c>
      <c r="C47" s="10">
        <v>0.9</v>
      </c>
      <c r="D47" s="11">
        <f t="shared" si="135"/>
        <v>235.518</v>
      </c>
      <c r="E47" s="11">
        <f t="shared" si="136"/>
        <v>23.150000000000002</v>
      </c>
      <c r="F47" s="11">
        <f t="shared" si="137"/>
        <v>28.272999999999996</v>
      </c>
      <c r="G47" s="11">
        <f t="shared" si="138"/>
        <v>51.506</v>
      </c>
      <c r="H47" s="11">
        <f t="shared" si="139"/>
        <v>122.102</v>
      </c>
      <c r="I47" s="11">
        <f t="shared" si="140"/>
        <v>371.358</v>
      </c>
      <c r="J47" s="11">
        <f t="shared" si="141"/>
        <v>34.347999999999999</v>
      </c>
      <c r="K47" s="11">
        <f t="shared" si="142"/>
        <v>1.8964999999999999</v>
      </c>
      <c r="L47" s="11">
        <f t="shared" si="143"/>
        <v>94.001999999999995</v>
      </c>
      <c r="M47" s="11">
        <f t="shared" si="144"/>
        <v>6.2460000000000004</v>
      </c>
      <c r="N47" s="11">
        <f t="shared" si="145"/>
        <v>93.105999999999995</v>
      </c>
      <c r="O47" s="11">
        <f t="shared" si="146"/>
        <v>0.28989999999999999</v>
      </c>
      <c r="P47" s="11">
        <f t="shared" si="147"/>
        <v>1.0698000000000001</v>
      </c>
      <c r="Q47" s="11">
        <f t="shared" si="148"/>
        <v>58.201000000000001</v>
      </c>
      <c r="S47" s="11">
        <f t="shared" si="119"/>
        <v>4.5726323146817842</v>
      </c>
      <c r="T47" s="11">
        <f t="shared" si="120"/>
        <v>1.8217380539737562</v>
      </c>
      <c r="U47" s="11">
        <f t="shared" si="121"/>
        <v>10.173563714902807</v>
      </c>
      <c r="V47" s="11">
        <f t="shared" si="122"/>
        <v>27.15844977590298</v>
      </c>
      <c r="W47" s="11">
        <f t="shared" si="123"/>
        <v>18.111257579752177</v>
      </c>
      <c r="X47" s="11">
        <f t="shared" si="124"/>
        <v>3.0413752436487527</v>
      </c>
      <c r="Y47" s="11">
        <f t="shared" si="125"/>
        <v>0.42182765229070773</v>
      </c>
      <c r="Z47" s="11">
        <f t="shared" si="126"/>
        <v>1.3114299830300948</v>
      </c>
      <c r="AA47" s="11">
        <f t="shared" si="149"/>
        <v>4.9810140719231625E-3</v>
      </c>
      <c r="AB47" s="11">
        <f t="shared" si="127"/>
        <v>19.548831252001278</v>
      </c>
      <c r="AC47" s="11">
        <f t="shared" si="128"/>
        <v>6.6445394778834502E-2</v>
      </c>
      <c r="AD47" s="12">
        <f t="shared" si="129"/>
        <v>49.566042710255736</v>
      </c>
      <c r="AE47" s="12">
        <f t="shared" si="130"/>
        <v>3.554850355188075</v>
      </c>
      <c r="AF47" s="12">
        <f t="shared" si="131"/>
        <v>21.545360469127289</v>
      </c>
      <c r="AG47" s="11">
        <f t="shared" si="132"/>
        <v>0.18184464888785376</v>
      </c>
      <c r="AH47" s="12">
        <f t="shared" si="133"/>
        <v>87.031220788932501</v>
      </c>
      <c r="AI47" s="12">
        <f t="shared" si="134"/>
        <v>0.76252641234377805</v>
      </c>
      <c r="AJ47" s="12"/>
      <c r="AK47" s="12"/>
      <c r="AL47" s="12"/>
      <c r="AM47" s="12"/>
    </row>
    <row r="48" spans="2:66" x14ac:dyDescent="0.25">
      <c r="B48" s="8">
        <v>1</v>
      </c>
      <c r="C48" s="10">
        <v>1</v>
      </c>
      <c r="D48" s="11">
        <f t="shared" si="135"/>
        <v>187.02</v>
      </c>
      <c r="E48" s="11">
        <f t="shared" si="136"/>
        <v>23.5</v>
      </c>
      <c r="F48" s="11">
        <f t="shared" si="137"/>
        <v>12.97</v>
      </c>
      <c r="G48" s="11">
        <f t="shared" si="138"/>
        <v>36.340000000000003</v>
      </c>
      <c r="H48" s="11">
        <f t="shared" si="139"/>
        <v>117.78</v>
      </c>
      <c r="I48" s="11">
        <f t="shared" si="140"/>
        <v>411.62</v>
      </c>
      <c r="J48" s="11">
        <f t="shared" si="141"/>
        <v>32.72</v>
      </c>
      <c r="K48" s="11">
        <f t="shared" si="142"/>
        <v>1.855</v>
      </c>
      <c r="L48" s="11">
        <f t="shared" si="143"/>
        <v>73.78</v>
      </c>
      <c r="M48" s="11">
        <f t="shared" si="144"/>
        <v>6.4</v>
      </c>
      <c r="N48" s="11">
        <f t="shared" si="145"/>
        <v>83.34</v>
      </c>
      <c r="O48" s="11">
        <f t="shared" si="146"/>
        <v>0.28100000000000003</v>
      </c>
      <c r="P48" s="11">
        <f t="shared" si="147"/>
        <v>1.0720000000000001</v>
      </c>
      <c r="Q48" s="11">
        <f t="shared" si="148"/>
        <v>62.89</v>
      </c>
      <c r="S48" s="11">
        <f t="shared" si="119"/>
        <v>5.1463951568519537</v>
      </c>
      <c r="T48" s="11">
        <f t="shared" si="120"/>
        <v>2.8018504240555129</v>
      </c>
      <c r="U48" s="11">
        <f t="shared" si="121"/>
        <v>7.9582978723404256</v>
      </c>
      <c r="V48" s="11">
        <f t="shared" si="122"/>
        <v>19.590296495956874</v>
      </c>
      <c r="W48" s="11">
        <f t="shared" si="123"/>
        <v>17.638814016172507</v>
      </c>
      <c r="X48" s="11">
        <f t="shared" si="124"/>
        <v>3.4948208524367463</v>
      </c>
      <c r="Y48" s="11">
        <f t="shared" si="125"/>
        <v>0.30854134827644764</v>
      </c>
      <c r="Z48" s="11">
        <f t="shared" si="126"/>
        <v>1.4132469402447805</v>
      </c>
      <c r="AA48" s="11">
        <f t="shared" si="149"/>
        <v>4.4681189378279543E-3</v>
      </c>
      <c r="AB48" s="11">
        <f t="shared" si="127"/>
        <v>18.403124999999999</v>
      </c>
      <c r="AC48" s="11">
        <f t="shared" si="128"/>
        <v>8.6744375169422613E-2</v>
      </c>
      <c r="AD48" s="12">
        <f t="shared" si="129"/>
        <v>39.773584905660378</v>
      </c>
      <c r="AE48" s="12">
        <f t="shared" si="130"/>
        <v>3.5996332518337408</v>
      </c>
      <c r="AF48" s="12">
        <f t="shared" si="131"/>
        <v>22.77580071174377</v>
      </c>
      <c r="AG48" s="11">
        <f t="shared" si="132"/>
        <v>0.19559902200488999</v>
      </c>
      <c r="AH48" s="12">
        <f t="shared" si="133"/>
        <v>77.742537313432834</v>
      </c>
      <c r="AI48" s="12">
        <f t="shared" si="134"/>
        <v>0.70759042282221096</v>
      </c>
      <c r="AJ48" s="12"/>
      <c r="AK48" s="12"/>
      <c r="AL48" s="12"/>
      <c r="AM48" s="12"/>
    </row>
    <row r="49" spans="2:50" x14ac:dyDescent="0.25"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2"/>
      <c r="AE49" s="12"/>
      <c r="AF49" s="12"/>
      <c r="AG49" s="11"/>
      <c r="AH49" s="12"/>
      <c r="AI49" s="12"/>
      <c r="AJ49" s="12"/>
      <c r="AK49" s="12"/>
      <c r="AL49" s="12"/>
      <c r="AM49" s="12"/>
    </row>
    <row r="50" spans="2:50" x14ac:dyDescent="0.25">
      <c r="D50" s="8" t="s">
        <v>163</v>
      </c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2"/>
      <c r="AE50" s="12"/>
      <c r="AF50" s="12"/>
      <c r="AG50" s="11"/>
      <c r="AH50" s="12"/>
      <c r="AI50" s="12"/>
      <c r="AJ50" s="12"/>
      <c r="AK50" s="12"/>
      <c r="AL50" s="12"/>
      <c r="AM50" s="12"/>
    </row>
    <row r="51" spans="2:50" x14ac:dyDescent="0.25">
      <c r="B51" s="8" t="s">
        <v>133</v>
      </c>
      <c r="D51" s="8" t="s">
        <v>8</v>
      </c>
      <c r="E51" s="8" t="s">
        <v>7</v>
      </c>
      <c r="F51" s="8" t="s">
        <v>9</v>
      </c>
      <c r="G51" s="8" t="s">
        <v>11</v>
      </c>
      <c r="H51" s="8" t="s">
        <v>5</v>
      </c>
      <c r="I51" s="8" t="s">
        <v>10</v>
      </c>
      <c r="J51" s="8" t="s">
        <v>14</v>
      </c>
      <c r="K51" s="8" t="s">
        <v>23</v>
      </c>
      <c r="L51" s="8" t="s">
        <v>12</v>
      </c>
      <c r="M51" s="8" t="s">
        <v>15</v>
      </c>
      <c r="N51" s="8" t="s">
        <v>6</v>
      </c>
      <c r="O51" s="8" t="s">
        <v>24</v>
      </c>
      <c r="P51" s="8" t="s">
        <v>16</v>
      </c>
      <c r="Q51" s="8" t="s">
        <v>26</v>
      </c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2"/>
      <c r="AF51" s="12"/>
      <c r="AG51" s="11"/>
      <c r="AH51" s="12"/>
      <c r="AI51" s="12"/>
      <c r="AJ51" s="12"/>
      <c r="AK51" s="12"/>
      <c r="AL51" s="12"/>
      <c r="AM51" s="12"/>
    </row>
    <row r="52" spans="2:50" x14ac:dyDescent="0.25">
      <c r="B52" s="8">
        <v>0</v>
      </c>
      <c r="C52" s="10">
        <v>0</v>
      </c>
      <c r="D52" s="11">
        <f>($M$71*B52)+((1-B52)*$M$67)</f>
        <v>672</v>
      </c>
      <c r="E52" s="11">
        <f>($L$71*B52)+((1-B52)*$L$67)</f>
        <v>20</v>
      </c>
      <c r="F52" s="11">
        <f>($N$71*B52)+((1-B52)*$N$67)</f>
        <v>166</v>
      </c>
      <c r="G52" s="11">
        <f>($O$71*B52)+((1-B52)*$O$67)</f>
        <v>188</v>
      </c>
      <c r="H52" s="11">
        <f>($J$71*B52)+((1-B52)*$J$67)</f>
        <v>161</v>
      </c>
      <c r="I52" s="11">
        <f>($I$71*B52)+((1-B52)*$I$67)</f>
        <v>9</v>
      </c>
      <c r="J52" s="11">
        <f>($R$71*B52)+((1-B52)*$R$67)</f>
        <v>49</v>
      </c>
      <c r="K52" s="11">
        <f>($AA$71*B52)+((1-B52)*$AA$67)</f>
        <v>2.27</v>
      </c>
      <c r="L52" s="11">
        <f>($P$71*B52)+((1-B52)*$P$67)</f>
        <v>276</v>
      </c>
      <c r="M52" s="11">
        <f>($S$71*B52)+((1-B52)*$S$67)</f>
        <v>4.8600000000000003</v>
      </c>
      <c r="N52" s="11">
        <f>($K$71*B52)+((1-B52)*$K$67)</f>
        <v>181</v>
      </c>
      <c r="O52" s="11">
        <f>($AB$71*B52)+((1-B52)*$AB$67)</f>
        <v>0.37</v>
      </c>
      <c r="P52" s="11">
        <f>($T$71*B52)+((1-B52)*$T$67)</f>
        <v>1.05</v>
      </c>
      <c r="Q52" s="11">
        <f>($AD$71*B52)+((1-B52)*$AD$67)</f>
        <v>16</v>
      </c>
      <c r="S52" s="11">
        <f t="shared" ref="S52:S62" si="150">D52/G52</f>
        <v>3.5744680851063828</v>
      </c>
      <c r="T52" s="11">
        <f t="shared" ref="T52:T62" si="151">G52/F52</f>
        <v>1.1325301204819278</v>
      </c>
      <c r="U52" s="11">
        <f t="shared" ref="U52:U62" si="152">D52/E52</f>
        <v>33.6</v>
      </c>
      <c r="V52" s="11">
        <f t="shared" ref="V52:V62" si="153">G52/K52</f>
        <v>82.819383259911888</v>
      </c>
      <c r="W52" s="11">
        <f t="shared" ref="W52:W62" si="154">J52/K52</f>
        <v>21.58590308370044</v>
      </c>
      <c r="X52" s="11">
        <f t="shared" ref="X52:X62" si="155">I52/H52</f>
        <v>5.5900621118012424E-2</v>
      </c>
      <c r="Y52" s="11">
        <f t="shared" ref="Y52:Y62" si="156">G52/H52</f>
        <v>1.1677018633540373</v>
      </c>
      <c r="Z52" s="11">
        <f t="shared" ref="Z52:Z62" si="157">H52/N52</f>
        <v>0.88950276243093918</v>
      </c>
      <c r="AA52" s="11">
        <f t="shared" si="149"/>
        <v>2.3125E-2</v>
      </c>
      <c r="AB52" s="11">
        <f t="shared" ref="AB52:AB62" si="158">H52/M52</f>
        <v>33.127572016460903</v>
      </c>
      <c r="AC52" s="11">
        <f t="shared" ref="AC52:AC62" si="159">M52/L52</f>
        <v>1.7608695652173913E-2</v>
      </c>
      <c r="AD52" s="12">
        <f t="shared" ref="AD52:AD62" si="160">L52/K52</f>
        <v>121.58590308370044</v>
      </c>
      <c r="AE52" s="12">
        <f t="shared" ref="AE52:AE62" si="161">H52/J52</f>
        <v>3.2857142857142856</v>
      </c>
      <c r="AF52" s="12">
        <f t="shared" ref="AF52:AF62" si="162">M52/O52</f>
        <v>13.135135135135137</v>
      </c>
      <c r="AG52" s="11">
        <f t="shared" ref="AG52:AG62" si="163">M52/J52</f>
        <v>9.9183673469387765E-2</v>
      </c>
      <c r="AH52" s="12">
        <f t="shared" ref="AH52:AH62" si="164">N52/P52</f>
        <v>172.38095238095238</v>
      </c>
      <c r="AI52" s="12">
        <f t="shared" ref="AI52:AI62" si="165">N52/H52</f>
        <v>1.1242236024844721</v>
      </c>
      <c r="AJ52" s="12"/>
      <c r="AK52" s="12"/>
      <c r="AL52" s="12"/>
      <c r="AM52" s="12"/>
    </row>
    <row r="53" spans="2:50" x14ac:dyDescent="0.25">
      <c r="B53" s="8">
        <v>0.1</v>
      </c>
      <c r="C53" s="10">
        <v>0.1</v>
      </c>
      <c r="D53" s="11">
        <f t="shared" ref="D53:D62" si="166">($M$71*B53)+((1-B53)*$M$67)</f>
        <v>622.40000000000009</v>
      </c>
      <c r="E53" s="11">
        <f t="shared" ref="E53:E62" si="167">($L$71*B53)+((1-B53)*$L$67)</f>
        <v>21.83</v>
      </c>
      <c r="F53" s="11">
        <f t="shared" ref="F53:F62" si="168">($N$71*B53)+((1-B53)*$N$67)</f>
        <v>150.5</v>
      </c>
      <c r="G53" s="11">
        <f t="shared" ref="G53:G62" si="169">($O$71*B53)+((1-B53)*$O$67)</f>
        <v>171.60000000000002</v>
      </c>
      <c r="H53" s="11">
        <f t="shared" ref="H53:H62" si="170">($J$71*B53)+((1-B53)*$J$67)</f>
        <v>155</v>
      </c>
      <c r="I53" s="11">
        <f t="shared" ref="I53:I62" si="171">($I$71*B53)+((1-B53)*$I$67)</f>
        <v>25.299999999999997</v>
      </c>
      <c r="J53" s="11">
        <f t="shared" ref="J53:J62" si="172">($R$71*B53)+((1-B53)*$R$67)</f>
        <v>47.02</v>
      </c>
      <c r="K53" s="11">
        <f t="shared" ref="K53:K62" si="173">($AA$71*B53)+((1-B53)*$AA$67)</f>
        <v>2.4430000000000001</v>
      </c>
      <c r="L53" s="11">
        <f t="shared" ref="L53:L62" si="174">($P$71*B53)+((1-B53)*$P$67)</f>
        <v>253.66</v>
      </c>
      <c r="M53" s="11">
        <f t="shared" ref="M53:M62" si="175">($S$71*B53)+((1-B53)*$S$67)</f>
        <v>5.0810000000000004</v>
      </c>
      <c r="N53" s="11">
        <f t="shared" ref="N53:N62" si="176">($K$71*B53)+((1-B53)*$K$67)</f>
        <v>172.5</v>
      </c>
      <c r="O53" s="11">
        <f t="shared" ref="O53:O62" si="177">($AB$71*B53)+((1-B53)*$AB$67)</f>
        <v>0.39450000000000002</v>
      </c>
      <c r="P53" s="11">
        <f t="shared" ref="P53:P62" si="178">($T$71*B53)+((1-B53)*$T$67)</f>
        <v>1.119</v>
      </c>
      <c r="Q53" s="11">
        <f t="shared" ref="Q53:Q62" si="179">($AD$71*B53)+((1-B53)*$AD$67)</f>
        <v>15.1</v>
      </c>
      <c r="S53" s="11">
        <f t="shared" si="150"/>
        <v>3.6270396270396272</v>
      </c>
      <c r="T53" s="11">
        <f t="shared" si="151"/>
        <v>1.140199335548173</v>
      </c>
      <c r="U53" s="11">
        <f t="shared" si="152"/>
        <v>28.51122308749428</v>
      </c>
      <c r="V53" s="11">
        <f t="shared" si="153"/>
        <v>70.24150634465822</v>
      </c>
      <c r="W53" s="11">
        <f t="shared" si="154"/>
        <v>19.24682767089644</v>
      </c>
      <c r="X53" s="11">
        <f t="shared" si="155"/>
        <v>0.16322580645161289</v>
      </c>
      <c r="Y53" s="11">
        <f t="shared" si="156"/>
        <v>1.1070967741935485</v>
      </c>
      <c r="Z53" s="11">
        <f t="shared" si="157"/>
        <v>0.89855072463768115</v>
      </c>
      <c r="AA53" s="11">
        <f t="shared" si="149"/>
        <v>2.6125827814569538E-2</v>
      </c>
      <c r="AB53" s="11">
        <f t="shared" si="158"/>
        <v>30.505805943711866</v>
      </c>
      <c r="AC53" s="11">
        <f t="shared" si="159"/>
        <v>2.0030749822597178E-2</v>
      </c>
      <c r="AD53" s="12">
        <f t="shared" si="160"/>
        <v>103.83135489152681</v>
      </c>
      <c r="AE53" s="12">
        <f t="shared" si="161"/>
        <v>3.2964695874096126</v>
      </c>
      <c r="AF53" s="12">
        <f t="shared" si="162"/>
        <v>12.879594423320659</v>
      </c>
      <c r="AG53" s="11">
        <f t="shared" si="163"/>
        <v>0.10806039982985964</v>
      </c>
      <c r="AH53" s="12">
        <f t="shared" si="164"/>
        <v>154.15549597855227</v>
      </c>
      <c r="AI53" s="12">
        <f t="shared" si="165"/>
        <v>1.1129032258064515</v>
      </c>
      <c r="AJ53" s="12"/>
      <c r="AK53" s="12"/>
      <c r="AL53" s="12"/>
      <c r="AM53" s="12"/>
    </row>
    <row r="54" spans="2:50" x14ac:dyDescent="0.25">
      <c r="B54" s="8">
        <v>0.2</v>
      </c>
      <c r="C54" s="10">
        <v>0.2</v>
      </c>
      <c r="D54" s="11">
        <f t="shared" si="166"/>
        <v>572.80000000000007</v>
      </c>
      <c r="E54" s="11">
        <f t="shared" si="167"/>
        <v>23.66</v>
      </c>
      <c r="F54" s="11">
        <f t="shared" si="168"/>
        <v>135</v>
      </c>
      <c r="G54" s="11">
        <f t="shared" si="169"/>
        <v>155.20000000000002</v>
      </c>
      <c r="H54" s="11">
        <f t="shared" si="170"/>
        <v>149</v>
      </c>
      <c r="I54" s="11">
        <f t="shared" si="171"/>
        <v>41.6</v>
      </c>
      <c r="J54" s="11">
        <f t="shared" si="172"/>
        <v>45.040000000000006</v>
      </c>
      <c r="K54" s="11">
        <f t="shared" si="173"/>
        <v>2.6160000000000001</v>
      </c>
      <c r="L54" s="11">
        <f t="shared" si="174"/>
        <v>231.32000000000002</v>
      </c>
      <c r="M54" s="11">
        <f t="shared" si="175"/>
        <v>5.3020000000000005</v>
      </c>
      <c r="N54" s="11">
        <f t="shared" si="176"/>
        <v>164</v>
      </c>
      <c r="O54" s="11">
        <f t="shared" si="177"/>
        <v>0.41899999999999998</v>
      </c>
      <c r="P54" s="11">
        <f t="shared" si="178"/>
        <v>1.1880000000000002</v>
      </c>
      <c r="Q54" s="11">
        <f t="shared" si="179"/>
        <v>14.200000000000001</v>
      </c>
      <c r="S54" s="11">
        <f t="shared" si="150"/>
        <v>3.6907216494845363</v>
      </c>
      <c r="T54" s="11">
        <f t="shared" si="151"/>
        <v>1.1496296296296298</v>
      </c>
      <c r="U54" s="11">
        <f t="shared" si="152"/>
        <v>24.209636517328828</v>
      </c>
      <c r="V54" s="11">
        <f t="shared" si="153"/>
        <v>59.327217125382269</v>
      </c>
      <c r="W54" s="11">
        <f t="shared" si="154"/>
        <v>17.217125382262999</v>
      </c>
      <c r="X54" s="11">
        <f t="shared" si="155"/>
        <v>0.27919463087248325</v>
      </c>
      <c r="Y54" s="11">
        <f t="shared" si="156"/>
        <v>1.0416107382550337</v>
      </c>
      <c r="Z54" s="11">
        <f t="shared" si="157"/>
        <v>0.90853658536585369</v>
      </c>
      <c r="AA54" s="11">
        <f t="shared" si="149"/>
        <v>2.9507042253521125E-2</v>
      </c>
      <c r="AB54" s="11">
        <f t="shared" si="158"/>
        <v>28.10260279139947</v>
      </c>
      <c r="AC54" s="11">
        <f t="shared" si="159"/>
        <v>2.2920629431091129E-2</v>
      </c>
      <c r="AD54" s="12">
        <f t="shared" si="160"/>
        <v>88.425076452599399</v>
      </c>
      <c r="AE54" s="12">
        <f t="shared" si="161"/>
        <v>3.3081705150976903</v>
      </c>
      <c r="AF54" s="12">
        <f t="shared" si="162"/>
        <v>12.653937947494034</v>
      </c>
      <c r="AG54" s="11">
        <f t="shared" si="163"/>
        <v>0.11771758436944937</v>
      </c>
      <c r="AH54" s="12">
        <f t="shared" si="164"/>
        <v>138.04713804713802</v>
      </c>
      <c r="AI54" s="12">
        <f t="shared" si="165"/>
        <v>1.1006711409395973</v>
      </c>
      <c r="AJ54" s="12"/>
      <c r="AK54" s="12"/>
      <c r="AL54" s="12"/>
      <c r="AM54" s="12"/>
    </row>
    <row r="55" spans="2:50" x14ac:dyDescent="0.25">
      <c r="B55" s="8">
        <v>0.3</v>
      </c>
      <c r="C55" s="10">
        <v>0.3</v>
      </c>
      <c r="D55" s="11">
        <f t="shared" si="166"/>
        <v>523.19999999999993</v>
      </c>
      <c r="E55" s="11">
        <f t="shared" si="167"/>
        <v>25.49</v>
      </c>
      <c r="F55" s="11">
        <f t="shared" si="168"/>
        <v>119.49999999999999</v>
      </c>
      <c r="G55" s="11">
        <f t="shared" si="169"/>
        <v>138.79999999999998</v>
      </c>
      <c r="H55" s="11">
        <f t="shared" si="170"/>
        <v>143</v>
      </c>
      <c r="I55" s="11">
        <f t="shared" si="171"/>
        <v>57.9</v>
      </c>
      <c r="J55" s="11">
        <f t="shared" si="172"/>
        <v>43.059999999999995</v>
      </c>
      <c r="K55" s="11">
        <f t="shared" si="173"/>
        <v>2.7889999999999997</v>
      </c>
      <c r="L55" s="11">
        <f t="shared" si="174"/>
        <v>208.98</v>
      </c>
      <c r="M55" s="11">
        <f t="shared" si="175"/>
        <v>5.5229999999999997</v>
      </c>
      <c r="N55" s="11">
        <f t="shared" si="176"/>
        <v>155.5</v>
      </c>
      <c r="O55" s="11">
        <f t="shared" si="177"/>
        <v>0.44350000000000001</v>
      </c>
      <c r="P55" s="11">
        <f t="shared" si="178"/>
        <v>1.2570000000000001</v>
      </c>
      <c r="Q55" s="11">
        <f t="shared" si="179"/>
        <v>13.299999999999999</v>
      </c>
      <c r="S55" s="11">
        <f t="shared" si="150"/>
        <v>3.7694524495677233</v>
      </c>
      <c r="T55" s="11">
        <f t="shared" si="151"/>
        <v>1.1615062761506276</v>
      </c>
      <c r="U55" s="11">
        <f t="shared" si="152"/>
        <v>20.525696351510394</v>
      </c>
      <c r="V55" s="11">
        <f t="shared" si="153"/>
        <v>49.766941556113302</v>
      </c>
      <c r="W55" s="11">
        <f t="shared" si="154"/>
        <v>15.439225528863393</v>
      </c>
      <c r="X55" s="11">
        <f t="shared" si="155"/>
        <v>0.40489510489510488</v>
      </c>
      <c r="Y55" s="11">
        <f t="shared" si="156"/>
        <v>0.97062937062937049</v>
      </c>
      <c r="Z55" s="11">
        <f t="shared" si="157"/>
        <v>0.91961414790996787</v>
      </c>
      <c r="AA55" s="11">
        <f t="shared" si="149"/>
        <v>3.3345864661654137E-2</v>
      </c>
      <c r="AB55" s="11">
        <f t="shared" si="158"/>
        <v>25.891725511497377</v>
      </c>
      <c r="AC55" s="11">
        <f t="shared" si="159"/>
        <v>2.6428366350846971E-2</v>
      </c>
      <c r="AD55" s="12">
        <f t="shared" si="160"/>
        <v>74.930082466833994</v>
      </c>
      <c r="AE55" s="12">
        <f t="shared" si="161"/>
        <v>3.3209475150952161</v>
      </c>
      <c r="AF55" s="12">
        <f t="shared" si="162"/>
        <v>12.453213077790304</v>
      </c>
      <c r="AG55" s="11">
        <f t="shared" si="163"/>
        <v>0.12826288899210406</v>
      </c>
      <c r="AH55" s="12">
        <f t="shared" si="164"/>
        <v>123.70723945902942</v>
      </c>
      <c r="AI55" s="12">
        <f t="shared" si="165"/>
        <v>1.0874125874125875</v>
      </c>
      <c r="AJ55" s="12"/>
      <c r="AK55" s="12"/>
      <c r="AL55" s="12"/>
      <c r="AM55" s="12"/>
    </row>
    <row r="56" spans="2:50" x14ac:dyDescent="0.25">
      <c r="B56" s="8">
        <v>0.4</v>
      </c>
      <c r="C56" s="10">
        <v>0.4</v>
      </c>
      <c r="D56" s="11">
        <f t="shared" si="166"/>
        <v>473.6</v>
      </c>
      <c r="E56" s="11">
        <f t="shared" si="167"/>
        <v>27.32</v>
      </c>
      <c r="F56" s="11">
        <f t="shared" si="168"/>
        <v>104</v>
      </c>
      <c r="G56" s="11">
        <f t="shared" si="169"/>
        <v>122.4</v>
      </c>
      <c r="H56" s="11">
        <f t="shared" si="170"/>
        <v>137</v>
      </c>
      <c r="I56" s="11">
        <f t="shared" si="171"/>
        <v>74.2</v>
      </c>
      <c r="J56" s="11">
        <f t="shared" si="172"/>
        <v>41.08</v>
      </c>
      <c r="K56" s="11">
        <f t="shared" si="173"/>
        <v>2.9619999999999997</v>
      </c>
      <c r="L56" s="11">
        <f t="shared" si="174"/>
        <v>186.64</v>
      </c>
      <c r="M56" s="11">
        <f t="shared" si="175"/>
        <v>5.7439999999999998</v>
      </c>
      <c r="N56" s="11">
        <f t="shared" si="176"/>
        <v>147</v>
      </c>
      <c r="O56" s="11">
        <f t="shared" si="177"/>
        <v>0.46799999999999997</v>
      </c>
      <c r="P56" s="11">
        <f t="shared" si="178"/>
        <v>1.3260000000000001</v>
      </c>
      <c r="Q56" s="11">
        <f t="shared" si="179"/>
        <v>12.4</v>
      </c>
      <c r="S56" s="11">
        <f t="shared" si="150"/>
        <v>3.869281045751634</v>
      </c>
      <c r="T56" s="11">
        <f t="shared" si="151"/>
        <v>1.176923076923077</v>
      </c>
      <c r="U56" s="11">
        <f t="shared" si="152"/>
        <v>17.335285505124453</v>
      </c>
      <c r="V56" s="11">
        <f t="shared" si="153"/>
        <v>41.323430114787314</v>
      </c>
      <c r="W56" s="11">
        <f t="shared" si="154"/>
        <v>13.86900742741391</v>
      </c>
      <c r="X56" s="11">
        <f t="shared" si="155"/>
        <v>0.54160583941605844</v>
      </c>
      <c r="Y56" s="11">
        <f t="shared" si="156"/>
        <v>0.89343065693430657</v>
      </c>
      <c r="Z56" s="11">
        <f t="shared" si="157"/>
        <v>0.93197278911564629</v>
      </c>
      <c r="AA56" s="11">
        <f t="shared" si="149"/>
        <v>3.7741935483870961E-2</v>
      </c>
      <c r="AB56" s="11">
        <f t="shared" si="158"/>
        <v>23.850974930362117</v>
      </c>
      <c r="AC56" s="11">
        <f t="shared" si="159"/>
        <v>3.0775825117873985E-2</v>
      </c>
      <c r="AD56" s="12">
        <f t="shared" si="160"/>
        <v>63.011478730587442</v>
      </c>
      <c r="AE56" s="12">
        <f t="shared" si="161"/>
        <v>3.3349561830574492</v>
      </c>
      <c r="AF56" s="12">
        <f t="shared" si="162"/>
        <v>12.273504273504274</v>
      </c>
      <c r="AG56" s="11">
        <f t="shared" si="163"/>
        <v>0.13982473222979552</v>
      </c>
      <c r="AH56" s="12">
        <f t="shared" si="164"/>
        <v>110.85972850678732</v>
      </c>
      <c r="AI56" s="12">
        <f t="shared" si="165"/>
        <v>1.0729927007299269</v>
      </c>
      <c r="AJ56" s="12"/>
      <c r="AK56" s="12"/>
      <c r="AL56" s="12"/>
      <c r="AM56" s="12"/>
    </row>
    <row r="57" spans="2:50" x14ac:dyDescent="0.25">
      <c r="B57" s="8">
        <v>0.5</v>
      </c>
      <c r="C57" s="10">
        <v>0.5</v>
      </c>
      <c r="D57" s="11">
        <f t="shared" si="166"/>
        <v>424</v>
      </c>
      <c r="E57" s="11">
        <f t="shared" si="167"/>
        <v>29.15</v>
      </c>
      <c r="F57" s="11">
        <f t="shared" si="168"/>
        <v>88.5</v>
      </c>
      <c r="G57" s="11">
        <f t="shared" si="169"/>
        <v>106</v>
      </c>
      <c r="H57" s="11">
        <f t="shared" si="170"/>
        <v>131</v>
      </c>
      <c r="I57" s="11">
        <f t="shared" si="171"/>
        <v>90.5</v>
      </c>
      <c r="J57" s="11">
        <f t="shared" si="172"/>
        <v>39.1</v>
      </c>
      <c r="K57" s="11">
        <f t="shared" si="173"/>
        <v>3.1349999999999998</v>
      </c>
      <c r="L57" s="11">
        <f t="shared" si="174"/>
        <v>164.3</v>
      </c>
      <c r="M57" s="11">
        <f t="shared" si="175"/>
        <v>5.9649999999999999</v>
      </c>
      <c r="N57" s="11">
        <f t="shared" si="176"/>
        <v>138.5</v>
      </c>
      <c r="O57" s="11">
        <f t="shared" si="177"/>
        <v>0.49249999999999999</v>
      </c>
      <c r="P57" s="11">
        <f t="shared" si="178"/>
        <v>1.395</v>
      </c>
      <c r="Q57" s="11">
        <f t="shared" si="179"/>
        <v>11.5</v>
      </c>
      <c r="S57" s="11">
        <f t="shared" si="150"/>
        <v>4</v>
      </c>
      <c r="T57" s="11">
        <f t="shared" si="151"/>
        <v>1.1977401129943503</v>
      </c>
      <c r="U57" s="11">
        <f t="shared" si="152"/>
        <v>14.545454545454547</v>
      </c>
      <c r="V57" s="11">
        <f t="shared" si="153"/>
        <v>33.811802232854866</v>
      </c>
      <c r="W57" s="11">
        <f t="shared" si="154"/>
        <v>12.472089314194578</v>
      </c>
      <c r="X57" s="11">
        <f t="shared" si="155"/>
        <v>0.69083969465648853</v>
      </c>
      <c r="Y57" s="11">
        <f t="shared" si="156"/>
        <v>0.80916030534351147</v>
      </c>
      <c r="Z57" s="11">
        <f t="shared" si="157"/>
        <v>0.94584837545126355</v>
      </c>
      <c r="AA57" s="11">
        <f t="shared" si="149"/>
        <v>4.2826086956521736E-2</v>
      </c>
      <c r="AB57" s="11">
        <f t="shared" si="158"/>
        <v>21.961441743503773</v>
      </c>
      <c r="AC57" s="11">
        <f t="shared" si="159"/>
        <v>3.630553864881314E-2</v>
      </c>
      <c r="AD57" s="12">
        <f t="shared" si="160"/>
        <v>52.408293460925044</v>
      </c>
      <c r="AE57" s="12">
        <f t="shared" si="161"/>
        <v>3.3503836317135547</v>
      </c>
      <c r="AF57" s="12">
        <f t="shared" si="162"/>
        <v>12.111675126903553</v>
      </c>
      <c r="AG57" s="11">
        <f t="shared" si="163"/>
        <v>0.15255754475703323</v>
      </c>
      <c r="AH57" s="12">
        <f t="shared" si="164"/>
        <v>99.283154121863802</v>
      </c>
      <c r="AI57" s="12">
        <f t="shared" si="165"/>
        <v>1.0572519083969465</v>
      </c>
      <c r="AJ57" s="12"/>
      <c r="AK57" s="12"/>
      <c r="AL57" s="12"/>
      <c r="AM57" s="12"/>
    </row>
    <row r="58" spans="2:50" x14ac:dyDescent="0.25">
      <c r="B58" s="8">
        <v>0.6</v>
      </c>
      <c r="C58" s="10">
        <v>0.6</v>
      </c>
      <c r="D58" s="11">
        <f t="shared" si="166"/>
        <v>374.4</v>
      </c>
      <c r="E58" s="11">
        <f t="shared" si="167"/>
        <v>30.979999999999997</v>
      </c>
      <c r="F58" s="11">
        <f t="shared" si="168"/>
        <v>73</v>
      </c>
      <c r="G58" s="11">
        <f t="shared" si="169"/>
        <v>89.6</v>
      </c>
      <c r="H58" s="11">
        <f t="shared" si="170"/>
        <v>125</v>
      </c>
      <c r="I58" s="11">
        <f t="shared" si="171"/>
        <v>106.8</v>
      </c>
      <c r="J58" s="11">
        <f t="shared" si="172"/>
        <v>37.120000000000005</v>
      </c>
      <c r="K58" s="11">
        <f t="shared" si="173"/>
        <v>3.3079999999999998</v>
      </c>
      <c r="L58" s="11">
        <f t="shared" si="174"/>
        <v>141.96</v>
      </c>
      <c r="M58" s="11">
        <f t="shared" si="175"/>
        <v>6.1859999999999999</v>
      </c>
      <c r="N58" s="11">
        <f t="shared" si="176"/>
        <v>130</v>
      </c>
      <c r="O58" s="11">
        <f t="shared" si="177"/>
        <v>0.51700000000000002</v>
      </c>
      <c r="P58" s="11">
        <f t="shared" si="178"/>
        <v>1.464</v>
      </c>
      <c r="Q58" s="11">
        <f t="shared" si="179"/>
        <v>10.600000000000001</v>
      </c>
      <c r="S58" s="11">
        <f t="shared" si="150"/>
        <v>4.1785714285714288</v>
      </c>
      <c r="T58" s="11">
        <f t="shared" si="151"/>
        <v>1.2273972602739724</v>
      </c>
      <c r="U58" s="11">
        <f t="shared" si="152"/>
        <v>12.085216268560362</v>
      </c>
      <c r="V58" s="11">
        <f t="shared" si="153"/>
        <v>27.085852478839179</v>
      </c>
      <c r="W58" s="11">
        <f t="shared" si="154"/>
        <v>11.221281741233376</v>
      </c>
      <c r="X58" s="11">
        <f t="shared" si="155"/>
        <v>0.85439999999999994</v>
      </c>
      <c r="Y58" s="11">
        <f t="shared" si="156"/>
        <v>0.71679999999999999</v>
      </c>
      <c r="Z58" s="11">
        <f t="shared" si="157"/>
        <v>0.96153846153846156</v>
      </c>
      <c r="AA58" s="11">
        <f t="shared" si="149"/>
        <v>4.8773584905660375E-2</v>
      </c>
      <c r="AB58" s="11">
        <f t="shared" si="158"/>
        <v>20.206918849013903</v>
      </c>
      <c r="AC58" s="11">
        <f t="shared" si="159"/>
        <v>4.3575655114116651E-2</v>
      </c>
      <c r="AD58" s="12">
        <f t="shared" si="160"/>
        <v>42.914147521160828</v>
      </c>
      <c r="AE58" s="12">
        <f t="shared" si="161"/>
        <v>3.3674568965517238</v>
      </c>
      <c r="AF58" s="12">
        <f t="shared" si="162"/>
        <v>11.965183752417795</v>
      </c>
      <c r="AG58" s="11">
        <f t="shared" si="163"/>
        <v>0.1666487068965517</v>
      </c>
      <c r="AH58" s="12">
        <f t="shared" si="164"/>
        <v>88.797814207650276</v>
      </c>
      <c r="AI58" s="12">
        <f t="shared" si="165"/>
        <v>1.04</v>
      </c>
      <c r="AJ58" s="12"/>
      <c r="AK58" s="12"/>
      <c r="AL58" s="12"/>
      <c r="AM58" s="12"/>
    </row>
    <row r="59" spans="2:50" x14ac:dyDescent="0.25">
      <c r="B59" s="8">
        <v>0.7</v>
      </c>
      <c r="C59" s="10">
        <v>0.7</v>
      </c>
      <c r="D59" s="11">
        <f t="shared" si="166"/>
        <v>324.8</v>
      </c>
      <c r="E59" s="11">
        <f t="shared" si="167"/>
        <v>32.809999999999995</v>
      </c>
      <c r="F59" s="11">
        <f t="shared" si="168"/>
        <v>57.5</v>
      </c>
      <c r="G59" s="11">
        <f t="shared" si="169"/>
        <v>73.2</v>
      </c>
      <c r="H59" s="11">
        <f t="shared" si="170"/>
        <v>119</v>
      </c>
      <c r="I59" s="11">
        <f t="shared" si="171"/>
        <v>123.1</v>
      </c>
      <c r="J59" s="11">
        <f t="shared" si="172"/>
        <v>35.14</v>
      </c>
      <c r="K59" s="11">
        <f t="shared" si="173"/>
        <v>3.4809999999999999</v>
      </c>
      <c r="L59" s="11">
        <f t="shared" si="174"/>
        <v>119.62</v>
      </c>
      <c r="M59" s="11">
        <f t="shared" si="175"/>
        <v>6.407</v>
      </c>
      <c r="N59" s="11">
        <f t="shared" si="176"/>
        <v>121.5</v>
      </c>
      <c r="O59" s="11">
        <f t="shared" si="177"/>
        <v>0.54149999999999998</v>
      </c>
      <c r="P59" s="11">
        <f t="shared" si="178"/>
        <v>1.5329999999999999</v>
      </c>
      <c r="Q59" s="11">
        <f t="shared" si="179"/>
        <v>9.6999999999999993</v>
      </c>
      <c r="S59" s="11">
        <f t="shared" si="150"/>
        <v>4.4371584699453548</v>
      </c>
      <c r="T59" s="11">
        <f t="shared" si="151"/>
        <v>1.2730434782608697</v>
      </c>
      <c r="U59" s="11">
        <f t="shared" si="152"/>
        <v>9.8994209082596782</v>
      </c>
      <c r="V59" s="11">
        <f t="shared" si="153"/>
        <v>21.028440103418561</v>
      </c>
      <c r="W59" s="11">
        <f t="shared" si="154"/>
        <v>10.094800344728526</v>
      </c>
      <c r="X59" s="11">
        <f t="shared" si="155"/>
        <v>1.0344537815126049</v>
      </c>
      <c r="Y59" s="11">
        <f t="shared" si="156"/>
        <v>0.6151260504201681</v>
      </c>
      <c r="Z59" s="11">
        <f t="shared" si="157"/>
        <v>0.97942386831275718</v>
      </c>
      <c r="AA59" s="11">
        <f t="shared" si="149"/>
        <v>5.5824742268041239E-2</v>
      </c>
      <c r="AB59" s="11">
        <f t="shared" si="158"/>
        <v>18.573435305135007</v>
      </c>
      <c r="AC59" s="11">
        <f t="shared" si="159"/>
        <v>5.3561277378364823E-2</v>
      </c>
      <c r="AD59" s="12">
        <f t="shared" si="160"/>
        <v>34.36368859523126</v>
      </c>
      <c r="AE59" s="12">
        <f t="shared" si="161"/>
        <v>3.3864541832669324</v>
      </c>
      <c r="AF59" s="12">
        <f t="shared" si="162"/>
        <v>11.831948291782087</v>
      </c>
      <c r="AG59" s="11">
        <f t="shared" si="163"/>
        <v>0.18232783153101878</v>
      </c>
      <c r="AH59" s="12">
        <f t="shared" si="164"/>
        <v>79.256360078277893</v>
      </c>
      <c r="AI59" s="12">
        <f t="shared" si="165"/>
        <v>1.0210084033613445</v>
      </c>
      <c r="AJ59" s="12"/>
      <c r="AK59" s="12"/>
      <c r="AL59" s="12"/>
      <c r="AM59" s="12"/>
    </row>
    <row r="60" spans="2:50" x14ac:dyDescent="0.25">
      <c r="B60" s="8">
        <v>0.8</v>
      </c>
      <c r="C60" s="10">
        <v>0.8</v>
      </c>
      <c r="D60" s="11">
        <f t="shared" si="166"/>
        <v>275.2</v>
      </c>
      <c r="E60" s="11">
        <f t="shared" si="167"/>
        <v>34.64</v>
      </c>
      <c r="F60" s="11">
        <f t="shared" si="168"/>
        <v>42</v>
      </c>
      <c r="G60" s="11">
        <f t="shared" si="169"/>
        <v>56.8</v>
      </c>
      <c r="H60" s="11">
        <f t="shared" si="170"/>
        <v>113</v>
      </c>
      <c r="I60" s="11">
        <f t="shared" si="171"/>
        <v>139.4</v>
      </c>
      <c r="J60" s="11">
        <f t="shared" si="172"/>
        <v>33.159999999999997</v>
      </c>
      <c r="K60" s="11">
        <f t="shared" si="173"/>
        <v>3.6539999999999999</v>
      </c>
      <c r="L60" s="11">
        <f t="shared" si="174"/>
        <v>97.28</v>
      </c>
      <c r="M60" s="11">
        <f t="shared" si="175"/>
        <v>6.6280000000000001</v>
      </c>
      <c r="N60" s="11">
        <f t="shared" si="176"/>
        <v>113</v>
      </c>
      <c r="O60" s="11">
        <f t="shared" si="177"/>
        <v>0.56599999999999995</v>
      </c>
      <c r="P60" s="11">
        <f t="shared" si="178"/>
        <v>1.6020000000000001</v>
      </c>
      <c r="Q60" s="11">
        <f t="shared" si="179"/>
        <v>8.8000000000000007</v>
      </c>
      <c r="S60" s="11">
        <f t="shared" si="150"/>
        <v>4.845070422535211</v>
      </c>
      <c r="T60" s="11">
        <f t="shared" si="151"/>
        <v>1.3523809523809522</v>
      </c>
      <c r="U60" s="11">
        <f t="shared" si="152"/>
        <v>7.9445727482678983</v>
      </c>
      <c r="V60" s="11">
        <f t="shared" si="153"/>
        <v>15.544608648056924</v>
      </c>
      <c r="W60" s="11">
        <f t="shared" si="154"/>
        <v>9.0749863163656261</v>
      </c>
      <c r="X60" s="11">
        <f t="shared" si="155"/>
        <v>1.2336283185840708</v>
      </c>
      <c r="Y60" s="11">
        <f t="shared" si="156"/>
        <v>0.50265486725663711</v>
      </c>
      <c r="Z60" s="11">
        <f t="shared" si="157"/>
        <v>1</v>
      </c>
      <c r="AA60" s="11">
        <f t="shared" si="149"/>
        <v>6.4318181818181802E-2</v>
      </c>
      <c r="AB60" s="11">
        <f t="shared" si="158"/>
        <v>17.048883524441763</v>
      </c>
      <c r="AC60" s="11">
        <f t="shared" si="159"/>
        <v>6.8133223684210528E-2</v>
      </c>
      <c r="AD60" s="12">
        <f t="shared" si="160"/>
        <v>26.622879036672142</v>
      </c>
      <c r="AE60" s="12">
        <f t="shared" si="161"/>
        <v>3.4077201447527146</v>
      </c>
      <c r="AF60" s="12">
        <f t="shared" si="162"/>
        <v>11.710247349823323</v>
      </c>
      <c r="AG60" s="11">
        <f t="shared" si="163"/>
        <v>0.19987937273823886</v>
      </c>
      <c r="AH60" s="12">
        <f t="shared" si="164"/>
        <v>70.536828963795259</v>
      </c>
      <c r="AI60" s="12">
        <f t="shared" si="165"/>
        <v>1</v>
      </c>
      <c r="AJ60" s="12"/>
      <c r="AK60" s="12"/>
      <c r="AL60" s="12"/>
      <c r="AM60" s="12"/>
    </row>
    <row r="61" spans="2:50" x14ac:dyDescent="0.25">
      <c r="B61" s="8">
        <v>0.9</v>
      </c>
      <c r="C61" s="10">
        <v>0.9</v>
      </c>
      <c r="D61" s="11">
        <f t="shared" si="166"/>
        <v>225.6</v>
      </c>
      <c r="E61" s="11">
        <f t="shared" si="167"/>
        <v>36.47</v>
      </c>
      <c r="F61" s="11">
        <f t="shared" si="168"/>
        <v>26.5</v>
      </c>
      <c r="G61" s="11">
        <f t="shared" si="169"/>
        <v>40.4</v>
      </c>
      <c r="H61" s="11">
        <f t="shared" si="170"/>
        <v>107</v>
      </c>
      <c r="I61" s="11">
        <f t="shared" si="171"/>
        <v>155.70000000000002</v>
      </c>
      <c r="J61" s="11">
        <f t="shared" si="172"/>
        <v>31.18</v>
      </c>
      <c r="K61" s="11">
        <f t="shared" si="173"/>
        <v>3.827</v>
      </c>
      <c r="L61" s="11">
        <f t="shared" si="174"/>
        <v>74.94</v>
      </c>
      <c r="M61" s="11">
        <f t="shared" si="175"/>
        <v>6.8490000000000002</v>
      </c>
      <c r="N61" s="11">
        <f t="shared" si="176"/>
        <v>104.5</v>
      </c>
      <c r="O61" s="11">
        <f t="shared" si="177"/>
        <v>0.59050000000000002</v>
      </c>
      <c r="P61" s="11">
        <f t="shared" si="178"/>
        <v>1.671</v>
      </c>
      <c r="Q61" s="11">
        <f t="shared" si="179"/>
        <v>7.8999999999999995</v>
      </c>
      <c r="S61" s="11">
        <f t="shared" si="150"/>
        <v>5.5841584158415838</v>
      </c>
      <c r="T61" s="11">
        <f t="shared" si="151"/>
        <v>1.5245283018867923</v>
      </c>
      <c r="U61" s="11">
        <f t="shared" si="152"/>
        <v>6.18590622429394</v>
      </c>
      <c r="V61" s="11">
        <f t="shared" si="153"/>
        <v>10.556571727201463</v>
      </c>
      <c r="W61" s="11">
        <f t="shared" si="154"/>
        <v>8.1473739221322177</v>
      </c>
      <c r="X61" s="11">
        <f t="shared" si="155"/>
        <v>1.455140186915888</v>
      </c>
      <c r="Y61" s="11">
        <f t="shared" si="156"/>
        <v>0.3775700934579439</v>
      </c>
      <c r="Z61" s="11">
        <f t="shared" si="157"/>
        <v>1.0239234449760766</v>
      </c>
      <c r="AA61" s="11">
        <f t="shared" si="149"/>
        <v>7.4746835443037979E-2</v>
      </c>
      <c r="AB61" s="11">
        <f t="shared" si="158"/>
        <v>15.622718645057672</v>
      </c>
      <c r="AC61" s="11">
        <f t="shared" si="159"/>
        <v>9.1393114491593277E-2</v>
      </c>
      <c r="AD61" s="12">
        <f t="shared" si="160"/>
        <v>19.581917951397962</v>
      </c>
      <c r="AE61" s="12">
        <f t="shared" si="161"/>
        <v>3.4316869788325852</v>
      </c>
      <c r="AF61" s="12">
        <f t="shared" si="162"/>
        <v>11.598645215918713</v>
      </c>
      <c r="AG61" s="11">
        <f t="shared" si="163"/>
        <v>0.21966003848620913</v>
      </c>
      <c r="AH61" s="12">
        <f t="shared" si="164"/>
        <v>62.53740275284261</v>
      </c>
      <c r="AI61" s="12">
        <f t="shared" si="165"/>
        <v>0.97663551401869164</v>
      </c>
      <c r="AJ61" s="12"/>
      <c r="AK61" s="12"/>
      <c r="AL61" s="12"/>
      <c r="AM61" s="12"/>
    </row>
    <row r="62" spans="2:50" x14ac:dyDescent="0.25">
      <c r="B62" s="8">
        <v>1</v>
      </c>
      <c r="C62" s="10">
        <v>1</v>
      </c>
      <c r="D62" s="11">
        <f t="shared" si="166"/>
        <v>176</v>
      </c>
      <c r="E62" s="11">
        <f t="shared" si="167"/>
        <v>38.299999999999997</v>
      </c>
      <c r="F62" s="11">
        <f t="shared" si="168"/>
        <v>11</v>
      </c>
      <c r="G62" s="11">
        <f t="shared" si="169"/>
        <v>24</v>
      </c>
      <c r="H62" s="11">
        <f t="shared" si="170"/>
        <v>101</v>
      </c>
      <c r="I62" s="11">
        <f t="shared" si="171"/>
        <v>172</v>
      </c>
      <c r="J62" s="11">
        <f t="shared" si="172"/>
        <v>29.2</v>
      </c>
      <c r="K62" s="11">
        <f t="shared" si="173"/>
        <v>4</v>
      </c>
      <c r="L62" s="11">
        <f t="shared" si="174"/>
        <v>52.6</v>
      </c>
      <c r="M62" s="11">
        <f t="shared" si="175"/>
        <v>7.07</v>
      </c>
      <c r="N62" s="11">
        <f t="shared" si="176"/>
        <v>96</v>
      </c>
      <c r="O62" s="11">
        <f t="shared" si="177"/>
        <v>0.61499999999999999</v>
      </c>
      <c r="P62" s="11">
        <f t="shared" si="178"/>
        <v>1.74</v>
      </c>
      <c r="Q62" s="11">
        <f t="shared" si="179"/>
        <v>7</v>
      </c>
      <c r="S62" s="11">
        <f t="shared" si="150"/>
        <v>7.333333333333333</v>
      </c>
      <c r="T62" s="11">
        <f t="shared" si="151"/>
        <v>2.1818181818181817</v>
      </c>
      <c r="U62" s="11">
        <f t="shared" si="152"/>
        <v>4.5953002610966065</v>
      </c>
      <c r="V62" s="11">
        <f t="shared" si="153"/>
        <v>6</v>
      </c>
      <c r="W62" s="11">
        <f t="shared" si="154"/>
        <v>7.3</v>
      </c>
      <c r="X62" s="11">
        <f t="shared" si="155"/>
        <v>1.7029702970297029</v>
      </c>
      <c r="Y62" s="11">
        <f t="shared" si="156"/>
        <v>0.23762376237623761</v>
      </c>
      <c r="Z62" s="11">
        <f t="shared" si="157"/>
        <v>1.0520833333333333</v>
      </c>
      <c r="AA62" s="11">
        <f t="shared" si="149"/>
        <v>8.7857142857142856E-2</v>
      </c>
      <c r="AB62" s="11">
        <f t="shared" si="158"/>
        <v>14.285714285714285</v>
      </c>
      <c r="AC62" s="11">
        <f t="shared" si="159"/>
        <v>0.13441064638783271</v>
      </c>
      <c r="AD62" s="12">
        <f t="shared" si="160"/>
        <v>13.15</v>
      </c>
      <c r="AE62" s="12">
        <f t="shared" si="161"/>
        <v>3.4589041095890414</v>
      </c>
      <c r="AF62" s="12">
        <f t="shared" si="162"/>
        <v>11.495934959349594</v>
      </c>
      <c r="AG62" s="11">
        <f t="shared" si="163"/>
        <v>0.2421232876712329</v>
      </c>
      <c r="AH62" s="12">
        <f t="shared" si="164"/>
        <v>55.172413793103452</v>
      </c>
      <c r="AI62" s="12">
        <f t="shared" si="165"/>
        <v>0.95049504950495045</v>
      </c>
    </row>
    <row r="63" spans="2:50" x14ac:dyDescent="0.25">
      <c r="AH63" s="12"/>
      <c r="AI63" s="12"/>
      <c r="AJ63" s="12"/>
      <c r="AK63" s="12"/>
      <c r="AL63" s="12"/>
      <c r="AM63" s="12"/>
    </row>
    <row r="64" spans="2:50" x14ac:dyDescent="0.25">
      <c r="B64" s="8" t="s">
        <v>47</v>
      </c>
      <c r="C64" s="8" t="s">
        <v>55</v>
      </c>
      <c r="D64" s="1" t="s">
        <v>0</v>
      </c>
      <c r="E64" s="1" t="s">
        <v>4</v>
      </c>
      <c r="F64" s="1" t="s">
        <v>2</v>
      </c>
      <c r="G64" s="1" t="s">
        <v>3</v>
      </c>
      <c r="H64" s="1" t="s">
        <v>1</v>
      </c>
      <c r="I64" s="1" t="s">
        <v>10</v>
      </c>
      <c r="J64" s="1" t="s">
        <v>5</v>
      </c>
      <c r="K64" s="1" t="s">
        <v>6</v>
      </c>
      <c r="L64" s="1" t="s">
        <v>7</v>
      </c>
      <c r="M64" s="1" t="s">
        <v>8</v>
      </c>
      <c r="N64" s="1" t="s">
        <v>9</v>
      </c>
      <c r="O64" s="1" t="s">
        <v>11</v>
      </c>
      <c r="P64" s="1" t="s">
        <v>12</v>
      </c>
      <c r="Q64" s="1" t="s">
        <v>13</v>
      </c>
      <c r="R64" s="1" t="s">
        <v>14</v>
      </c>
      <c r="S64" s="1" t="s">
        <v>15</v>
      </c>
      <c r="T64" s="1" t="s">
        <v>16</v>
      </c>
      <c r="U64" s="1" t="s">
        <v>17</v>
      </c>
      <c r="V64" s="1" t="s">
        <v>18</v>
      </c>
      <c r="W64" s="1" t="s">
        <v>19</v>
      </c>
      <c r="X64" s="1" t="s">
        <v>20</v>
      </c>
      <c r="Y64" s="1" t="s">
        <v>21</v>
      </c>
      <c r="Z64" s="1" t="s">
        <v>22</v>
      </c>
      <c r="AA64" s="1" t="s">
        <v>23</v>
      </c>
      <c r="AB64" s="1" t="s">
        <v>24</v>
      </c>
      <c r="AC64" s="1" t="s">
        <v>25</v>
      </c>
      <c r="AD64" s="1" t="s">
        <v>26</v>
      </c>
      <c r="AE64" s="1" t="s">
        <v>27</v>
      </c>
      <c r="AF64" s="1" t="s">
        <v>28</v>
      </c>
      <c r="AH64" s="8" t="s">
        <v>71</v>
      </c>
      <c r="AI64" s="8" t="s">
        <v>70</v>
      </c>
      <c r="AJ64" s="8" t="s">
        <v>84</v>
      </c>
      <c r="AK64" s="8" t="s">
        <v>85</v>
      </c>
      <c r="AL64" s="8" t="s">
        <v>132</v>
      </c>
      <c r="AM64" s="8" t="s">
        <v>86</v>
      </c>
      <c r="AN64" s="8" t="s">
        <v>102</v>
      </c>
      <c r="AO64" s="8" t="s">
        <v>148</v>
      </c>
      <c r="AP64" s="8" t="s">
        <v>141</v>
      </c>
      <c r="AQ64" s="8" t="s">
        <v>103</v>
      </c>
      <c r="AR64" s="8" t="s">
        <v>104</v>
      </c>
      <c r="AS64" s="8" t="s">
        <v>130</v>
      </c>
      <c r="AT64" s="8" t="s">
        <v>143</v>
      </c>
      <c r="AU64" s="8" t="s">
        <v>144</v>
      </c>
      <c r="AV64" s="8" t="s">
        <v>145</v>
      </c>
      <c r="AW64" s="8" t="s">
        <v>147</v>
      </c>
      <c r="AX64" s="8" t="s">
        <v>146</v>
      </c>
    </row>
    <row r="65" spans="1:50" x14ac:dyDescent="0.25">
      <c r="B65" s="8" t="s">
        <v>29</v>
      </c>
      <c r="C65" s="8" t="s">
        <v>108</v>
      </c>
      <c r="D65" s="1"/>
      <c r="E65" s="1"/>
      <c r="F65" s="1"/>
      <c r="G65" s="1">
        <v>14</v>
      </c>
      <c r="H65" s="1">
        <v>25</v>
      </c>
      <c r="I65" s="1">
        <v>24</v>
      </c>
      <c r="J65" s="1">
        <v>157</v>
      </c>
      <c r="K65" s="1">
        <v>271</v>
      </c>
      <c r="L65" s="1">
        <v>22.9</v>
      </c>
      <c r="M65" s="1">
        <v>724</v>
      </c>
      <c r="N65" s="1">
        <v>157</v>
      </c>
      <c r="O65" s="1">
        <v>186</v>
      </c>
      <c r="P65" s="1">
        <v>284</v>
      </c>
      <c r="Q65" s="1">
        <v>24.3</v>
      </c>
      <c r="R65" s="1">
        <v>54.7</v>
      </c>
      <c r="S65" s="1">
        <v>5.69</v>
      </c>
      <c r="T65" s="1">
        <v>1.44</v>
      </c>
      <c r="U65" s="1">
        <v>3.47</v>
      </c>
      <c r="V65" s="1">
        <v>0.59</v>
      </c>
      <c r="W65" s="1">
        <v>3.48</v>
      </c>
      <c r="X65" s="1">
        <v>0.76</v>
      </c>
      <c r="Y65" s="1">
        <v>2.59</v>
      </c>
      <c r="Z65" s="1">
        <v>0.38600000000000001</v>
      </c>
      <c r="AA65" s="1">
        <v>2.65</v>
      </c>
      <c r="AB65" s="1">
        <v>0.44600000000000001</v>
      </c>
      <c r="AC65" s="1">
        <v>13.8</v>
      </c>
      <c r="AD65" s="1">
        <v>16</v>
      </c>
      <c r="AE65" s="1">
        <v>25.8</v>
      </c>
      <c r="AF65" s="1">
        <v>5.27</v>
      </c>
      <c r="AH65" s="12">
        <f>O65/N65</f>
        <v>1.1847133757961783</v>
      </c>
      <c r="AI65" s="12">
        <f>M65/L65</f>
        <v>31.615720524017469</v>
      </c>
      <c r="AJ65" s="12">
        <f>O65/AA65</f>
        <v>70.188679245283026</v>
      </c>
      <c r="AK65" s="12">
        <f>R65/AA65</f>
        <v>20.641509433962266</v>
      </c>
      <c r="AL65" s="12">
        <f>I65/J65</f>
        <v>0.15286624203821655</v>
      </c>
      <c r="AM65" s="12">
        <f>O65/J65</f>
        <v>1.1847133757961783</v>
      </c>
      <c r="AN65" s="12">
        <f>J65/K65</f>
        <v>0.57933579335793361</v>
      </c>
      <c r="AO65" s="11">
        <f>AB65/AD65</f>
        <v>2.7875E-2</v>
      </c>
      <c r="AP65" s="12">
        <f>J65/S65</f>
        <v>27.59226713532513</v>
      </c>
      <c r="AQ65" s="11">
        <f>S65/P65</f>
        <v>2.0035211267605636E-2</v>
      </c>
      <c r="AR65" s="12">
        <f>P65/AA65</f>
        <v>107.16981132075472</v>
      </c>
      <c r="AS65" s="12">
        <f>M65/P65</f>
        <v>2.5492957746478875</v>
      </c>
      <c r="AT65" s="12">
        <f>J65/R65</f>
        <v>2.870201096892139</v>
      </c>
      <c r="AU65" s="12">
        <f>S65/AB65</f>
        <v>12.757847533632289</v>
      </c>
      <c r="AV65" s="11">
        <f>S65/R65</f>
        <v>0.1040219378427788</v>
      </c>
      <c r="AW65" s="12">
        <f>K65/T65</f>
        <v>188.19444444444446</v>
      </c>
      <c r="AX65" s="12">
        <f>K65/J65</f>
        <v>1.7261146496815287</v>
      </c>
    </row>
    <row r="66" spans="1:50" x14ac:dyDescent="0.25">
      <c r="B66" s="8" t="s">
        <v>34</v>
      </c>
      <c r="C66" s="8" t="s">
        <v>108</v>
      </c>
      <c r="D66" s="1"/>
      <c r="E66" s="1"/>
      <c r="F66" s="1"/>
      <c r="G66" s="1">
        <v>11</v>
      </c>
      <c r="H66" s="1">
        <v>23</v>
      </c>
      <c r="I66" s="1">
        <v>24</v>
      </c>
      <c r="J66" s="1">
        <v>158</v>
      </c>
      <c r="K66" s="1">
        <v>256</v>
      </c>
      <c r="L66" s="1">
        <v>22.1</v>
      </c>
      <c r="M66" s="1">
        <v>755</v>
      </c>
      <c r="N66" s="1">
        <v>153</v>
      </c>
      <c r="O66" s="1">
        <v>205</v>
      </c>
      <c r="P66" s="1">
        <v>293</v>
      </c>
      <c r="Q66" s="1">
        <v>24.5</v>
      </c>
      <c r="R66" s="1">
        <v>59.4</v>
      </c>
      <c r="S66" s="1">
        <v>5.94</v>
      </c>
      <c r="T66" s="1">
        <v>1.55</v>
      </c>
      <c r="U66" s="1">
        <v>3.51</v>
      </c>
      <c r="V66" s="1">
        <v>0.6</v>
      </c>
      <c r="W66" s="1">
        <v>3.56</v>
      </c>
      <c r="X66" s="1">
        <v>0.75</v>
      </c>
      <c r="Y66" s="1">
        <v>2.46</v>
      </c>
      <c r="Z66" s="1">
        <v>0.38700000000000001</v>
      </c>
      <c r="AA66" s="1">
        <v>2.73</v>
      </c>
      <c r="AB66" s="1">
        <v>0.439</v>
      </c>
      <c r="AC66" s="1">
        <v>13.8</v>
      </c>
      <c r="AD66" s="1">
        <v>20</v>
      </c>
      <c r="AE66" s="1">
        <v>28.1</v>
      </c>
      <c r="AF66" s="1">
        <v>5.94</v>
      </c>
      <c r="AH66" s="12">
        <f t="shared" ref="AH66:AH69" si="180">O66/N66</f>
        <v>1.3398692810457515</v>
      </c>
      <c r="AI66" s="12">
        <f t="shared" ref="AI66:AI69" si="181">M66/L66</f>
        <v>34.162895927601809</v>
      </c>
      <c r="AJ66" s="12">
        <f t="shared" ref="AJ66:AJ69" si="182">O66/AA66</f>
        <v>75.091575091575095</v>
      </c>
      <c r="AK66" s="12">
        <f t="shared" ref="AK66:AK69" si="183">R66/AA66</f>
        <v>21.758241758241759</v>
      </c>
      <c r="AL66" s="12">
        <f t="shared" ref="AL66:AL89" si="184">I66/J66</f>
        <v>0.15189873417721519</v>
      </c>
      <c r="AM66" s="12">
        <f t="shared" ref="AM66:AM69" si="185">O66/J66</f>
        <v>1.2974683544303798</v>
      </c>
      <c r="AN66" s="12">
        <f t="shared" ref="AN66:AN69" si="186">J66/K66</f>
        <v>0.6171875</v>
      </c>
      <c r="AO66" s="11">
        <f t="shared" ref="AO66:AO89" si="187">AB66/AD66</f>
        <v>2.1950000000000001E-2</v>
      </c>
      <c r="AP66" s="12">
        <f t="shared" ref="AP66:AP89" si="188">J66/S66</f>
        <v>26.599326599326599</v>
      </c>
      <c r="AQ66" s="11">
        <f t="shared" ref="AQ66:AQ69" si="189">S66/P66</f>
        <v>2.0273037542662117E-2</v>
      </c>
      <c r="AR66" s="12">
        <f t="shared" ref="AR66:AR69" si="190">P66/AA66</f>
        <v>107.32600732600733</v>
      </c>
      <c r="AS66" s="12">
        <f t="shared" ref="AS66:AS89" si="191">M66/P66</f>
        <v>2.5767918088737201</v>
      </c>
      <c r="AT66" s="12">
        <f t="shared" ref="AT66:AT89" si="192">J66/R66</f>
        <v>2.65993265993266</v>
      </c>
      <c r="AU66" s="12">
        <f t="shared" ref="AU66:AU89" si="193">S66/AB66</f>
        <v>13.530751708428246</v>
      </c>
      <c r="AV66" s="11">
        <f t="shared" ref="AV66:AV89" si="194">S66/R66</f>
        <v>0.1</v>
      </c>
      <c r="AW66" s="12">
        <f t="shared" ref="AW66:AW89" si="195">K66/T66</f>
        <v>165.16129032258064</v>
      </c>
      <c r="AX66" s="12">
        <f t="shared" ref="AX66:AX89" si="196">K66/J66</f>
        <v>1.620253164556962</v>
      </c>
    </row>
    <row r="67" spans="1:50" x14ac:dyDescent="0.25">
      <c r="B67" s="8" t="s">
        <v>110</v>
      </c>
      <c r="C67" s="8" t="s">
        <v>108</v>
      </c>
      <c r="D67" s="1"/>
      <c r="E67" s="1"/>
      <c r="F67" s="1"/>
      <c r="G67" s="1"/>
      <c r="H67" s="1">
        <v>27</v>
      </c>
      <c r="I67" s="1">
        <v>9</v>
      </c>
      <c r="J67" s="1">
        <v>161</v>
      </c>
      <c r="K67" s="1">
        <v>181</v>
      </c>
      <c r="L67" s="1">
        <v>20</v>
      </c>
      <c r="M67" s="1">
        <v>672</v>
      </c>
      <c r="N67" s="1">
        <v>166</v>
      </c>
      <c r="O67" s="1">
        <v>188</v>
      </c>
      <c r="P67" s="1">
        <v>276</v>
      </c>
      <c r="Q67" s="1">
        <v>20.2</v>
      </c>
      <c r="R67" s="1">
        <v>49</v>
      </c>
      <c r="S67" s="1">
        <v>4.8600000000000003</v>
      </c>
      <c r="T67" s="1">
        <v>1.05</v>
      </c>
      <c r="U67" s="1">
        <v>2.79</v>
      </c>
      <c r="V67" s="1">
        <v>0.43</v>
      </c>
      <c r="W67" s="1">
        <v>2.96</v>
      </c>
      <c r="X67" s="1">
        <v>0.61</v>
      </c>
      <c r="Y67" s="1">
        <v>1.95</v>
      </c>
      <c r="Z67" s="1">
        <v>0.32900000000000001</v>
      </c>
      <c r="AA67" s="1">
        <v>2.27</v>
      </c>
      <c r="AB67" s="1">
        <v>0.37</v>
      </c>
      <c r="AC67" s="1">
        <v>13.9</v>
      </c>
      <c r="AD67" s="1">
        <v>16</v>
      </c>
      <c r="AE67" s="1">
        <v>25.1</v>
      </c>
      <c r="AF67" s="1">
        <v>4.82</v>
      </c>
      <c r="AH67" s="12">
        <f t="shared" si="180"/>
        <v>1.1325301204819278</v>
      </c>
      <c r="AI67" s="12">
        <f t="shared" si="181"/>
        <v>33.6</v>
      </c>
      <c r="AJ67" s="12">
        <f t="shared" si="182"/>
        <v>82.819383259911888</v>
      </c>
      <c r="AK67" s="12">
        <f t="shared" si="183"/>
        <v>21.58590308370044</v>
      </c>
      <c r="AL67" s="12">
        <f t="shared" si="184"/>
        <v>5.5900621118012424E-2</v>
      </c>
      <c r="AM67" s="12">
        <f t="shared" si="185"/>
        <v>1.1677018633540373</v>
      </c>
      <c r="AN67" s="12">
        <f t="shared" si="186"/>
        <v>0.88950276243093918</v>
      </c>
      <c r="AO67" s="11">
        <f t="shared" si="187"/>
        <v>2.3125E-2</v>
      </c>
      <c r="AP67" s="12">
        <f t="shared" si="188"/>
        <v>33.127572016460903</v>
      </c>
      <c r="AQ67" s="11">
        <f t="shared" si="189"/>
        <v>1.7608695652173913E-2</v>
      </c>
      <c r="AR67" s="12">
        <f t="shared" si="190"/>
        <v>121.58590308370044</v>
      </c>
      <c r="AS67" s="12">
        <f t="shared" si="191"/>
        <v>2.4347826086956523</v>
      </c>
      <c r="AT67" s="12">
        <f t="shared" si="192"/>
        <v>3.2857142857142856</v>
      </c>
      <c r="AU67" s="12">
        <f t="shared" si="193"/>
        <v>13.135135135135137</v>
      </c>
      <c r="AV67" s="11">
        <f t="shared" si="194"/>
        <v>9.9183673469387765E-2</v>
      </c>
      <c r="AW67" s="12">
        <f t="shared" si="195"/>
        <v>172.38095238095238</v>
      </c>
      <c r="AX67" s="12">
        <f t="shared" si="196"/>
        <v>1.1242236024844721</v>
      </c>
    </row>
    <row r="68" spans="1:50" x14ac:dyDescent="0.25">
      <c r="B68" s="8" t="s">
        <v>36</v>
      </c>
      <c r="C68" s="8" t="s">
        <v>108</v>
      </c>
      <c r="D68" s="1">
        <v>2</v>
      </c>
      <c r="E68" s="1">
        <v>20</v>
      </c>
      <c r="F68" s="1"/>
      <c r="G68" s="1">
        <v>9</v>
      </c>
      <c r="H68" s="1">
        <v>25</v>
      </c>
      <c r="I68" s="1">
        <v>201</v>
      </c>
      <c r="J68" s="1">
        <v>142</v>
      </c>
      <c r="K68" s="1">
        <v>745</v>
      </c>
      <c r="L68" s="1">
        <v>43.4</v>
      </c>
      <c r="M68" s="1">
        <v>598</v>
      </c>
      <c r="N68" s="1">
        <v>180</v>
      </c>
      <c r="O68" s="1">
        <v>180</v>
      </c>
      <c r="P68" s="1">
        <v>357</v>
      </c>
      <c r="Q68" s="1">
        <v>41.9</v>
      </c>
      <c r="R68" s="1">
        <v>129</v>
      </c>
      <c r="S68" s="1">
        <v>18.100000000000001</v>
      </c>
      <c r="T68" s="1">
        <v>4.49</v>
      </c>
      <c r="U68" s="1">
        <v>11.6</v>
      </c>
      <c r="V68" s="1">
        <v>1.62</v>
      </c>
      <c r="W68" s="1">
        <v>8.9</v>
      </c>
      <c r="X68" s="1">
        <v>1.74</v>
      </c>
      <c r="Y68" s="1">
        <v>4.8600000000000003</v>
      </c>
      <c r="Z68" s="1">
        <v>0.58799999999999997</v>
      </c>
      <c r="AA68" s="1">
        <v>4.3099999999999996</v>
      </c>
      <c r="AB68" s="1">
        <v>0.61</v>
      </c>
      <c r="AC68" s="1">
        <v>12.6</v>
      </c>
      <c r="AD68" s="1">
        <v>16</v>
      </c>
      <c r="AE68" s="1">
        <v>19.5</v>
      </c>
      <c r="AF68" s="1">
        <v>4.25</v>
      </c>
      <c r="AH68" s="12">
        <f t="shared" si="180"/>
        <v>1</v>
      </c>
      <c r="AI68" s="12">
        <f t="shared" si="181"/>
        <v>13.778801843317973</v>
      </c>
      <c r="AJ68" s="12">
        <f t="shared" si="182"/>
        <v>41.763341067285388</v>
      </c>
      <c r="AK68" s="12">
        <f t="shared" si="183"/>
        <v>29.930394431554529</v>
      </c>
      <c r="AL68" s="12">
        <f t="shared" si="184"/>
        <v>1.4154929577464788</v>
      </c>
      <c r="AM68" s="12">
        <f t="shared" si="185"/>
        <v>1.267605633802817</v>
      </c>
      <c r="AN68" s="12">
        <f t="shared" si="186"/>
        <v>0.1906040268456376</v>
      </c>
      <c r="AO68" s="11">
        <f t="shared" si="187"/>
        <v>3.8124999999999999E-2</v>
      </c>
      <c r="AP68" s="12">
        <f t="shared" si="188"/>
        <v>7.845303867403314</v>
      </c>
      <c r="AQ68" s="11">
        <f t="shared" si="189"/>
        <v>5.0700280112044825E-2</v>
      </c>
      <c r="AR68" s="12">
        <f t="shared" si="190"/>
        <v>82.830626450116014</v>
      </c>
      <c r="AS68" s="12">
        <f t="shared" si="191"/>
        <v>1.6750700280112045</v>
      </c>
      <c r="AT68" s="12">
        <f t="shared" si="192"/>
        <v>1.1007751937984496</v>
      </c>
      <c r="AU68" s="12">
        <f t="shared" si="193"/>
        <v>29.672131147540988</v>
      </c>
      <c r="AV68" s="11">
        <f t="shared" si="194"/>
        <v>0.14031007751937985</v>
      </c>
      <c r="AW68" s="12">
        <f t="shared" si="195"/>
        <v>165.92427616926503</v>
      </c>
      <c r="AX68" s="12">
        <f t="shared" si="196"/>
        <v>5.246478873239437</v>
      </c>
    </row>
    <row r="69" spans="1:50" x14ac:dyDescent="0.25">
      <c r="A69" s="8" t="s">
        <v>54</v>
      </c>
      <c r="B69" s="8" t="s">
        <v>35</v>
      </c>
      <c r="C69" s="8" t="s">
        <v>115</v>
      </c>
      <c r="D69" s="1">
        <v>2</v>
      </c>
      <c r="E69" s="1"/>
      <c r="F69" s="1"/>
      <c r="G69" s="1">
        <v>9</v>
      </c>
      <c r="H69" s="1">
        <v>11</v>
      </c>
      <c r="I69" s="1">
        <v>4</v>
      </c>
      <c r="J69" s="1">
        <v>274</v>
      </c>
      <c r="K69" s="1">
        <v>8</v>
      </c>
      <c r="L69" s="1">
        <v>64.900000000000006</v>
      </c>
      <c r="M69" s="1">
        <v>1781</v>
      </c>
      <c r="N69" s="1">
        <v>387</v>
      </c>
      <c r="O69" s="1">
        <v>225</v>
      </c>
      <c r="P69" s="1">
        <v>411</v>
      </c>
      <c r="Q69" s="1">
        <v>39.9</v>
      </c>
      <c r="R69" s="1">
        <v>97.3</v>
      </c>
      <c r="S69" s="1">
        <v>13.5</v>
      </c>
      <c r="T69" s="1">
        <v>0.90200000000000002</v>
      </c>
      <c r="U69" s="1">
        <v>8.83</v>
      </c>
      <c r="V69" s="1">
        <v>1.59</v>
      </c>
      <c r="W69" s="1">
        <v>10.6</v>
      </c>
      <c r="X69" s="1">
        <v>2.41</v>
      </c>
      <c r="Y69" s="1">
        <v>7.47</v>
      </c>
      <c r="Z69" s="1">
        <v>1.1499999999999999</v>
      </c>
      <c r="AA69" s="1">
        <v>7.69</v>
      </c>
      <c r="AB69" s="1">
        <v>1.23</v>
      </c>
      <c r="AC69" s="1">
        <v>34.5</v>
      </c>
      <c r="AD69" s="1">
        <v>29</v>
      </c>
      <c r="AE69" s="1">
        <v>51.4</v>
      </c>
      <c r="AF69" s="1">
        <v>11.1</v>
      </c>
      <c r="AH69" s="12">
        <f t="shared" si="180"/>
        <v>0.58139534883720934</v>
      </c>
      <c r="AI69" s="12">
        <f t="shared" si="181"/>
        <v>27.442218798151</v>
      </c>
      <c r="AJ69" s="12">
        <f t="shared" si="182"/>
        <v>29.258777633289984</v>
      </c>
      <c r="AK69" s="12">
        <f t="shared" si="183"/>
        <v>12.652795838751624</v>
      </c>
      <c r="AL69" s="12">
        <f t="shared" si="184"/>
        <v>1.4598540145985401E-2</v>
      </c>
      <c r="AM69" s="12">
        <f t="shared" si="185"/>
        <v>0.82116788321167888</v>
      </c>
      <c r="AN69" s="12">
        <f t="shared" si="186"/>
        <v>34.25</v>
      </c>
      <c r="AO69" s="11">
        <f t="shared" si="187"/>
        <v>4.2413793103448276E-2</v>
      </c>
      <c r="AP69" s="12">
        <f t="shared" si="188"/>
        <v>20.296296296296298</v>
      </c>
      <c r="AQ69" s="11">
        <f t="shared" si="189"/>
        <v>3.2846715328467155E-2</v>
      </c>
      <c r="AR69" s="12">
        <f t="shared" si="190"/>
        <v>53.446033810143042</v>
      </c>
      <c r="AS69" s="12">
        <f t="shared" si="191"/>
        <v>4.333333333333333</v>
      </c>
      <c r="AT69" s="12">
        <f t="shared" si="192"/>
        <v>2.816032887975334</v>
      </c>
      <c r="AU69" s="12">
        <f t="shared" si="193"/>
        <v>10.975609756097562</v>
      </c>
      <c r="AV69" s="11">
        <f t="shared" si="194"/>
        <v>0.13874614594039056</v>
      </c>
      <c r="AW69" s="12">
        <f t="shared" si="195"/>
        <v>8.8691796008869179</v>
      </c>
      <c r="AX69" s="12">
        <f t="shared" si="196"/>
        <v>2.9197080291970802E-2</v>
      </c>
    </row>
    <row r="70" spans="1:50" x14ac:dyDescent="0.25">
      <c r="AH70" s="12"/>
      <c r="AI70" s="12"/>
      <c r="AJ70" s="12"/>
      <c r="AK70" s="12"/>
      <c r="AL70" s="12"/>
      <c r="AM70" s="12"/>
      <c r="AN70" s="12"/>
      <c r="AO70" s="11"/>
      <c r="AP70" s="12"/>
      <c r="AQ70" s="11"/>
      <c r="AR70" s="12"/>
      <c r="AS70" s="12"/>
      <c r="AT70" s="12"/>
      <c r="AU70" s="12"/>
      <c r="AV70" s="12"/>
      <c r="AW70" s="12"/>
      <c r="AX70" s="12"/>
    </row>
    <row r="71" spans="1:50" x14ac:dyDescent="0.25">
      <c r="A71" s="8" t="s">
        <v>56</v>
      </c>
      <c r="B71" s="6" t="s">
        <v>32</v>
      </c>
      <c r="C71" s="6" t="s">
        <v>43</v>
      </c>
      <c r="D71" s="3">
        <v>33</v>
      </c>
      <c r="E71" s="3">
        <v>100</v>
      </c>
      <c r="F71" s="3">
        <v>90</v>
      </c>
      <c r="G71" s="3">
        <v>46</v>
      </c>
      <c r="H71" s="3">
        <v>354</v>
      </c>
      <c r="I71" s="3">
        <v>172</v>
      </c>
      <c r="J71" s="3">
        <v>101</v>
      </c>
      <c r="K71" s="3">
        <v>96</v>
      </c>
      <c r="L71" s="3">
        <v>38.299999999999997</v>
      </c>
      <c r="M71" s="3">
        <v>176</v>
      </c>
      <c r="N71" s="3">
        <v>11</v>
      </c>
      <c r="O71" s="4">
        <v>24</v>
      </c>
      <c r="P71" s="4">
        <v>52.6</v>
      </c>
      <c r="Q71" s="2">
        <v>7.2</v>
      </c>
      <c r="R71" s="4">
        <v>29.2</v>
      </c>
      <c r="S71" s="2">
        <v>7.07</v>
      </c>
      <c r="T71" s="5">
        <v>1.74</v>
      </c>
      <c r="U71" s="2">
        <v>7.65</v>
      </c>
      <c r="V71" s="2">
        <v>1.29</v>
      </c>
      <c r="W71" s="2">
        <v>7.71</v>
      </c>
      <c r="X71" s="2">
        <v>1.54</v>
      </c>
      <c r="Y71" s="2">
        <v>4.24</v>
      </c>
      <c r="Z71" s="2">
        <v>0.62</v>
      </c>
      <c r="AA71" s="2">
        <v>4</v>
      </c>
      <c r="AB71" s="5">
        <v>0.61499999999999999</v>
      </c>
      <c r="AC71" s="4">
        <v>4</v>
      </c>
      <c r="AD71" s="3">
        <v>7</v>
      </c>
      <c r="AE71" s="2">
        <v>4.5599999999999996</v>
      </c>
      <c r="AF71" s="2">
        <v>2.41</v>
      </c>
      <c r="AH71" s="12">
        <f t="shared" ref="AH71:AH89" si="197">O71/N71</f>
        <v>2.1818181818181817</v>
      </c>
      <c r="AI71" s="12">
        <f t="shared" ref="AI71:AI89" si="198">M71/L71</f>
        <v>4.5953002610966065</v>
      </c>
      <c r="AJ71" s="12">
        <f t="shared" ref="AJ71:AJ89" si="199">O71/AA71</f>
        <v>6</v>
      </c>
      <c r="AK71" s="12">
        <f t="shared" ref="AK71:AK89" si="200">R71/AA71</f>
        <v>7.3</v>
      </c>
      <c r="AL71" s="12">
        <f t="shared" si="184"/>
        <v>1.7029702970297029</v>
      </c>
      <c r="AM71" s="12">
        <f t="shared" ref="AM71:AM89" si="201">O71/J71</f>
        <v>0.23762376237623761</v>
      </c>
      <c r="AN71" s="12">
        <f t="shared" ref="AN71:AN89" si="202">J71/K71</f>
        <v>1.0520833333333333</v>
      </c>
      <c r="AO71" s="11">
        <f t="shared" si="187"/>
        <v>8.7857142857142856E-2</v>
      </c>
      <c r="AP71" s="12">
        <f t="shared" si="188"/>
        <v>14.285714285714285</v>
      </c>
      <c r="AQ71" s="11">
        <f t="shared" ref="AQ71:AQ89" si="203">S71/P71</f>
        <v>0.13441064638783271</v>
      </c>
      <c r="AR71" s="12">
        <f t="shared" ref="AR71:AR89" si="204">P71/AA71</f>
        <v>13.15</v>
      </c>
      <c r="AS71" s="12">
        <f t="shared" si="191"/>
        <v>3.3460076045627374</v>
      </c>
      <c r="AT71" s="12">
        <f t="shared" si="192"/>
        <v>3.4589041095890414</v>
      </c>
      <c r="AU71" s="12">
        <f t="shared" si="193"/>
        <v>11.495934959349594</v>
      </c>
      <c r="AV71" s="11">
        <f t="shared" si="194"/>
        <v>0.2421232876712329</v>
      </c>
      <c r="AW71" s="12">
        <f t="shared" si="195"/>
        <v>55.172413793103452</v>
      </c>
      <c r="AX71" s="12">
        <f t="shared" si="196"/>
        <v>0.95049504950495045</v>
      </c>
    </row>
    <row r="72" spans="1:50" x14ac:dyDescent="0.25">
      <c r="A72" s="8" t="s">
        <v>57</v>
      </c>
      <c r="B72" s="15" t="s">
        <v>58</v>
      </c>
      <c r="C72" s="7" t="s">
        <v>59</v>
      </c>
      <c r="E72" s="8">
        <v>55</v>
      </c>
      <c r="F72" s="8">
        <v>176</v>
      </c>
      <c r="G72" s="8">
        <v>17</v>
      </c>
      <c r="H72" s="8">
        <v>101</v>
      </c>
      <c r="I72" s="8">
        <v>411.62</v>
      </c>
      <c r="J72" s="8">
        <v>117.78</v>
      </c>
      <c r="K72" s="8">
        <v>83.34</v>
      </c>
      <c r="L72" s="8">
        <v>23.5</v>
      </c>
      <c r="M72" s="8">
        <v>187.02</v>
      </c>
      <c r="N72" s="8">
        <v>12.97</v>
      </c>
      <c r="O72" s="8">
        <v>36.340000000000003</v>
      </c>
      <c r="P72" s="8">
        <v>73.78</v>
      </c>
      <c r="Q72" s="8">
        <v>9.09</v>
      </c>
      <c r="R72" s="8">
        <v>32.72</v>
      </c>
      <c r="S72" s="8">
        <v>6.4</v>
      </c>
      <c r="T72" s="8">
        <v>1.0720000000000001</v>
      </c>
      <c r="U72" s="8">
        <v>5.3209999999999997</v>
      </c>
      <c r="V72" s="8">
        <v>0.77</v>
      </c>
      <c r="W72" s="8">
        <v>4.258</v>
      </c>
      <c r="X72" s="8">
        <v>0.83599999999999997</v>
      </c>
      <c r="Y72" s="8">
        <v>2.1829999999999998</v>
      </c>
      <c r="Z72" s="8">
        <v>0.29799999999999999</v>
      </c>
      <c r="AA72" s="8">
        <v>1.855</v>
      </c>
      <c r="AB72" s="8">
        <v>0.28100000000000003</v>
      </c>
      <c r="AC72" s="8">
        <v>4.75</v>
      </c>
      <c r="AD72" s="8">
        <v>62.89</v>
      </c>
      <c r="AE72" s="8">
        <v>41.02</v>
      </c>
      <c r="AF72" s="8">
        <v>13.18</v>
      </c>
      <c r="AH72" s="12">
        <f t="shared" si="197"/>
        <v>2.8018504240555129</v>
      </c>
      <c r="AI72" s="12">
        <f t="shared" si="198"/>
        <v>7.9582978723404256</v>
      </c>
      <c r="AJ72" s="12">
        <f t="shared" si="199"/>
        <v>19.590296495956874</v>
      </c>
      <c r="AK72" s="12">
        <f t="shared" si="200"/>
        <v>17.638814016172507</v>
      </c>
      <c r="AL72" s="12">
        <f t="shared" si="184"/>
        <v>3.4948208524367463</v>
      </c>
      <c r="AM72" s="12">
        <f t="shared" si="201"/>
        <v>0.30854134827644764</v>
      </c>
      <c r="AN72" s="12">
        <f t="shared" si="202"/>
        <v>1.4132469402447805</v>
      </c>
      <c r="AO72" s="11">
        <f t="shared" si="187"/>
        <v>4.4681189378279543E-3</v>
      </c>
      <c r="AP72" s="12">
        <f t="shared" si="188"/>
        <v>18.403124999999999</v>
      </c>
      <c r="AQ72" s="11">
        <f t="shared" si="203"/>
        <v>8.6744375169422613E-2</v>
      </c>
      <c r="AR72" s="12">
        <f t="shared" si="204"/>
        <v>39.773584905660378</v>
      </c>
      <c r="AS72" s="12">
        <f t="shared" si="191"/>
        <v>2.5348332881539712</v>
      </c>
      <c r="AT72" s="12">
        <f t="shared" si="192"/>
        <v>3.5996332518337408</v>
      </c>
      <c r="AU72" s="12">
        <f t="shared" si="193"/>
        <v>22.77580071174377</v>
      </c>
      <c r="AV72" s="11">
        <f t="shared" si="194"/>
        <v>0.19559902200488999</v>
      </c>
      <c r="AW72" s="12">
        <f t="shared" si="195"/>
        <v>77.742537313432834</v>
      </c>
      <c r="AX72" s="12">
        <f t="shared" si="196"/>
        <v>0.70759042282221096</v>
      </c>
    </row>
    <row r="73" spans="1:50" x14ac:dyDescent="0.25">
      <c r="A73" s="8" t="s">
        <v>60</v>
      </c>
      <c r="C73" s="7" t="s">
        <v>59</v>
      </c>
      <c r="D73" s="12">
        <f>D72/D69</f>
        <v>0</v>
      </c>
      <c r="E73" s="12"/>
      <c r="F73" s="12"/>
      <c r="G73" s="12">
        <f t="shared" ref="G73:AF73" si="205">G72/G69</f>
        <v>1.8888888888888888</v>
      </c>
      <c r="H73" s="12">
        <f t="shared" si="205"/>
        <v>9.1818181818181817</v>
      </c>
      <c r="I73" s="12">
        <f t="shared" si="205"/>
        <v>102.905</v>
      </c>
      <c r="J73" s="12">
        <f t="shared" si="205"/>
        <v>0.42985401459854017</v>
      </c>
      <c r="K73" s="12">
        <f t="shared" si="205"/>
        <v>10.4175</v>
      </c>
      <c r="L73" s="12">
        <f t="shared" si="205"/>
        <v>0.36209553158705698</v>
      </c>
      <c r="M73" s="12">
        <f>M72/M69</f>
        <v>0.10500842223469961</v>
      </c>
      <c r="N73" s="12">
        <f t="shared" si="205"/>
        <v>3.3514211886304913E-2</v>
      </c>
      <c r="O73" s="12">
        <f t="shared" si="205"/>
        <v>0.16151111111111113</v>
      </c>
      <c r="P73" s="12">
        <f t="shared" si="205"/>
        <v>0.17951338199513384</v>
      </c>
      <c r="Q73" s="12">
        <f t="shared" si="205"/>
        <v>0.22781954887218045</v>
      </c>
      <c r="R73" s="12">
        <f t="shared" si="205"/>
        <v>0.33627954779033914</v>
      </c>
      <c r="S73" s="12">
        <f t="shared" si="205"/>
        <v>0.47407407407407409</v>
      </c>
      <c r="T73" s="12">
        <f t="shared" si="205"/>
        <v>1.188470066518847</v>
      </c>
      <c r="U73" s="12">
        <f t="shared" si="205"/>
        <v>0.60260475651189127</v>
      </c>
      <c r="V73" s="12">
        <f t="shared" si="205"/>
        <v>0.48427672955974843</v>
      </c>
      <c r="W73" s="12">
        <f t="shared" si="205"/>
        <v>0.40169811320754717</v>
      </c>
      <c r="X73" s="12">
        <f t="shared" si="205"/>
        <v>0.34688796680497924</v>
      </c>
      <c r="Y73" s="12">
        <f t="shared" si="205"/>
        <v>0.292235609103079</v>
      </c>
      <c r="Z73" s="12">
        <f t="shared" si="205"/>
        <v>0.25913043478260872</v>
      </c>
      <c r="AA73" s="12">
        <f t="shared" si="205"/>
        <v>0.24122236671001299</v>
      </c>
      <c r="AB73" s="12">
        <f t="shared" si="205"/>
        <v>0.22845528455284556</v>
      </c>
      <c r="AC73" s="12">
        <f t="shared" si="205"/>
        <v>0.13768115942028986</v>
      </c>
      <c r="AD73" s="12">
        <f t="shared" si="205"/>
        <v>2.1686206896551723</v>
      </c>
      <c r="AE73" s="12">
        <f t="shared" si="205"/>
        <v>0.79805447470817126</v>
      </c>
      <c r="AF73" s="12">
        <f t="shared" si="205"/>
        <v>1.1873873873873875</v>
      </c>
      <c r="AH73" s="12">
        <f t="shared" si="197"/>
        <v>4.8191827293754823</v>
      </c>
      <c r="AI73" s="12">
        <f t="shared" si="198"/>
        <v>0.29000198310774489</v>
      </c>
      <c r="AJ73" s="12">
        <f t="shared" si="199"/>
        <v>0.66955280023959285</v>
      </c>
      <c r="AK73" s="12">
        <f t="shared" si="200"/>
        <v>1.3940645404354222</v>
      </c>
      <c r="AL73" s="12">
        <f t="shared" si="184"/>
        <v>239.39522839191713</v>
      </c>
      <c r="AM73" s="12">
        <f t="shared" si="201"/>
        <v>0.37573479745665178</v>
      </c>
      <c r="AN73" s="12">
        <f t="shared" si="202"/>
        <v>4.1262684386708916E-2</v>
      </c>
      <c r="AO73" s="11">
        <f t="shared" si="187"/>
        <v>0.10534589365610623</v>
      </c>
      <c r="AP73" s="12">
        <f t="shared" si="188"/>
        <v>0.90672331204379564</v>
      </c>
      <c r="AQ73" s="11">
        <f t="shared" si="203"/>
        <v>2.6408843107135325</v>
      </c>
      <c r="AR73" s="12">
        <f t="shared" si="204"/>
        <v>0.74418216040031226</v>
      </c>
      <c r="AS73" s="12">
        <f t="shared" si="191"/>
        <v>0.58496152803553181</v>
      </c>
      <c r="AT73" s="12">
        <f t="shared" si="192"/>
        <v>1.2782639248300109</v>
      </c>
      <c r="AU73" s="12">
        <f t="shared" si="193"/>
        <v>2.07512850929221</v>
      </c>
      <c r="AV73" s="11">
        <f t="shared" si="194"/>
        <v>1.4097618400796885</v>
      </c>
      <c r="AW73" s="12">
        <f t="shared" si="195"/>
        <v>8.7654710820895527</v>
      </c>
      <c r="AX73" s="12">
        <f t="shared" si="196"/>
        <v>24.234971981660724</v>
      </c>
    </row>
    <row r="74" spans="1:50" x14ac:dyDescent="0.25">
      <c r="A74" s="8" t="s">
        <v>61</v>
      </c>
      <c r="C74" s="6" t="s">
        <v>43</v>
      </c>
      <c r="D74" s="12">
        <f>D71/D69</f>
        <v>16.5</v>
      </c>
      <c r="E74" s="12"/>
      <c r="F74" s="12"/>
      <c r="G74" s="12">
        <f t="shared" ref="G74:AF74" si="206">G71/G69</f>
        <v>5.1111111111111107</v>
      </c>
      <c r="H74" s="12">
        <f t="shared" si="206"/>
        <v>32.18181818181818</v>
      </c>
      <c r="I74" s="12">
        <f t="shared" si="206"/>
        <v>43</v>
      </c>
      <c r="J74" s="12">
        <f t="shared" si="206"/>
        <v>0.36861313868613138</v>
      </c>
      <c r="K74" s="12">
        <f t="shared" si="206"/>
        <v>12</v>
      </c>
      <c r="L74" s="12">
        <f t="shared" si="206"/>
        <v>0.5901386748844375</v>
      </c>
      <c r="M74" s="12">
        <f t="shared" si="206"/>
        <v>9.8820887142055031E-2</v>
      </c>
      <c r="N74" s="12">
        <f t="shared" si="206"/>
        <v>2.8423772609819122E-2</v>
      </c>
      <c r="O74" s="12">
        <f t="shared" si="206"/>
        <v>0.10666666666666667</v>
      </c>
      <c r="P74" s="12">
        <f t="shared" si="206"/>
        <v>0.12798053527980535</v>
      </c>
      <c r="Q74" s="12">
        <f t="shared" si="206"/>
        <v>0.18045112781954889</v>
      </c>
      <c r="R74" s="12">
        <f t="shared" si="206"/>
        <v>0.30010277492291881</v>
      </c>
      <c r="S74" s="12">
        <f t="shared" si="206"/>
        <v>0.52370370370370367</v>
      </c>
      <c r="T74" s="12">
        <f t="shared" si="206"/>
        <v>1.9290465631929046</v>
      </c>
      <c r="U74" s="12">
        <f t="shared" si="206"/>
        <v>0.86636466591166483</v>
      </c>
      <c r="V74" s="12">
        <f t="shared" si="206"/>
        <v>0.81132075471698106</v>
      </c>
      <c r="W74" s="12">
        <f t="shared" si="206"/>
        <v>0.72735849056603774</v>
      </c>
      <c r="X74" s="12">
        <f t="shared" si="206"/>
        <v>0.63900414937759331</v>
      </c>
      <c r="Y74" s="12">
        <f t="shared" si="206"/>
        <v>0.56760374832663996</v>
      </c>
      <c r="Z74" s="12">
        <f t="shared" si="206"/>
        <v>0.53913043478260869</v>
      </c>
      <c r="AA74" s="12">
        <f t="shared" si="206"/>
        <v>0.52015604681404415</v>
      </c>
      <c r="AB74" s="12">
        <f t="shared" si="206"/>
        <v>0.5</v>
      </c>
      <c r="AC74" s="12">
        <f t="shared" si="206"/>
        <v>0.11594202898550725</v>
      </c>
      <c r="AD74" s="12">
        <f t="shared" si="206"/>
        <v>0.2413793103448276</v>
      </c>
      <c r="AE74" s="12">
        <f t="shared" si="206"/>
        <v>8.8715953307392986E-2</v>
      </c>
      <c r="AF74" s="12">
        <f t="shared" si="206"/>
        <v>0.21711711711711715</v>
      </c>
      <c r="AH74" s="12">
        <f t="shared" si="197"/>
        <v>3.7527272727272729</v>
      </c>
      <c r="AI74" s="12">
        <f t="shared" si="198"/>
        <v>0.16745367037909589</v>
      </c>
      <c r="AJ74" s="12">
        <f t="shared" si="199"/>
        <v>0.2050666666666667</v>
      </c>
      <c r="AK74" s="12">
        <f t="shared" si="200"/>
        <v>0.57694758478931152</v>
      </c>
      <c r="AL74" s="12">
        <f t="shared" si="184"/>
        <v>116.65346534653466</v>
      </c>
      <c r="AM74" s="12">
        <f t="shared" si="201"/>
        <v>0.28937293729372937</v>
      </c>
      <c r="AN74" s="12">
        <f t="shared" si="202"/>
        <v>3.0717761557177616E-2</v>
      </c>
      <c r="AO74" s="11">
        <f t="shared" si="187"/>
        <v>2.0714285714285712</v>
      </c>
      <c r="AP74" s="12">
        <f t="shared" si="188"/>
        <v>0.70385818561001046</v>
      </c>
      <c r="AQ74" s="11">
        <f t="shared" si="203"/>
        <v>4.0920574566962395</v>
      </c>
      <c r="AR74" s="12">
        <f t="shared" si="204"/>
        <v>0.24604257907542582</v>
      </c>
      <c r="AS74" s="12">
        <f t="shared" si="191"/>
        <v>0.77215560105293946</v>
      </c>
      <c r="AT74" s="12">
        <f t="shared" si="192"/>
        <v>1.2282896710328968</v>
      </c>
      <c r="AU74" s="12">
        <f t="shared" si="193"/>
        <v>1.0474074074074073</v>
      </c>
      <c r="AV74" s="11">
        <f t="shared" si="194"/>
        <v>1.7450811770674783</v>
      </c>
      <c r="AW74" s="12">
        <f t="shared" si="195"/>
        <v>6.2206896551724142</v>
      </c>
      <c r="AX74" s="12">
        <f t="shared" si="196"/>
        <v>32.554455445544555</v>
      </c>
    </row>
    <row r="75" spans="1:50" x14ac:dyDescent="0.25">
      <c r="AH75" s="12"/>
      <c r="AI75" s="12"/>
      <c r="AJ75" s="12"/>
      <c r="AK75" s="12"/>
      <c r="AL75" s="12"/>
      <c r="AM75" s="12"/>
      <c r="AN75" s="12"/>
      <c r="AO75" s="11"/>
      <c r="AP75" s="12"/>
      <c r="AQ75" s="11"/>
      <c r="AR75" s="12"/>
      <c r="AS75" s="12"/>
      <c r="AT75" s="12"/>
      <c r="AU75" s="12"/>
      <c r="AV75" s="11"/>
      <c r="AW75" s="12"/>
      <c r="AX75" s="12"/>
    </row>
    <row r="76" spans="1:50" x14ac:dyDescent="0.25">
      <c r="A76" s="16" t="s">
        <v>160</v>
      </c>
      <c r="B76" s="8" t="s">
        <v>31</v>
      </c>
      <c r="C76" s="8" t="s">
        <v>42</v>
      </c>
      <c r="D76" s="8">
        <v>2</v>
      </c>
      <c r="E76" s="8">
        <v>30</v>
      </c>
      <c r="G76" s="8">
        <v>14</v>
      </c>
      <c r="H76" s="8">
        <v>44</v>
      </c>
      <c r="I76" s="8">
        <v>1995</v>
      </c>
      <c r="J76" s="8">
        <v>155</v>
      </c>
      <c r="K76" s="8">
        <v>1821</v>
      </c>
      <c r="L76" s="8">
        <v>593</v>
      </c>
      <c r="M76" s="8">
        <v>636</v>
      </c>
      <c r="N76" s="8">
        <v>135</v>
      </c>
      <c r="O76" s="8">
        <v>632</v>
      </c>
      <c r="P76" s="8">
        <v>256</v>
      </c>
      <c r="Q76" s="8">
        <v>125</v>
      </c>
      <c r="R76" s="8">
        <v>517</v>
      </c>
      <c r="S76" s="8">
        <v>71.099999999999994</v>
      </c>
      <c r="T76" s="8">
        <v>19.7</v>
      </c>
      <c r="U76" s="8">
        <v>76.3</v>
      </c>
      <c r="V76" s="8">
        <v>10.199999999999999</v>
      </c>
      <c r="W76" s="8">
        <v>64.7</v>
      </c>
      <c r="X76" s="8">
        <v>15.1</v>
      </c>
      <c r="Y76" s="8">
        <v>41.6</v>
      </c>
      <c r="Z76" s="8">
        <v>4.97</v>
      </c>
      <c r="AA76" s="8">
        <v>28</v>
      </c>
      <c r="AB76" s="8">
        <v>4.17</v>
      </c>
      <c r="AC76" s="8">
        <v>12.3</v>
      </c>
      <c r="AD76" s="8">
        <v>14</v>
      </c>
      <c r="AE76" s="8">
        <v>19.7</v>
      </c>
      <c r="AF76" s="8">
        <v>4.34</v>
      </c>
      <c r="AH76" s="12">
        <f>O76/N76</f>
        <v>4.6814814814814811</v>
      </c>
      <c r="AI76" s="12">
        <f t="shared" si="198"/>
        <v>1.0725126475548061</v>
      </c>
      <c r="AJ76" s="12">
        <f t="shared" si="199"/>
        <v>22.571428571428573</v>
      </c>
      <c r="AK76" s="12">
        <f t="shared" si="200"/>
        <v>18.464285714285715</v>
      </c>
      <c r="AL76" s="12">
        <f t="shared" si="184"/>
        <v>12.870967741935484</v>
      </c>
      <c r="AM76" s="12">
        <f t="shared" si="201"/>
        <v>4.0774193548387094</v>
      </c>
      <c r="AN76" s="12">
        <f t="shared" si="202"/>
        <v>8.5118066996155956E-2</v>
      </c>
      <c r="AO76" s="11">
        <f t="shared" si="187"/>
        <v>0.29785714285714288</v>
      </c>
      <c r="AP76" s="12">
        <f t="shared" si="188"/>
        <v>2.1800281293952182</v>
      </c>
      <c r="AQ76" s="11">
        <f t="shared" si="203"/>
        <v>0.27773437499999998</v>
      </c>
      <c r="AR76" s="12">
        <f t="shared" si="204"/>
        <v>9.1428571428571423</v>
      </c>
      <c r="AS76" s="12">
        <f t="shared" si="191"/>
        <v>2.484375</v>
      </c>
      <c r="AT76" s="12">
        <f t="shared" si="192"/>
        <v>0.29980657640232106</v>
      </c>
      <c r="AU76" s="12">
        <f t="shared" si="193"/>
        <v>17.050359712230215</v>
      </c>
      <c r="AV76" s="11">
        <f t="shared" si="194"/>
        <v>0.13752417794970986</v>
      </c>
      <c r="AW76" s="12">
        <f t="shared" si="195"/>
        <v>92.436548223350258</v>
      </c>
      <c r="AX76" s="12">
        <f t="shared" si="196"/>
        <v>11.748387096774193</v>
      </c>
    </row>
    <row r="77" spans="1:50" x14ac:dyDescent="0.25">
      <c r="A77" s="16" t="str">
        <f>A76</f>
        <v>Trachyte (quartz normative)</v>
      </c>
      <c r="B77" s="8" t="s">
        <v>44</v>
      </c>
      <c r="C77" s="8" t="s">
        <v>42</v>
      </c>
      <c r="G77" s="8">
        <v>7</v>
      </c>
      <c r="H77" s="8">
        <v>25</v>
      </c>
      <c r="I77" s="8">
        <v>572</v>
      </c>
      <c r="J77" s="8">
        <v>192</v>
      </c>
      <c r="K77" s="8">
        <v>673</v>
      </c>
      <c r="L77" s="8">
        <v>33.700000000000003</v>
      </c>
      <c r="M77" s="8">
        <v>832</v>
      </c>
      <c r="N77" s="8">
        <v>185</v>
      </c>
      <c r="O77" s="8">
        <v>174</v>
      </c>
      <c r="P77" s="8">
        <v>300</v>
      </c>
      <c r="Q77" s="8">
        <v>32.4</v>
      </c>
      <c r="R77" s="8">
        <v>98.9</v>
      </c>
      <c r="S77" s="8">
        <v>14</v>
      </c>
      <c r="T77" s="8">
        <v>3.54</v>
      </c>
      <c r="U77" s="8">
        <v>8.89</v>
      </c>
      <c r="V77" s="8">
        <v>1.34</v>
      </c>
      <c r="W77" s="8">
        <v>7.34</v>
      </c>
      <c r="X77" s="8">
        <v>1.31</v>
      </c>
      <c r="Y77" s="8">
        <v>3.58</v>
      </c>
      <c r="Z77" s="8">
        <v>0.47</v>
      </c>
      <c r="AA77" s="8">
        <v>3.26</v>
      </c>
      <c r="AB77" s="8">
        <v>0.5</v>
      </c>
      <c r="AC77" s="8">
        <v>14.5</v>
      </c>
      <c r="AD77" s="8">
        <v>19</v>
      </c>
      <c r="AE77" s="8">
        <v>26.7</v>
      </c>
      <c r="AF77" s="8">
        <v>5.92</v>
      </c>
      <c r="AH77" s="12">
        <f t="shared" si="197"/>
        <v>0.94054054054054059</v>
      </c>
      <c r="AI77" s="12">
        <f t="shared" si="198"/>
        <v>24.68842729970326</v>
      </c>
      <c r="AJ77" s="12">
        <f t="shared" si="199"/>
        <v>53.374233128834362</v>
      </c>
      <c r="AK77" s="12">
        <f t="shared" si="200"/>
        <v>30.337423312883438</v>
      </c>
      <c r="AL77" s="12">
        <f t="shared" si="184"/>
        <v>2.9791666666666665</v>
      </c>
      <c r="AM77" s="12">
        <f t="shared" si="201"/>
        <v>0.90625</v>
      </c>
      <c r="AN77" s="12">
        <f t="shared" si="202"/>
        <v>0.28528974739970281</v>
      </c>
      <c r="AO77" s="11">
        <f t="shared" si="187"/>
        <v>2.6315789473684209E-2</v>
      </c>
      <c r="AP77" s="12">
        <f t="shared" si="188"/>
        <v>13.714285714285714</v>
      </c>
      <c r="AQ77" s="11">
        <f t="shared" si="203"/>
        <v>4.6666666666666669E-2</v>
      </c>
      <c r="AR77" s="12">
        <f t="shared" si="204"/>
        <v>92.024539877300626</v>
      </c>
      <c r="AS77" s="12">
        <f t="shared" si="191"/>
        <v>2.7733333333333334</v>
      </c>
      <c r="AT77" s="12">
        <f t="shared" si="192"/>
        <v>1.9413549039433771</v>
      </c>
      <c r="AU77" s="12">
        <f t="shared" si="193"/>
        <v>28</v>
      </c>
      <c r="AV77" s="11">
        <f t="shared" si="194"/>
        <v>0.1415571284125379</v>
      </c>
      <c r="AW77" s="12">
        <f t="shared" si="195"/>
        <v>190.11299435028249</v>
      </c>
      <c r="AX77" s="12">
        <f t="shared" si="196"/>
        <v>3.5052083333333335</v>
      </c>
    </row>
    <row r="78" spans="1:50" x14ac:dyDescent="0.25">
      <c r="A78" s="16" t="str">
        <f>A77</f>
        <v>Trachyte (quartz normative)</v>
      </c>
      <c r="B78" s="8" t="s">
        <v>111</v>
      </c>
      <c r="C78" s="8" t="s">
        <v>42</v>
      </c>
      <c r="G78" s="8">
        <v>8</v>
      </c>
      <c r="H78" s="8">
        <v>11</v>
      </c>
      <c r="I78" s="8">
        <v>5</v>
      </c>
      <c r="J78" s="8">
        <v>190</v>
      </c>
      <c r="K78" s="8">
        <v>15</v>
      </c>
      <c r="L78" s="8">
        <v>37.1</v>
      </c>
      <c r="M78" s="8">
        <v>1142</v>
      </c>
      <c r="N78" s="8">
        <v>238</v>
      </c>
      <c r="O78" s="8">
        <v>273</v>
      </c>
      <c r="P78" s="8">
        <v>386</v>
      </c>
      <c r="Q78" s="8">
        <v>34.9</v>
      </c>
      <c r="R78" s="8">
        <v>80.8</v>
      </c>
      <c r="S78" s="8">
        <v>8.27</v>
      </c>
      <c r="T78" s="8">
        <v>0.95599999999999996</v>
      </c>
      <c r="U78" s="8">
        <v>5.0599999999999996</v>
      </c>
      <c r="V78" s="8">
        <v>0.89</v>
      </c>
      <c r="W78" s="8">
        <v>5.68</v>
      </c>
      <c r="X78" s="8">
        <v>1.28</v>
      </c>
      <c r="Y78" s="8">
        <v>4.1399999999999997</v>
      </c>
      <c r="Z78" s="8">
        <v>0.68400000000000005</v>
      </c>
      <c r="AA78" s="8">
        <v>4.76</v>
      </c>
      <c r="AB78" s="8">
        <v>0.755</v>
      </c>
      <c r="AC78" s="8">
        <v>22</v>
      </c>
      <c r="AD78" s="8">
        <v>21</v>
      </c>
      <c r="AE78" s="8">
        <v>35.4</v>
      </c>
      <c r="AF78" s="8">
        <v>6.35</v>
      </c>
      <c r="AH78" s="12">
        <f t="shared" si="197"/>
        <v>1.1470588235294117</v>
      </c>
      <c r="AI78" s="12">
        <f t="shared" si="198"/>
        <v>30.781671159029649</v>
      </c>
      <c r="AJ78" s="12">
        <f t="shared" si="199"/>
        <v>57.352941176470594</v>
      </c>
      <c r="AK78" s="12">
        <f t="shared" si="200"/>
        <v>16.974789915966387</v>
      </c>
      <c r="AL78" s="12">
        <f t="shared" si="184"/>
        <v>2.6315789473684209E-2</v>
      </c>
      <c r="AM78" s="12">
        <f t="shared" si="201"/>
        <v>1.4368421052631579</v>
      </c>
      <c r="AN78" s="12">
        <f t="shared" si="202"/>
        <v>12.666666666666666</v>
      </c>
      <c r="AO78" s="11">
        <f t="shared" si="187"/>
        <v>3.5952380952380951E-2</v>
      </c>
      <c r="AP78" s="12">
        <f t="shared" si="188"/>
        <v>22.974607013301089</v>
      </c>
      <c r="AQ78" s="11">
        <f t="shared" si="203"/>
        <v>2.1424870466321244E-2</v>
      </c>
      <c r="AR78" s="12">
        <f t="shared" si="204"/>
        <v>81.092436974789919</v>
      </c>
      <c r="AS78" s="12">
        <f t="shared" si="191"/>
        <v>2.9585492227979273</v>
      </c>
      <c r="AT78" s="12">
        <f t="shared" si="192"/>
        <v>2.3514851485148514</v>
      </c>
      <c r="AU78" s="12">
        <f t="shared" si="193"/>
        <v>10.95364238410596</v>
      </c>
      <c r="AV78" s="11">
        <f t="shared" si="194"/>
        <v>0.10235148514851485</v>
      </c>
      <c r="AW78" s="12">
        <f t="shared" si="195"/>
        <v>15.690376569037658</v>
      </c>
      <c r="AX78" s="12">
        <f t="shared" si="196"/>
        <v>7.8947368421052627E-2</v>
      </c>
    </row>
    <row r="79" spans="1:50" x14ac:dyDescent="0.25">
      <c r="A79" s="16" t="str">
        <f>A78</f>
        <v>Trachyte (quartz normative)</v>
      </c>
      <c r="B79" s="8" t="s">
        <v>33</v>
      </c>
      <c r="C79" s="8" t="s">
        <v>42</v>
      </c>
      <c r="G79" s="8">
        <v>13</v>
      </c>
      <c r="H79" s="8">
        <v>16</v>
      </c>
      <c r="I79" s="8">
        <v>294</v>
      </c>
      <c r="J79" s="8">
        <v>119</v>
      </c>
      <c r="K79" s="8">
        <v>142</v>
      </c>
      <c r="L79" s="8">
        <v>62.5</v>
      </c>
      <c r="M79" s="8">
        <v>1545</v>
      </c>
      <c r="N79" s="8">
        <v>298</v>
      </c>
      <c r="O79" s="8">
        <v>295</v>
      </c>
      <c r="P79" s="8">
        <v>507</v>
      </c>
      <c r="Q79" s="8">
        <v>55.2</v>
      </c>
      <c r="R79" s="8">
        <v>161</v>
      </c>
      <c r="S79" s="8">
        <v>21.4</v>
      </c>
      <c r="T79" s="8">
        <v>2.06</v>
      </c>
      <c r="U79" s="8">
        <v>13.6</v>
      </c>
      <c r="V79" s="8">
        <v>2.2200000000000002</v>
      </c>
      <c r="W79" s="8">
        <v>12.6</v>
      </c>
      <c r="X79" s="8">
        <v>2.37</v>
      </c>
      <c r="Y79" s="8">
        <v>6.95</v>
      </c>
      <c r="Z79" s="8">
        <v>0.92500000000000004</v>
      </c>
      <c r="AA79" s="8">
        <v>5.92</v>
      </c>
      <c r="AB79" s="8">
        <v>0.873</v>
      </c>
      <c r="AC79" s="8">
        <v>26.6</v>
      </c>
      <c r="AD79" s="8">
        <v>51</v>
      </c>
      <c r="AE79" s="8">
        <v>42.6</v>
      </c>
      <c r="AF79" s="8">
        <v>11.6</v>
      </c>
      <c r="AH79" s="12">
        <f t="shared" si="197"/>
        <v>0.98993288590604023</v>
      </c>
      <c r="AI79" s="12">
        <f t="shared" si="198"/>
        <v>24.72</v>
      </c>
      <c r="AJ79" s="12">
        <f t="shared" si="199"/>
        <v>49.831081081081081</v>
      </c>
      <c r="AK79" s="12">
        <f t="shared" si="200"/>
        <v>27.195945945945947</v>
      </c>
      <c r="AL79" s="12">
        <f t="shared" si="184"/>
        <v>2.4705882352941178</v>
      </c>
      <c r="AM79" s="12">
        <f t="shared" si="201"/>
        <v>2.4789915966386555</v>
      </c>
      <c r="AN79" s="12">
        <f t="shared" si="202"/>
        <v>0.8380281690140845</v>
      </c>
      <c r="AO79" s="11">
        <f t="shared" si="187"/>
        <v>1.7117647058823529E-2</v>
      </c>
      <c r="AP79" s="12">
        <f t="shared" si="188"/>
        <v>5.5607476635514024</v>
      </c>
      <c r="AQ79" s="11">
        <f t="shared" si="203"/>
        <v>4.2209072978303744E-2</v>
      </c>
      <c r="AR79" s="12">
        <f t="shared" si="204"/>
        <v>85.641891891891888</v>
      </c>
      <c r="AS79" s="12">
        <f t="shared" si="191"/>
        <v>3.0473372781065087</v>
      </c>
      <c r="AT79" s="12">
        <f t="shared" si="192"/>
        <v>0.73913043478260865</v>
      </c>
      <c r="AU79" s="12">
        <f t="shared" si="193"/>
        <v>24.513172966781212</v>
      </c>
      <c r="AV79" s="11">
        <f t="shared" si="194"/>
        <v>0.13291925465838508</v>
      </c>
      <c r="AW79" s="12">
        <f t="shared" si="195"/>
        <v>68.932038834951456</v>
      </c>
      <c r="AX79" s="12">
        <f t="shared" si="196"/>
        <v>1.1932773109243697</v>
      </c>
    </row>
    <row r="80" spans="1:50" x14ac:dyDescent="0.25">
      <c r="A80" s="16" t="str">
        <f>A79</f>
        <v>Trachyte (quartz normative)</v>
      </c>
      <c r="B80" s="8" t="s">
        <v>112</v>
      </c>
      <c r="C80" s="8" t="s">
        <v>42</v>
      </c>
      <c r="G80" s="8">
        <v>1</v>
      </c>
      <c r="I80" s="8">
        <v>569</v>
      </c>
      <c r="J80" s="8">
        <v>225</v>
      </c>
      <c r="K80" s="8">
        <v>210</v>
      </c>
      <c r="L80" s="8">
        <v>50</v>
      </c>
      <c r="M80" s="8">
        <v>421</v>
      </c>
      <c r="N80" s="8">
        <v>189</v>
      </c>
      <c r="O80" s="8">
        <v>231</v>
      </c>
      <c r="P80" s="8">
        <v>332</v>
      </c>
      <c r="Q80" s="8">
        <v>39</v>
      </c>
      <c r="R80" s="8">
        <v>134</v>
      </c>
      <c r="S80" s="8">
        <v>18.600000000000001</v>
      </c>
      <c r="T80" s="8">
        <v>4.66</v>
      </c>
      <c r="U80" s="8">
        <v>12.1</v>
      </c>
      <c r="V80" s="8">
        <v>1.58</v>
      </c>
      <c r="W80" s="8">
        <v>9.1199999999999992</v>
      </c>
      <c r="X80" s="8">
        <v>1.57</v>
      </c>
      <c r="Y80" s="8">
        <v>4.32</v>
      </c>
      <c r="Z80" s="8">
        <v>0.56299999999999994</v>
      </c>
      <c r="AA80" s="8">
        <v>3.61</v>
      </c>
      <c r="AB80" s="8">
        <v>0.53400000000000003</v>
      </c>
      <c r="AC80" s="8">
        <v>10.6</v>
      </c>
      <c r="AD80" s="8">
        <v>24</v>
      </c>
      <c r="AE80" s="8">
        <v>22.9</v>
      </c>
      <c r="AF80" s="8">
        <v>0.91</v>
      </c>
      <c r="AH80" s="12">
        <f t="shared" si="197"/>
        <v>1.2222222222222223</v>
      </c>
      <c r="AI80" s="12">
        <f t="shared" si="198"/>
        <v>8.42</v>
      </c>
      <c r="AJ80" s="12">
        <f t="shared" si="199"/>
        <v>63.988919667590032</v>
      </c>
      <c r="AK80" s="12">
        <f t="shared" si="200"/>
        <v>37.119113573407205</v>
      </c>
      <c r="AL80" s="12">
        <f t="shared" si="184"/>
        <v>2.528888888888889</v>
      </c>
      <c r="AM80" s="12">
        <f t="shared" si="201"/>
        <v>1.0266666666666666</v>
      </c>
      <c r="AN80" s="12">
        <f t="shared" si="202"/>
        <v>1.0714285714285714</v>
      </c>
      <c r="AO80" s="11">
        <f t="shared" si="187"/>
        <v>2.2250000000000002E-2</v>
      </c>
      <c r="AP80" s="12">
        <f t="shared" si="188"/>
        <v>12.096774193548386</v>
      </c>
      <c r="AQ80" s="11">
        <f t="shared" si="203"/>
        <v>5.602409638554217E-2</v>
      </c>
      <c r="AR80" s="12">
        <f t="shared" si="204"/>
        <v>91.96675900277009</v>
      </c>
      <c r="AS80" s="12">
        <f t="shared" si="191"/>
        <v>1.2680722891566265</v>
      </c>
      <c r="AT80" s="12">
        <f t="shared" si="192"/>
        <v>1.6791044776119404</v>
      </c>
      <c r="AU80" s="12">
        <f t="shared" si="193"/>
        <v>34.831460674157306</v>
      </c>
      <c r="AV80" s="11">
        <f t="shared" si="194"/>
        <v>0.13880597014925375</v>
      </c>
      <c r="AW80" s="12">
        <f t="shared" si="195"/>
        <v>45.064377682403432</v>
      </c>
      <c r="AX80" s="12">
        <f t="shared" si="196"/>
        <v>0.93333333333333335</v>
      </c>
    </row>
    <row r="81" spans="1:50" x14ac:dyDescent="0.25">
      <c r="A81" s="16" t="s">
        <v>161</v>
      </c>
      <c r="B81" s="8" t="s">
        <v>30</v>
      </c>
      <c r="C81" s="8" t="s">
        <v>42</v>
      </c>
      <c r="G81" s="8">
        <v>5</v>
      </c>
      <c r="H81" s="8">
        <v>19</v>
      </c>
      <c r="I81" s="8">
        <v>108</v>
      </c>
      <c r="J81" s="8">
        <v>290</v>
      </c>
      <c r="K81" s="8">
        <v>104</v>
      </c>
      <c r="L81" s="8">
        <v>33.6</v>
      </c>
      <c r="M81" s="8">
        <v>1065</v>
      </c>
      <c r="N81" s="8">
        <v>210</v>
      </c>
      <c r="O81" s="8">
        <v>192</v>
      </c>
      <c r="P81" s="8">
        <v>318</v>
      </c>
      <c r="Q81" s="8">
        <v>31</v>
      </c>
      <c r="R81" s="8">
        <v>80.7</v>
      </c>
      <c r="S81" s="8">
        <v>10.8</v>
      </c>
      <c r="T81" s="8">
        <v>2.09</v>
      </c>
      <c r="U81" s="8">
        <v>6.81</v>
      </c>
      <c r="V81" s="8">
        <v>1.1200000000000001</v>
      </c>
      <c r="W81" s="8">
        <v>6.3</v>
      </c>
      <c r="X81" s="8">
        <v>1.28</v>
      </c>
      <c r="Y81" s="8">
        <v>3.6</v>
      </c>
      <c r="Z81" s="8">
        <v>0.56899999999999995</v>
      </c>
      <c r="AA81" s="8">
        <v>3.91</v>
      </c>
      <c r="AB81" s="8">
        <v>0.60499999999999998</v>
      </c>
      <c r="AC81" s="8">
        <v>20</v>
      </c>
      <c r="AD81" s="8">
        <v>36</v>
      </c>
      <c r="AE81" s="8">
        <v>37.4</v>
      </c>
      <c r="AF81" s="8">
        <v>11</v>
      </c>
      <c r="AH81" s="12">
        <f t="shared" si="197"/>
        <v>0.91428571428571426</v>
      </c>
      <c r="AI81" s="12">
        <f t="shared" si="198"/>
        <v>31.696428571428569</v>
      </c>
      <c r="AJ81" s="12">
        <f t="shared" si="199"/>
        <v>49.104859335038363</v>
      </c>
      <c r="AK81" s="12">
        <f t="shared" si="200"/>
        <v>20.63938618925831</v>
      </c>
      <c r="AL81" s="12">
        <f t="shared" si="184"/>
        <v>0.3724137931034483</v>
      </c>
      <c r="AM81" s="12">
        <f t="shared" si="201"/>
        <v>0.66206896551724137</v>
      </c>
      <c r="AN81" s="12">
        <f t="shared" si="202"/>
        <v>2.7884615384615383</v>
      </c>
      <c r="AO81" s="11">
        <f t="shared" si="187"/>
        <v>1.6805555555555556E-2</v>
      </c>
      <c r="AP81" s="12">
        <f t="shared" si="188"/>
        <v>26.851851851851851</v>
      </c>
      <c r="AQ81" s="11">
        <f t="shared" si="203"/>
        <v>3.3962264150943396E-2</v>
      </c>
      <c r="AR81" s="12">
        <f t="shared" si="204"/>
        <v>81.329923273657286</v>
      </c>
      <c r="AS81" s="12">
        <f t="shared" si="191"/>
        <v>3.3490566037735849</v>
      </c>
      <c r="AT81" s="12">
        <f t="shared" si="192"/>
        <v>3.5935563816604708</v>
      </c>
      <c r="AU81" s="12">
        <f t="shared" si="193"/>
        <v>17.851239669421489</v>
      </c>
      <c r="AV81" s="11">
        <f t="shared" si="194"/>
        <v>0.1338289962825279</v>
      </c>
      <c r="AW81" s="12">
        <f t="shared" si="195"/>
        <v>49.760765550239235</v>
      </c>
      <c r="AX81" s="12">
        <f t="shared" si="196"/>
        <v>0.35862068965517241</v>
      </c>
    </row>
    <row r="82" spans="1:50" x14ac:dyDescent="0.25">
      <c r="A82" s="16" t="s">
        <v>162</v>
      </c>
      <c r="B82" s="8" t="s">
        <v>37</v>
      </c>
      <c r="C82" s="8" t="s">
        <v>42</v>
      </c>
      <c r="D82" s="8">
        <v>2</v>
      </c>
      <c r="G82" s="8">
        <v>9</v>
      </c>
      <c r="H82" s="8">
        <v>10</v>
      </c>
      <c r="I82" s="8">
        <v>6</v>
      </c>
      <c r="J82" s="8">
        <v>282</v>
      </c>
      <c r="K82" s="8">
        <v>22</v>
      </c>
      <c r="L82" s="8">
        <v>80.900000000000006</v>
      </c>
      <c r="M82" s="8">
        <v>1837</v>
      </c>
      <c r="N82" s="8">
        <v>428</v>
      </c>
      <c r="O82" s="8">
        <v>274</v>
      </c>
      <c r="P82" s="8">
        <v>471</v>
      </c>
      <c r="Q82" s="8">
        <v>49</v>
      </c>
      <c r="R82" s="8">
        <v>123</v>
      </c>
      <c r="S82" s="8">
        <v>16</v>
      </c>
      <c r="T82" s="8">
        <v>1.04</v>
      </c>
      <c r="U82" s="8">
        <v>11.3</v>
      </c>
      <c r="V82" s="8">
        <v>2.04</v>
      </c>
      <c r="W82" s="8">
        <v>13</v>
      </c>
      <c r="X82" s="8">
        <v>2.87</v>
      </c>
      <c r="Y82" s="8">
        <v>8.6199999999999992</v>
      </c>
      <c r="Z82" s="8">
        <v>1.4</v>
      </c>
      <c r="AA82" s="8">
        <v>9.58</v>
      </c>
      <c r="AB82" s="8">
        <v>1.43</v>
      </c>
      <c r="AC82" s="8">
        <v>39.200000000000003</v>
      </c>
      <c r="AD82" s="8">
        <v>32</v>
      </c>
      <c r="AE82" s="8">
        <v>56.8</v>
      </c>
      <c r="AF82" s="8">
        <v>5.35</v>
      </c>
      <c r="AH82" s="12">
        <f t="shared" si="197"/>
        <v>0.64018691588785048</v>
      </c>
      <c r="AI82" s="12">
        <f t="shared" si="198"/>
        <v>22.707045735475894</v>
      </c>
      <c r="AJ82" s="12">
        <f t="shared" si="199"/>
        <v>28.601252609603339</v>
      </c>
      <c r="AK82" s="12">
        <f t="shared" si="200"/>
        <v>12.839248434237996</v>
      </c>
      <c r="AL82" s="12">
        <f t="shared" si="184"/>
        <v>2.1276595744680851E-2</v>
      </c>
      <c r="AM82" s="12">
        <f t="shared" si="201"/>
        <v>0.97163120567375882</v>
      </c>
      <c r="AN82" s="12">
        <f t="shared" si="202"/>
        <v>12.818181818181818</v>
      </c>
      <c r="AO82" s="11">
        <f t="shared" si="187"/>
        <v>4.4687499999999998E-2</v>
      </c>
      <c r="AP82" s="12">
        <f t="shared" si="188"/>
        <v>17.625</v>
      </c>
      <c r="AQ82" s="11">
        <f t="shared" si="203"/>
        <v>3.3970276008492568E-2</v>
      </c>
      <c r="AR82" s="12">
        <f t="shared" si="204"/>
        <v>49.164926931106471</v>
      </c>
      <c r="AS82" s="12">
        <f t="shared" si="191"/>
        <v>3.9002123142250529</v>
      </c>
      <c r="AT82" s="12">
        <f t="shared" si="192"/>
        <v>2.2926829268292681</v>
      </c>
      <c r="AU82" s="12">
        <f t="shared" si="193"/>
        <v>11.18881118881119</v>
      </c>
      <c r="AV82" s="11">
        <f t="shared" si="194"/>
        <v>0.13008130081300814</v>
      </c>
      <c r="AW82" s="12">
        <f t="shared" si="195"/>
        <v>21.153846153846153</v>
      </c>
      <c r="AX82" s="12">
        <f t="shared" si="196"/>
        <v>7.8014184397163122E-2</v>
      </c>
    </row>
    <row r="83" spans="1:50" x14ac:dyDescent="0.25">
      <c r="AH83" s="12"/>
      <c r="AI83" s="12"/>
      <c r="AJ83" s="12"/>
      <c r="AK83" s="12"/>
      <c r="AL83" s="12"/>
      <c r="AM83" s="12"/>
      <c r="AN83" s="12"/>
      <c r="AO83" s="11"/>
      <c r="AP83" s="12"/>
      <c r="AQ83" s="11"/>
      <c r="AR83" s="12"/>
      <c r="AS83" s="12"/>
      <c r="AT83" s="12"/>
      <c r="AU83" s="12"/>
      <c r="AV83" s="11"/>
      <c r="AW83" s="12"/>
      <c r="AX83" s="12"/>
    </row>
    <row r="84" spans="1:50" x14ac:dyDescent="0.25">
      <c r="B84" s="8" t="s">
        <v>39</v>
      </c>
      <c r="C84" s="8" t="s">
        <v>241</v>
      </c>
      <c r="D84" s="8">
        <v>3</v>
      </c>
      <c r="E84" s="8">
        <v>30</v>
      </c>
      <c r="F84" s="8">
        <v>30</v>
      </c>
      <c r="G84" s="8">
        <v>2</v>
      </c>
      <c r="I84" s="8">
        <v>193</v>
      </c>
      <c r="J84" s="8">
        <v>181</v>
      </c>
      <c r="K84" s="8">
        <v>77</v>
      </c>
      <c r="L84" s="8">
        <v>13.2</v>
      </c>
      <c r="M84" s="8">
        <v>46</v>
      </c>
      <c r="N84" s="8">
        <v>7.9</v>
      </c>
      <c r="O84" s="8">
        <v>13.2</v>
      </c>
      <c r="P84" s="8">
        <v>26.4</v>
      </c>
      <c r="Q84" s="8">
        <v>3.08</v>
      </c>
      <c r="R84" s="8">
        <v>11</v>
      </c>
      <c r="S84" s="8">
        <v>2.77</v>
      </c>
      <c r="T84" s="8">
        <v>0.34100000000000003</v>
      </c>
      <c r="U84" s="8">
        <v>2.6</v>
      </c>
      <c r="V84" s="8">
        <v>0.46</v>
      </c>
      <c r="W84" s="8">
        <v>2.5499999999999998</v>
      </c>
      <c r="X84" s="8">
        <v>0.41</v>
      </c>
      <c r="Y84" s="8">
        <v>1.1000000000000001</v>
      </c>
      <c r="Z84" s="8">
        <v>0.14799999999999999</v>
      </c>
      <c r="AA84" s="8">
        <v>0.89</v>
      </c>
      <c r="AB84" s="8">
        <v>0.13100000000000001</v>
      </c>
      <c r="AC84" s="8">
        <v>1.8</v>
      </c>
      <c r="AD84" s="8">
        <v>35</v>
      </c>
      <c r="AE84" s="8">
        <v>9.86</v>
      </c>
      <c r="AF84" s="8">
        <v>4.2699999999999996</v>
      </c>
      <c r="AH84" s="12">
        <f t="shared" si="197"/>
        <v>1.6708860759493669</v>
      </c>
      <c r="AI84" s="12">
        <f t="shared" si="198"/>
        <v>3.4848484848484849</v>
      </c>
      <c r="AJ84" s="12">
        <f t="shared" si="199"/>
        <v>14.831460674157302</v>
      </c>
      <c r="AK84" s="12">
        <f t="shared" si="200"/>
        <v>12.359550561797752</v>
      </c>
      <c r="AL84" s="12">
        <f t="shared" si="184"/>
        <v>1.0662983425414365</v>
      </c>
      <c r="AM84" s="12">
        <f t="shared" si="201"/>
        <v>7.2928176795580113E-2</v>
      </c>
      <c r="AN84" s="12">
        <f t="shared" si="202"/>
        <v>2.3506493506493507</v>
      </c>
      <c r="AO84" s="11">
        <f t="shared" si="187"/>
        <v>3.7428571428571428E-3</v>
      </c>
      <c r="AP84" s="12">
        <f>J84/S84</f>
        <v>65.342960288808669</v>
      </c>
      <c r="AQ84" s="11">
        <f t="shared" si="203"/>
        <v>0.10492424242424243</v>
      </c>
      <c r="AR84" s="12">
        <f t="shared" si="204"/>
        <v>29.662921348314605</v>
      </c>
      <c r="AS84" s="12">
        <f t="shared" si="191"/>
        <v>1.7424242424242424</v>
      </c>
      <c r="AT84" s="12">
        <f t="shared" si="192"/>
        <v>16.454545454545453</v>
      </c>
      <c r="AU84" s="12">
        <f t="shared" si="193"/>
        <v>21.145038167938932</v>
      </c>
      <c r="AV84" s="11">
        <f t="shared" si="194"/>
        <v>0.25181818181818183</v>
      </c>
      <c r="AW84" s="12">
        <f t="shared" si="195"/>
        <v>225.8064516129032</v>
      </c>
      <c r="AX84" s="12">
        <f t="shared" si="196"/>
        <v>0.425414364640884</v>
      </c>
    </row>
    <row r="85" spans="1:50" x14ac:dyDescent="0.25">
      <c r="B85" s="8" t="s">
        <v>38</v>
      </c>
      <c r="C85" s="8" t="s">
        <v>241</v>
      </c>
      <c r="D85" s="8">
        <v>2</v>
      </c>
      <c r="G85" s="8">
        <v>1</v>
      </c>
      <c r="H85" s="8">
        <v>6</v>
      </c>
      <c r="I85" s="8">
        <v>370</v>
      </c>
      <c r="J85" s="8">
        <v>270</v>
      </c>
      <c r="K85" s="8">
        <v>78</v>
      </c>
      <c r="L85" s="8">
        <v>16.3</v>
      </c>
      <c r="M85" s="8">
        <v>58</v>
      </c>
      <c r="N85" s="8">
        <v>10.1</v>
      </c>
      <c r="O85" s="8">
        <v>22.8</v>
      </c>
      <c r="P85" s="8">
        <v>42.7</v>
      </c>
      <c r="Q85" s="8">
        <v>5.0599999999999996</v>
      </c>
      <c r="R85" s="8">
        <v>17.8</v>
      </c>
      <c r="S85" s="8">
        <v>4.2</v>
      </c>
      <c r="T85" s="8">
        <v>0.36399999999999999</v>
      </c>
      <c r="U85" s="8">
        <v>3.62</v>
      </c>
      <c r="V85" s="8">
        <v>0.55000000000000004</v>
      </c>
      <c r="W85" s="8">
        <v>3.1</v>
      </c>
      <c r="X85" s="8">
        <v>0.52</v>
      </c>
      <c r="Y85" s="8">
        <v>1.38</v>
      </c>
      <c r="Z85" s="8">
        <v>0.184</v>
      </c>
      <c r="AA85" s="8">
        <v>1.1299999999999999</v>
      </c>
      <c r="AB85" s="8">
        <v>0.16300000000000001</v>
      </c>
      <c r="AC85" s="8">
        <v>2.1</v>
      </c>
      <c r="AD85" s="8">
        <v>38</v>
      </c>
      <c r="AE85" s="8">
        <v>18.899999999999999</v>
      </c>
      <c r="AF85" s="8">
        <v>11.6</v>
      </c>
      <c r="AH85" s="12">
        <f t="shared" si="197"/>
        <v>2.2574257425742577</v>
      </c>
      <c r="AI85" s="12">
        <f t="shared" si="198"/>
        <v>3.5582822085889569</v>
      </c>
      <c r="AJ85" s="12">
        <f t="shared" si="199"/>
        <v>20.176991150442479</v>
      </c>
      <c r="AK85" s="12">
        <f t="shared" si="200"/>
        <v>15.752212389380533</v>
      </c>
      <c r="AL85" s="12">
        <f t="shared" si="184"/>
        <v>1.3703703703703705</v>
      </c>
      <c r="AM85" s="12">
        <f t="shared" si="201"/>
        <v>8.4444444444444447E-2</v>
      </c>
      <c r="AN85" s="12">
        <f t="shared" si="202"/>
        <v>3.4615384615384617</v>
      </c>
      <c r="AO85" s="11">
        <f t="shared" si="187"/>
        <v>4.2894736842105262E-3</v>
      </c>
      <c r="AP85" s="12">
        <f t="shared" si="188"/>
        <v>64.285714285714278</v>
      </c>
      <c r="AQ85" s="11">
        <f t="shared" si="203"/>
        <v>9.8360655737704916E-2</v>
      </c>
      <c r="AR85" s="12">
        <f t="shared" si="204"/>
        <v>37.787610619469035</v>
      </c>
      <c r="AS85" s="12">
        <f t="shared" si="191"/>
        <v>1.3583138173302107</v>
      </c>
      <c r="AT85" s="12">
        <f t="shared" si="192"/>
        <v>15.168539325842696</v>
      </c>
      <c r="AU85" s="12">
        <f t="shared" si="193"/>
        <v>25.766871165644172</v>
      </c>
      <c r="AV85" s="11">
        <f t="shared" si="194"/>
        <v>0.23595505617977527</v>
      </c>
      <c r="AW85" s="12">
        <f t="shared" si="195"/>
        <v>214.28571428571428</v>
      </c>
      <c r="AX85" s="12">
        <f t="shared" si="196"/>
        <v>0.28888888888888886</v>
      </c>
    </row>
    <row r="86" spans="1:50" x14ac:dyDescent="0.25">
      <c r="B86" s="8" t="s">
        <v>113</v>
      </c>
      <c r="C86" s="8" t="s">
        <v>241</v>
      </c>
      <c r="D86" s="8">
        <v>2</v>
      </c>
      <c r="G86" s="8">
        <v>1</v>
      </c>
      <c r="H86" s="8">
        <v>6</v>
      </c>
      <c r="I86" s="8">
        <v>200</v>
      </c>
      <c r="J86" s="8">
        <v>211</v>
      </c>
      <c r="K86" s="8">
        <v>71</v>
      </c>
      <c r="L86" s="8">
        <v>31.6</v>
      </c>
      <c r="M86" s="8">
        <v>31</v>
      </c>
      <c r="N86" s="8">
        <v>8.4</v>
      </c>
      <c r="O86" s="8">
        <v>14.4</v>
      </c>
      <c r="P86" s="8">
        <v>26</v>
      </c>
      <c r="Q86" s="8">
        <v>3.29</v>
      </c>
      <c r="R86" s="8">
        <v>11</v>
      </c>
      <c r="S86" s="8">
        <v>2.81</v>
      </c>
      <c r="T86" s="8">
        <v>0.42099999999999999</v>
      </c>
      <c r="U86" s="8">
        <v>3.04</v>
      </c>
      <c r="V86" s="8">
        <v>0.69</v>
      </c>
      <c r="W86" s="8">
        <v>4.78</v>
      </c>
      <c r="X86" s="8">
        <v>1.03</v>
      </c>
      <c r="Y86" s="8">
        <v>3.35</v>
      </c>
      <c r="Z86" s="8">
        <v>0.55800000000000005</v>
      </c>
      <c r="AA86" s="8">
        <v>3.74</v>
      </c>
      <c r="AB86" s="8">
        <v>0.56899999999999995</v>
      </c>
      <c r="AC86" s="8">
        <v>0.8</v>
      </c>
      <c r="AD86" s="8">
        <v>43</v>
      </c>
      <c r="AE86" s="8">
        <v>12.2</v>
      </c>
      <c r="AF86" s="8">
        <v>8.7899999999999991</v>
      </c>
      <c r="AH86" s="12">
        <f t="shared" si="197"/>
        <v>1.7142857142857142</v>
      </c>
      <c r="AI86" s="12">
        <f t="shared" si="198"/>
        <v>0.98101265822784811</v>
      </c>
      <c r="AJ86" s="12">
        <f t="shared" si="199"/>
        <v>3.8502673796791442</v>
      </c>
      <c r="AK86" s="12">
        <f t="shared" si="200"/>
        <v>2.9411764705882351</v>
      </c>
      <c r="AL86" s="12">
        <f t="shared" si="184"/>
        <v>0.94786729857819907</v>
      </c>
      <c r="AM86" s="12">
        <f t="shared" si="201"/>
        <v>6.8246445497630329E-2</v>
      </c>
      <c r="AN86" s="12">
        <f t="shared" si="202"/>
        <v>2.971830985915493</v>
      </c>
      <c r="AO86" s="11">
        <f t="shared" si="187"/>
        <v>1.3232558139534882E-2</v>
      </c>
      <c r="AP86" s="12">
        <f t="shared" si="188"/>
        <v>75.088967971530252</v>
      </c>
      <c r="AQ86" s="11">
        <f t="shared" si="203"/>
        <v>0.10807692307692308</v>
      </c>
      <c r="AR86" s="12">
        <f t="shared" si="204"/>
        <v>6.9518716577540101</v>
      </c>
      <c r="AS86" s="12">
        <f t="shared" si="191"/>
        <v>1.1923076923076923</v>
      </c>
      <c r="AT86" s="12">
        <f t="shared" si="192"/>
        <v>19.181818181818183</v>
      </c>
      <c r="AU86" s="12">
        <f t="shared" si="193"/>
        <v>4.9384885764499122</v>
      </c>
      <c r="AV86" s="11">
        <f t="shared" si="194"/>
        <v>0.25545454545454543</v>
      </c>
      <c r="AW86" s="12">
        <f t="shared" si="195"/>
        <v>168.64608076009503</v>
      </c>
      <c r="AX86" s="12">
        <f t="shared" si="196"/>
        <v>0.33649289099526064</v>
      </c>
    </row>
    <row r="87" spans="1:50" x14ac:dyDescent="0.25">
      <c r="B87" s="8" t="s">
        <v>40</v>
      </c>
      <c r="C87" s="8" t="s">
        <v>46</v>
      </c>
      <c r="D87" s="8">
        <v>2</v>
      </c>
      <c r="G87" s="8">
        <v>1</v>
      </c>
      <c r="H87" s="8">
        <v>14</v>
      </c>
      <c r="I87" s="8">
        <v>263</v>
      </c>
      <c r="J87" s="8">
        <v>147</v>
      </c>
      <c r="K87" s="8">
        <v>386</v>
      </c>
      <c r="L87" s="8">
        <v>19.3</v>
      </c>
      <c r="M87" s="8">
        <v>181</v>
      </c>
      <c r="N87" s="8">
        <v>45.7</v>
      </c>
      <c r="O87" s="8">
        <v>82.5</v>
      </c>
      <c r="P87" s="8">
        <v>143</v>
      </c>
      <c r="Q87" s="8">
        <v>17.100000000000001</v>
      </c>
      <c r="R87" s="8">
        <v>64.5</v>
      </c>
      <c r="S87" s="8">
        <v>9.9</v>
      </c>
      <c r="T87" s="8">
        <v>4.82</v>
      </c>
      <c r="U87" s="8">
        <v>6.84</v>
      </c>
      <c r="V87" s="8">
        <v>0.83</v>
      </c>
      <c r="W87" s="8">
        <v>4.2</v>
      </c>
      <c r="X87" s="8">
        <v>0.73</v>
      </c>
      <c r="Y87" s="8">
        <v>1.76</v>
      </c>
      <c r="Z87" s="8">
        <v>0.22500000000000001</v>
      </c>
      <c r="AA87" s="8">
        <v>1.36</v>
      </c>
      <c r="AB87" s="8">
        <v>0.19800000000000001</v>
      </c>
      <c r="AC87" s="8">
        <v>4.3</v>
      </c>
      <c r="AD87" s="8">
        <v>17</v>
      </c>
      <c r="AE87" s="8">
        <v>5.95</v>
      </c>
      <c r="AF87" s="8">
        <v>1.76</v>
      </c>
      <c r="AH87" s="12">
        <f t="shared" si="197"/>
        <v>1.8052516411378554</v>
      </c>
      <c r="AI87" s="12">
        <f t="shared" si="198"/>
        <v>9.3782383419689115</v>
      </c>
      <c r="AJ87" s="12">
        <f t="shared" si="199"/>
        <v>60.661764705882348</v>
      </c>
      <c r="AK87" s="12">
        <f t="shared" si="200"/>
        <v>47.42647058823529</v>
      </c>
      <c r="AL87" s="12">
        <f t="shared" si="184"/>
        <v>1.7891156462585034</v>
      </c>
      <c r="AM87" s="12">
        <f t="shared" si="201"/>
        <v>0.56122448979591832</v>
      </c>
      <c r="AN87" s="12">
        <f t="shared" si="202"/>
        <v>0.38082901554404147</v>
      </c>
      <c r="AO87" s="11">
        <f t="shared" si="187"/>
        <v>1.1647058823529413E-2</v>
      </c>
      <c r="AP87" s="12">
        <f t="shared" si="188"/>
        <v>14.848484848484848</v>
      </c>
      <c r="AQ87" s="11">
        <f t="shared" si="203"/>
        <v>6.9230769230769235E-2</v>
      </c>
      <c r="AR87" s="12">
        <f t="shared" si="204"/>
        <v>105.14705882352941</v>
      </c>
      <c r="AS87" s="12">
        <f t="shared" si="191"/>
        <v>1.2657342657342658</v>
      </c>
      <c r="AT87" s="12">
        <f t="shared" si="192"/>
        <v>2.2790697674418605</v>
      </c>
      <c r="AU87" s="12">
        <f t="shared" si="193"/>
        <v>50</v>
      </c>
      <c r="AV87" s="11">
        <f t="shared" si="194"/>
        <v>0.15348837209302327</v>
      </c>
      <c r="AW87" s="12">
        <f t="shared" si="195"/>
        <v>80.08298755186722</v>
      </c>
      <c r="AX87" s="12">
        <f t="shared" si="196"/>
        <v>2.6258503401360542</v>
      </c>
    </row>
    <row r="88" spans="1:50" x14ac:dyDescent="0.25">
      <c r="B88" s="8" t="s">
        <v>114</v>
      </c>
      <c r="C88" s="8" t="s">
        <v>46</v>
      </c>
      <c r="D88" s="8">
        <v>5</v>
      </c>
      <c r="G88" s="8">
        <v>3</v>
      </c>
      <c r="H88" s="8">
        <v>33</v>
      </c>
      <c r="I88" s="8">
        <v>1819</v>
      </c>
      <c r="J88" s="8">
        <v>163</v>
      </c>
      <c r="K88" s="8">
        <v>1096</v>
      </c>
      <c r="L88" s="8">
        <v>28.3</v>
      </c>
      <c r="M88" s="8">
        <v>467</v>
      </c>
      <c r="N88" s="8">
        <v>91.2</v>
      </c>
      <c r="O88" s="8">
        <v>100</v>
      </c>
      <c r="P88" s="8">
        <v>188</v>
      </c>
      <c r="Q88" s="8">
        <v>20.2</v>
      </c>
      <c r="R88" s="8">
        <v>69.599999999999994</v>
      </c>
      <c r="S88" s="8">
        <v>10.3</v>
      </c>
      <c r="T88" s="8">
        <v>2.69</v>
      </c>
      <c r="U88" s="8">
        <v>6.76</v>
      </c>
      <c r="V88" s="8">
        <v>0.94</v>
      </c>
      <c r="W88" s="8">
        <v>5.5</v>
      </c>
      <c r="X88" s="8">
        <v>1</v>
      </c>
      <c r="Y88" s="8">
        <v>2.83</v>
      </c>
      <c r="Z88" s="8">
        <v>0.42099999999999999</v>
      </c>
      <c r="AA88" s="8">
        <v>2.75</v>
      </c>
      <c r="AB88" s="8">
        <v>0.40100000000000002</v>
      </c>
      <c r="AC88" s="8">
        <v>10.6</v>
      </c>
      <c r="AD88" s="8">
        <v>12</v>
      </c>
      <c r="AE88" s="8">
        <v>18.2</v>
      </c>
      <c r="AF88" s="8">
        <v>4.4800000000000004</v>
      </c>
      <c r="AH88" s="12">
        <f t="shared" si="197"/>
        <v>1.0964912280701753</v>
      </c>
      <c r="AI88" s="12">
        <f t="shared" si="198"/>
        <v>16.501766784452297</v>
      </c>
      <c r="AJ88" s="12">
        <f t="shared" si="199"/>
        <v>36.363636363636367</v>
      </c>
      <c r="AK88" s="12">
        <f t="shared" si="200"/>
        <v>25.309090909090909</v>
      </c>
      <c r="AL88" s="12">
        <f t="shared" si="184"/>
        <v>11.159509202453988</v>
      </c>
      <c r="AM88" s="12">
        <f t="shared" si="201"/>
        <v>0.61349693251533743</v>
      </c>
      <c r="AN88" s="12">
        <f t="shared" si="202"/>
        <v>0.14872262773722628</v>
      </c>
      <c r="AO88" s="11">
        <f t="shared" si="187"/>
        <v>3.3416666666666671E-2</v>
      </c>
      <c r="AP88" s="12">
        <f t="shared" si="188"/>
        <v>15.825242718446601</v>
      </c>
      <c r="AQ88" s="11">
        <f t="shared" si="203"/>
        <v>5.4787234042553194E-2</v>
      </c>
      <c r="AR88" s="12">
        <f t="shared" si="204"/>
        <v>68.36363636363636</v>
      </c>
      <c r="AS88" s="12">
        <f t="shared" si="191"/>
        <v>2.4840425531914891</v>
      </c>
      <c r="AT88" s="12">
        <f t="shared" si="192"/>
        <v>2.3419540229885061</v>
      </c>
      <c r="AU88" s="12">
        <f t="shared" si="193"/>
        <v>25.685785536159603</v>
      </c>
      <c r="AV88" s="11">
        <f t="shared" si="194"/>
        <v>0.14798850574712646</v>
      </c>
      <c r="AW88" s="12">
        <f t="shared" si="195"/>
        <v>407.43494423791822</v>
      </c>
      <c r="AX88" s="12">
        <f>K88/J88</f>
        <v>6.7239263803680984</v>
      </c>
    </row>
    <row r="89" spans="1:50" x14ac:dyDescent="0.25">
      <c r="B89" s="8" t="s">
        <v>41</v>
      </c>
      <c r="C89" s="8" t="s">
        <v>45</v>
      </c>
      <c r="D89" s="8">
        <v>2</v>
      </c>
      <c r="G89" s="8">
        <v>1</v>
      </c>
      <c r="H89" s="8">
        <v>13</v>
      </c>
      <c r="I89" s="8">
        <v>272</v>
      </c>
      <c r="J89" s="8">
        <v>255</v>
      </c>
      <c r="K89" s="8">
        <v>106</v>
      </c>
      <c r="L89" s="8">
        <v>28.2</v>
      </c>
      <c r="M89" s="8">
        <v>456</v>
      </c>
      <c r="N89" s="8">
        <v>74.8</v>
      </c>
      <c r="O89" s="8">
        <v>103</v>
      </c>
      <c r="P89" s="8">
        <v>171</v>
      </c>
      <c r="Q89" s="8">
        <v>16</v>
      </c>
      <c r="R89" s="8">
        <v>51.4</v>
      </c>
      <c r="S89" s="8">
        <v>7.4</v>
      </c>
      <c r="T89" s="8">
        <v>1.22</v>
      </c>
      <c r="U89" s="8">
        <v>5.25</v>
      </c>
      <c r="V89" s="8">
        <v>0.83</v>
      </c>
      <c r="W89" s="8">
        <v>4.84</v>
      </c>
      <c r="X89" s="8">
        <v>0.99</v>
      </c>
      <c r="Y89" s="8">
        <v>2.91</v>
      </c>
      <c r="Z89" s="8">
        <v>0.43099999999999999</v>
      </c>
      <c r="AA89" s="8">
        <v>3.13</v>
      </c>
      <c r="AB89" s="8">
        <v>0.51500000000000001</v>
      </c>
      <c r="AC89" s="8">
        <v>11.1</v>
      </c>
      <c r="AD89" s="8">
        <v>28</v>
      </c>
      <c r="AE89" s="8">
        <v>35.5</v>
      </c>
      <c r="AF89" s="8">
        <v>12.2</v>
      </c>
      <c r="AH89" s="12">
        <f t="shared" si="197"/>
        <v>1.3770053475935828</v>
      </c>
      <c r="AI89" s="12">
        <f t="shared" si="198"/>
        <v>16.170212765957448</v>
      </c>
      <c r="AJ89" s="12">
        <f t="shared" si="199"/>
        <v>32.907348242811501</v>
      </c>
      <c r="AK89" s="12">
        <f t="shared" si="200"/>
        <v>16.421725239616613</v>
      </c>
      <c r="AL89" s="12">
        <f t="shared" si="184"/>
        <v>1.0666666666666667</v>
      </c>
      <c r="AM89" s="12">
        <f t="shared" si="201"/>
        <v>0.40392156862745099</v>
      </c>
      <c r="AN89" s="12">
        <f t="shared" si="202"/>
        <v>2.4056603773584904</v>
      </c>
      <c r="AO89" s="11">
        <f t="shared" si="187"/>
        <v>1.8392857142857145E-2</v>
      </c>
      <c r="AP89" s="12">
        <f t="shared" si="188"/>
        <v>34.45945945945946</v>
      </c>
      <c r="AQ89" s="11">
        <f t="shared" si="203"/>
        <v>4.3274853801169591E-2</v>
      </c>
      <c r="AR89" s="12">
        <f t="shared" si="204"/>
        <v>54.632587859424923</v>
      </c>
      <c r="AS89" s="12">
        <f t="shared" si="191"/>
        <v>2.6666666666666665</v>
      </c>
      <c r="AT89" s="12">
        <f t="shared" si="192"/>
        <v>4.9610894941634243</v>
      </c>
      <c r="AU89" s="12">
        <f t="shared" si="193"/>
        <v>14.368932038834952</v>
      </c>
      <c r="AV89" s="11">
        <f t="shared" si="194"/>
        <v>0.14396887159533076</v>
      </c>
      <c r="AW89" s="12">
        <f t="shared" si="195"/>
        <v>86.885245901639351</v>
      </c>
      <c r="AX89" s="12">
        <f t="shared" si="196"/>
        <v>0.41568627450980394</v>
      </c>
    </row>
    <row r="90" spans="1:50" x14ac:dyDescent="0.25">
      <c r="AH90" s="12"/>
      <c r="AI90" s="12"/>
      <c r="AJ90" s="12"/>
      <c r="AK90" s="12"/>
      <c r="AL90" s="12"/>
      <c r="AM90" s="12"/>
      <c r="AN90" s="12"/>
      <c r="AO90" s="11"/>
      <c r="AP90" s="12"/>
      <c r="AQ90" s="11"/>
      <c r="AR90" s="12"/>
      <c r="AS90" s="12"/>
      <c r="AT90" s="12"/>
      <c r="AU90" s="12"/>
      <c r="AV90" s="11"/>
      <c r="AW90" s="12"/>
      <c r="AX90" s="12"/>
    </row>
    <row r="91" spans="1:50" x14ac:dyDescent="0.25">
      <c r="B91" s="8" t="s">
        <v>203</v>
      </c>
      <c r="C91" s="8" t="s">
        <v>204</v>
      </c>
      <c r="H91" s="8">
        <v>15</v>
      </c>
      <c r="I91" s="8">
        <v>3</v>
      </c>
      <c r="J91" s="8">
        <v>187</v>
      </c>
      <c r="K91" s="8">
        <v>11</v>
      </c>
      <c r="L91" s="8">
        <v>56.7</v>
      </c>
      <c r="M91" s="8">
        <v>687</v>
      </c>
      <c r="N91" s="8">
        <v>204</v>
      </c>
      <c r="O91" s="8">
        <v>245</v>
      </c>
      <c r="P91" s="8">
        <v>434</v>
      </c>
      <c r="Q91" s="8">
        <v>43.7</v>
      </c>
      <c r="R91" s="8">
        <v>132</v>
      </c>
      <c r="S91" s="8">
        <v>15.6</v>
      </c>
      <c r="T91" s="8">
        <v>2.19</v>
      </c>
      <c r="U91" s="8">
        <v>10.4</v>
      </c>
      <c r="V91" s="8">
        <v>1.66</v>
      </c>
      <c r="W91" s="8">
        <v>9.89</v>
      </c>
      <c r="X91" s="8">
        <v>2.0099999999999998</v>
      </c>
      <c r="Y91" s="8">
        <v>6</v>
      </c>
      <c r="Z91" s="8">
        <v>0.85899999999999999</v>
      </c>
      <c r="AA91" s="8">
        <v>5.58</v>
      </c>
      <c r="AB91" s="8">
        <v>0.90900000000000003</v>
      </c>
      <c r="AC91" s="8">
        <v>15.1</v>
      </c>
      <c r="AD91" s="8">
        <v>11</v>
      </c>
      <c r="AE91" s="8">
        <v>22.1</v>
      </c>
      <c r="AF91" s="8">
        <v>1.6</v>
      </c>
      <c r="AH91" s="12">
        <f t="shared" ref="AH91:AH110" si="207">O91/N91</f>
        <v>1.2009803921568627</v>
      </c>
      <c r="AI91" s="12">
        <f t="shared" ref="AI91:AI110" si="208">M91/L91</f>
        <v>12.116402116402115</v>
      </c>
      <c r="AJ91" s="12">
        <f t="shared" ref="AJ91:AJ110" si="209">O91/AA91</f>
        <v>43.906810035842291</v>
      </c>
      <c r="AK91" s="12">
        <f t="shared" ref="AK91:AK110" si="210">R91/AA91</f>
        <v>23.655913978494624</v>
      </c>
      <c r="AL91" s="12">
        <f t="shared" ref="AL91:AL110" si="211">I91/J91</f>
        <v>1.6042780748663103E-2</v>
      </c>
      <c r="AM91" s="12">
        <f t="shared" ref="AM91:AM110" si="212">O91/J91</f>
        <v>1.3101604278074865</v>
      </c>
      <c r="AN91" s="12">
        <f t="shared" ref="AN91:AN110" si="213">J91/K91</f>
        <v>17</v>
      </c>
      <c r="AO91" s="11">
        <f t="shared" ref="AO91:AO110" si="214">AB91/AD91</f>
        <v>8.2636363636363633E-2</v>
      </c>
      <c r="AP91" s="12">
        <f t="shared" ref="AP91:AP110" si="215">J91/S91</f>
        <v>11.987179487179487</v>
      </c>
      <c r="AQ91" s="11">
        <f t="shared" ref="AQ91:AQ110" si="216">S91/P91</f>
        <v>3.5944700460829496E-2</v>
      </c>
      <c r="AR91" s="12">
        <f t="shared" ref="AR91:AR110" si="217">P91/AA91</f>
        <v>77.777777777777771</v>
      </c>
      <c r="AS91" s="12">
        <f t="shared" ref="AS91:AS110" si="218">M91/P91</f>
        <v>1.5829493087557605</v>
      </c>
      <c r="AT91" s="12">
        <f t="shared" ref="AT91:AT110" si="219">J91/R91</f>
        <v>1.4166666666666667</v>
      </c>
      <c r="AU91" s="12">
        <f t="shared" ref="AU91:AU110" si="220">S91/AB91</f>
        <v>17.161716171617162</v>
      </c>
      <c r="AV91" s="11">
        <f t="shared" ref="AV91:AV110" si="221">S91/R91</f>
        <v>0.11818181818181818</v>
      </c>
      <c r="AW91" s="12">
        <f t="shared" ref="AW91:AW110" si="222">K91/T91</f>
        <v>5.0228310502283104</v>
      </c>
      <c r="AX91" s="12">
        <f t="shared" ref="AX91:AX110" si="223">K91/J91</f>
        <v>5.8823529411764705E-2</v>
      </c>
    </row>
    <row r="92" spans="1:50" x14ac:dyDescent="0.25">
      <c r="B92" s="8" t="s">
        <v>205</v>
      </c>
      <c r="C92" s="8" t="s">
        <v>204</v>
      </c>
      <c r="H92" s="8">
        <v>16</v>
      </c>
      <c r="I92" s="8">
        <v>5</v>
      </c>
      <c r="J92" s="8">
        <v>168</v>
      </c>
      <c r="K92" s="8">
        <v>38</v>
      </c>
      <c r="L92" s="8">
        <v>51.5</v>
      </c>
      <c r="M92" s="8">
        <v>805</v>
      </c>
      <c r="N92" s="8">
        <v>214</v>
      </c>
      <c r="O92" s="8">
        <v>250</v>
      </c>
      <c r="P92" s="8">
        <v>453</v>
      </c>
      <c r="Q92" s="8">
        <v>50.1</v>
      </c>
      <c r="R92" s="8">
        <v>171</v>
      </c>
      <c r="S92" s="8">
        <v>22.7</v>
      </c>
      <c r="T92" s="8">
        <v>3.16</v>
      </c>
      <c r="U92" s="8">
        <v>14</v>
      </c>
      <c r="V92" s="8">
        <v>1.93</v>
      </c>
      <c r="W92" s="8">
        <v>10.4</v>
      </c>
      <c r="X92" s="8">
        <v>1.92</v>
      </c>
      <c r="Y92" s="8">
        <v>4.83</v>
      </c>
      <c r="Z92" s="8">
        <v>0.65</v>
      </c>
      <c r="AA92" s="8">
        <v>4.1399999999999997</v>
      </c>
      <c r="AB92" s="8">
        <v>0.65200000000000002</v>
      </c>
      <c r="AC92" s="8">
        <v>18.7</v>
      </c>
      <c r="AD92" s="8">
        <v>23</v>
      </c>
      <c r="AE92" s="8">
        <v>23.6</v>
      </c>
      <c r="AF92" s="8">
        <v>6.04</v>
      </c>
      <c r="AH92" s="12">
        <f t="shared" si="207"/>
        <v>1.1682242990654206</v>
      </c>
      <c r="AI92" s="12">
        <f t="shared" si="208"/>
        <v>15.631067961165048</v>
      </c>
      <c r="AJ92" s="12">
        <f t="shared" si="209"/>
        <v>60.386473429951693</v>
      </c>
      <c r="AK92" s="12">
        <f t="shared" si="210"/>
        <v>41.304347826086961</v>
      </c>
      <c r="AL92" s="12">
        <f t="shared" si="211"/>
        <v>2.976190476190476E-2</v>
      </c>
      <c r="AM92" s="12">
        <f t="shared" si="212"/>
        <v>1.4880952380952381</v>
      </c>
      <c r="AN92" s="12">
        <f t="shared" si="213"/>
        <v>4.4210526315789478</v>
      </c>
      <c r="AO92" s="11">
        <f t="shared" si="214"/>
        <v>2.8347826086956521E-2</v>
      </c>
      <c r="AP92" s="12">
        <f t="shared" si="215"/>
        <v>7.4008810572687231</v>
      </c>
      <c r="AQ92" s="11">
        <f t="shared" si="216"/>
        <v>5.0110375275938188E-2</v>
      </c>
      <c r="AR92" s="12">
        <f t="shared" si="217"/>
        <v>109.42028985507247</v>
      </c>
      <c r="AS92" s="12">
        <f t="shared" si="218"/>
        <v>1.7770419426048565</v>
      </c>
      <c r="AT92" s="12">
        <f t="shared" si="219"/>
        <v>0.98245614035087714</v>
      </c>
      <c r="AU92" s="12">
        <f t="shared" si="220"/>
        <v>34.815950920245399</v>
      </c>
      <c r="AV92" s="11">
        <f t="shared" si="221"/>
        <v>0.13274853801169589</v>
      </c>
      <c r="AW92" s="12">
        <f t="shared" si="222"/>
        <v>12.025316455696203</v>
      </c>
      <c r="AX92" s="12">
        <f t="shared" si="223"/>
        <v>0.22619047619047619</v>
      </c>
    </row>
    <row r="93" spans="1:50" x14ac:dyDescent="0.25">
      <c r="B93" s="8" t="s">
        <v>206</v>
      </c>
      <c r="C93" s="8" t="s">
        <v>204</v>
      </c>
      <c r="H93" s="8">
        <v>41</v>
      </c>
      <c r="I93" s="8">
        <v>9</v>
      </c>
      <c r="J93" s="8">
        <v>116</v>
      </c>
      <c r="K93" s="8">
        <v>94</v>
      </c>
      <c r="L93" s="8">
        <v>39.4</v>
      </c>
      <c r="M93" s="8">
        <v>285</v>
      </c>
      <c r="N93" s="8">
        <v>176</v>
      </c>
      <c r="O93" s="8">
        <v>222</v>
      </c>
      <c r="P93" s="8">
        <v>455</v>
      </c>
      <c r="Q93" s="8">
        <v>51.3</v>
      </c>
      <c r="R93" s="8">
        <v>163</v>
      </c>
      <c r="S93" s="8">
        <v>18.899999999999999</v>
      </c>
      <c r="T93" s="8">
        <v>3.13</v>
      </c>
      <c r="U93" s="8">
        <v>10.5</v>
      </c>
      <c r="V93" s="8">
        <v>1.52</v>
      </c>
      <c r="W93" s="8">
        <v>8.06</v>
      </c>
      <c r="X93" s="8">
        <v>1.44</v>
      </c>
      <c r="Y93" s="8">
        <v>3.78</v>
      </c>
      <c r="Z93" s="8">
        <v>0.47099999999999997</v>
      </c>
      <c r="AA93" s="8">
        <v>2.7</v>
      </c>
      <c r="AB93" s="8">
        <v>0.39600000000000002</v>
      </c>
      <c r="AC93" s="8">
        <v>9</v>
      </c>
      <c r="AD93" s="8">
        <v>9</v>
      </c>
      <c r="AE93" s="8">
        <v>10.7</v>
      </c>
      <c r="AF93" s="8">
        <v>1.53</v>
      </c>
      <c r="AH93" s="12">
        <f t="shared" si="207"/>
        <v>1.2613636363636365</v>
      </c>
      <c r="AI93" s="12">
        <f t="shared" si="208"/>
        <v>7.2335025380710665</v>
      </c>
      <c r="AJ93" s="12">
        <f t="shared" si="209"/>
        <v>82.222222222222214</v>
      </c>
      <c r="AK93" s="12">
        <f t="shared" si="210"/>
        <v>60.370370370370367</v>
      </c>
      <c r="AL93" s="12">
        <f t="shared" si="211"/>
        <v>7.7586206896551727E-2</v>
      </c>
      <c r="AM93" s="12">
        <f t="shared" si="212"/>
        <v>1.9137931034482758</v>
      </c>
      <c r="AN93" s="12">
        <f t="shared" si="213"/>
        <v>1.2340425531914894</v>
      </c>
      <c r="AO93" s="11">
        <f t="shared" si="214"/>
        <v>4.4000000000000004E-2</v>
      </c>
      <c r="AP93" s="12">
        <f t="shared" si="215"/>
        <v>6.1375661375661377</v>
      </c>
      <c r="AQ93" s="11">
        <f t="shared" si="216"/>
        <v>4.1538461538461538E-2</v>
      </c>
      <c r="AR93" s="12">
        <f t="shared" si="217"/>
        <v>168.5185185185185</v>
      </c>
      <c r="AS93" s="12">
        <f t="shared" si="218"/>
        <v>0.62637362637362637</v>
      </c>
      <c r="AT93" s="12">
        <f t="shared" si="219"/>
        <v>0.71165644171779141</v>
      </c>
      <c r="AU93" s="12">
        <f t="shared" si="220"/>
        <v>47.72727272727272</v>
      </c>
      <c r="AV93" s="11">
        <f t="shared" si="221"/>
        <v>0.11595092024539877</v>
      </c>
      <c r="AW93" s="12">
        <f t="shared" si="222"/>
        <v>30.031948881789138</v>
      </c>
      <c r="AX93" s="12">
        <f t="shared" si="223"/>
        <v>0.81034482758620685</v>
      </c>
    </row>
    <row r="94" spans="1:50" x14ac:dyDescent="0.25">
      <c r="B94" s="8" t="s">
        <v>207</v>
      </c>
      <c r="C94" s="8" t="s">
        <v>204</v>
      </c>
      <c r="H94" s="8">
        <v>45</v>
      </c>
      <c r="I94" s="8">
        <v>10</v>
      </c>
      <c r="J94" s="8">
        <v>144</v>
      </c>
      <c r="K94" s="8">
        <v>122</v>
      </c>
      <c r="L94" s="8">
        <v>89.3</v>
      </c>
      <c r="M94" s="8">
        <v>487</v>
      </c>
      <c r="N94" s="8">
        <v>272</v>
      </c>
      <c r="O94" s="8">
        <v>500</v>
      </c>
      <c r="P94" s="8">
        <v>1010</v>
      </c>
      <c r="Q94" s="8">
        <v>114</v>
      </c>
      <c r="R94" s="8">
        <v>365</v>
      </c>
      <c r="S94" s="8">
        <v>42.8</v>
      </c>
      <c r="T94" s="8">
        <v>7.51</v>
      </c>
      <c r="U94" s="8">
        <v>25.1</v>
      </c>
      <c r="V94" s="8">
        <v>3.49</v>
      </c>
      <c r="W94" s="8">
        <v>18.899999999999999</v>
      </c>
      <c r="X94" s="8">
        <v>3.46</v>
      </c>
      <c r="Y94" s="8">
        <v>8.57</v>
      </c>
      <c r="Z94" s="8">
        <v>1.02</v>
      </c>
      <c r="AA94" s="8">
        <v>5.42</v>
      </c>
      <c r="AB94" s="8">
        <v>0.752</v>
      </c>
      <c r="AC94" s="8">
        <v>13.5</v>
      </c>
      <c r="AD94" s="8">
        <v>14</v>
      </c>
      <c r="AE94" s="8">
        <v>40.1</v>
      </c>
      <c r="AF94" s="8">
        <v>4.33</v>
      </c>
      <c r="AH94" s="12">
        <f t="shared" si="207"/>
        <v>1.838235294117647</v>
      </c>
      <c r="AI94" s="12">
        <f t="shared" si="208"/>
        <v>5.4535274356103027</v>
      </c>
      <c r="AJ94" s="12">
        <f t="shared" si="209"/>
        <v>92.250922509225092</v>
      </c>
      <c r="AK94" s="12">
        <f t="shared" si="210"/>
        <v>67.343173431734314</v>
      </c>
      <c r="AL94" s="12">
        <f t="shared" si="211"/>
        <v>6.9444444444444448E-2</v>
      </c>
      <c r="AM94" s="12">
        <f t="shared" si="212"/>
        <v>3.4722222222222223</v>
      </c>
      <c r="AN94" s="12">
        <f t="shared" si="213"/>
        <v>1.180327868852459</v>
      </c>
      <c r="AO94" s="11">
        <f t="shared" si="214"/>
        <v>5.3714285714285714E-2</v>
      </c>
      <c r="AP94" s="12">
        <f t="shared" si="215"/>
        <v>3.3644859813084116</v>
      </c>
      <c r="AQ94" s="11">
        <f t="shared" si="216"/>
        <v>4.2376237623762372E-2</v>
      </c>
      <c r="AR94" s="12">
        <f t="shared" si="217"/>
        <v>186.34686346863469</v>
      </c>
      <c r="AS94" s="12">
        <f t="shared" si="218"/>
        <v>0.48217821782178216</v>
      </c>
      <c r="AT94" s="12">
        <f t="shared" si="219"/>
        <v>0.39452054794520547</v>
      </c>
      <c r="AU94" s="12">
        <f t="shared" si="220"/>
        <v>56.914893617021271</v>
      </c>
      <c r="AV94" s="11">
        <f t="shared" si="221"/>
        <v>0.11726027397260273</v>
      </c>
      <c r="AW94" s="12">
        <f t="shared" si="222"/>
        <v>16.245006657789613</v>
      </c>
      <c r="AX94" s="12">
        <f t="shared" si="223"/>
        <v>0.84722222222222221</v>
      </c>
    </row>
    <row r="95" spans="1:50" x14ac:dyDescent="0.25">
      <c r="B95" s="8" t="s">
        <v>208</v>
      </c>
      <c r="C95" s="8" t="s">
        <v>204</v>
      </c>
      <c r="G95" s="8">
        <v>1</v>
      </c>
      <c r="H95" s="8">
        <v>16</v>
      </c>
      <c r="I95" s="8">
        <v>27</v>
      </c>
      <c r="J95" s="8">
        <v>156</v>
      </c>
      <c r="K95" s="8">
        <v>426</v>
      </c>
      <c r="L95" s="8">
        <v>32.799999999999997</v>
      </c>
      <c r="M95" s="8">
        <v>565</v>
      </c>
      <c r="N95" s="8">
        <v>185</v>
      </c>
      <c r="O95" s="8">
        <v>192</v>
      </c>
      <c r="P95" s="8">
        <v>343</v>
      </c>
      <c r="Q95" s="8">
        <v>30.4</v>
      </c>
      <c r="R95" s="8">
        <v>88.2</v>
      </c>
      <c r="S95" s="8">
        <v>10.199999999999999</v>
      </c>
      <c r="T95" s="8">
        <v>2.38</v>
      </c>
      <c r="U95" s="8">
        <v>6.54</v>
      </c>
      <c r="V95" s="8">
        <v>0.9</v>
      </c>
      <c r="W95" s="8">
        <v>5.81</v>
      </c>
      <c r="X95" s="8">
        <v>1.1100000000000001</v>
      </c>
      <c r="Y95" s="8">
        <v>3.13</v>
      </c>
      <c r="Z95" s="8">
        <v>0.43099999999999999</v>
      </c>
      <c r="AA95" s="8">
        <v>2.78</v>
      </c>
      <c r="AB95" s="8">
        <v>0.38700000000000001</v>
      </c>
      <c r="AC95" s="8">
        <v>12.5</v>
      </c>
      <c r="AD95" s="8">
        <v>12</v>
      </c>
      <c r="AE95" s="8">
        <v>21.4</v>
      </c>
      <c r="AF95" s="8">
        <v>3.72</v>
      </c>
      <c r="AH95" s="12">
        <f t="shared" si="207"/>
        <v>1.0378378378378379</v>
      </c>
      <c r="AI95" s="12">
        <f t="shared" si="208"/>
        <v>17.225609756097562</v>
      </c>
      <c r="AJ95" s="12">
        <f t="shared" si="209"/>
        <v>69.06474820143886</v>
      </c>
      <c r="AK95" s="12">
        <f t="shared" si="210"/>
        <v>31.726618705035975</v>
      </c>
      <c r="AL95" s="12">
        <f t="shared" si="211"/>
        <v>0.17307692307692307</v>
      </c>
      <c r="AM95" s="12">
        <f t="shared" si="212"/>
        <v>1.2307692307692308</v>
      </c>
      <c r="AN95" s="12">
        <f t="shared" si="213"/>
        <v>0.36619718309859156</v>
      </c>
      <c r="AO95" s="11">
        <f t="shared" si="214"/>
        <v>3.2250000000000001E-2</v>
      </c>
      <c r="AP95" s="12">
        <f t="shared" si="215"/>
        <v>15.294117647058824</v>
      </c>
      <c r="AQ95" s="11">
        <f t="shared" si="216"/>
        <v>2.9737609329446062E-2</v>
      </c>
      <c r="AR95" s="12">
        <f t="shared" si="217"/>
        <v>123.38129496402878</v>
      </c>
      <c r="AS95" s="12">
        <f t="shared" si="218"/>
        <v>1.6472303206997085</v>
      </c>
      <c r="AT95" s="12">
        <f t="shared" si="219"/>
        <v>1.7687074829931972</v>
      </c>
      <c r="AU95" s="12">
        <f t="shared" si="220"/>
        <v>26.356589147286819</v>
      </c>
      <c r="AV95" s="11">
        <f t="shared" si="221"/>
        <v>0.11564625850340135</v>
      </c>
      <c r="AW95" s="12">
        <f t="shared" si="222"/>
        <v>178.99159663865547</v>
      </c>
      <c r="AX95" s="12">
        <f t="shared" si="223"/>
        <v>2.7307692307692308</v>
      </c>
    </row>
    <row r="96" spans="1:50" x14ac:dyDescent="0.25">
      <c r="B96" s="8" t="s">
        <v>209</v>
      </c>
      <c r="C96" s="8" t="s">
        <v>204</v>
      </c>
      <c r="G96" s="8">
        <v>1</v>
      </c>
      <c r="H96" s="8">
        <v>19</v>
      </c>
      <c r="I96" s="8">
        <v>136</v>
      </c>
      <c r="J96" s="8">
        <v>483</v>
      </c>
      <c r="K96" s="8">
        <v>393</v>
      </c>
      <c r="L96" s="8">
        <v>30.8</v>
      </c>
      <c r="M96" s="8">
        <v>863</v>
      </c>
      <c r="N96" s="8">
        <v>204</v>
      </c>
      <c r="O96" s="8">
        <v>168</v>
      </c>
      <c r="P96" s="8">
        <v>293</v>
      </c>
      <c r="Q96" s="8">
        <v>26.5</v>
      </c>
      <c r="R96" s="8">
        <v>79.3</v>
      </c>
      <c r="S96" s="8">
        <v>10.1</v>
      </c>
      <c r="T96" s="8">
        <v>1.96</v>
      </c>
      <c r="U96" s="8">
        <v>6.02</v>
      </c>
      <c r="V96" s="8">
        <v>0.89</v>
      </c>
      <c r="W96" s="8">
        <v>5.55</v>
      </c>
      <c r="X96" s="8">
        <v>1</v>
      </c>
      <c r="Y96" s="8">
        <v>2.88</v>
      </c>
      <c r="Z96" s="8">
        <v>0.39</v>
      </c>
      <c r="AA96" s="8">
        <v>2.59</v>
      </c>
      <c r="AB96" s="8">
        <v>0.378</v>
      </c>
      <c r="AC96" s="8">
        <v>18.399999999999999</v>
      </c>
      <c r="AD96" s="8">
        <v>15</v>
      </c>
      <c r="AE96" s="8">
        <v>29.8</v>
      </c>
      <c r="AF96" s="8">
        <v>8.35</v>
      </c>
      <c r="AH96" s="12">
        <f t="shared" si="207"/>
        <v>0.82352941176470584</v>
      </c>
      <c r="AI96" s="12">
        <f t="shared" si="208"/>
        <v>28.019480519480521</v>
      </c>
      <c r="AJ96" s="12">
        <f t="shared" si="209"/>
        <v>64.86486486486487</v>
      </c>
      <c r="AK96" s="12">
        <f t="shared" si="210"/>
        <v>30.61776061776062</v>
      </c>
      <c r="AL96" s="12">
        <f t="shared" si="211"/>
        <v>0.28157349896480333</v>
      </c>
      <c r="AM96" s="12">
        <f t="shared" si="212"/>
        <v>0.34782608695652173</v>
      </c>
      <c r="AN96" s="12">
        <f t="shared" si="213"/>
        <v>1.2290076335877862</v>
      </c>
      <c r="AO96" s="11">
        <f t="shared" si="214"/>
        <v>2.52E-2</v>
      </c>
      <c r="AP96" s="12">
        <f t="shared" si="215"/>
        <v>47.821782178217823</v>
      </c>
      <c r="AQ96" s="11">
        <f t="shared" si="216"/>
        <v>3.4470989761092148E-2</v>
      </c>
      <c r="AR96" s="12">
        <f t="shared" si="217"/>
        <v>113.12741312741313</v>
      </c>
      <c r="AS96" s="12">
        <f t="shared" si="218"/>
        <v>2.9453924914675769</v>
      </c>
      <c r="AT96" s="12">
        <f t="shared" si="219"/>
        <v>6.0907944514501891</v>
      </c>
      <c r="AU96" s="12">
        <f t="shared" si="220"/>
        <v>26.719576719576718</v>
      </c>
      <c r="AV96" s="11">
        <f t="shared" si="221"/>
        <v>0.12736443883984869</v>
      </c>
      <c r="AW96" s="12">
        <f t="shared" si="222"/>
        <v>200.51020408163265</v>
      </c>
      <c r="AX96" s="12">
        <f t="shared" si="223"/>
        <v>0.81366459627329191</v>
      </c>
    </row>
    <row r="97" spans="2:50" x14ac:dyDescent="0.25">
      <c r="B97" s="8" t="s">
        <v>210</v>
      </c>
      <c r="C97" s="8" t="s">
        <v>204</v>
      </c>
      <c r="H97" s="8">
        <v>22</v>
      </c>
      <c r="I97" s="8">
        <v>62</v>
      </c>
      <c r="J97" s="8">
        <v>168</v>
      </c>
      <c r="K97" s="8">
        <v>485</v>
      </c>
      <c r="L97" s="8">
        <v>63.2</v>
      </c>
      <c r="M97" s="8">
        <v>482</v>
      </c>
      <c r="N97" s="8">
        <v>235</v>
      </c>
      <c r="O97" s="8">
        <v>273</v>
      </c>
      <c r="P97" s="8">
        <v>570</v>
      </c>
      <c r="Q97" s="8">
        <v>62</v>
      </c>
      <c r="R97" s="8">
        <v>228</v>
      </c>
      <c r="S97" s="8">
        <v>32.700000000000003</v>
      </c>
      <c r="T97" s="8">
        <v>4.53</v>
      </c>
      <c r="U97" s="8">
        <v>19.899999999999999</v>
      </c>
      <c r="V97" s="8">
        <v>2.75</v>
      </c>
      <c r="W97" s="8">
        <v>14.6</v>
      </c>
      <c r="X97" s="8">
        <v>2.44</v>
      </c>
      <c r="Y97" s="8">
        <v>6.04</v>
      </c>
      <c r="Z97" s="8">
        <v>0.69399999999999995</v>
      </c>
      <c r="AA97" s="8">
        <v>4.05</v>
      </c>
      <c r="AB97" s="8">
        <v>0.52600000000000002</v>
      </c>
      <c r="AC97" s="8">
        <v>13.1</v>
      </c>
      <c r="AD97" s="8">
        <v>14</v>
      </c>
      <c r="AE97" s="8">
        <v>16.7</v>
      </c>
      <c r="AF97" s="8">
        <v>3.56</v>
      </c>
      <c r="AH97" s="12">
        <f t="shared" si="207"/>
        <v>1.1617021276595745</v>
      </c>
      <c r="AI97" s="12">
        <f t="shared" si="208"/>
        <v>7.6265822784810124</v>
      </c>
      <c r="AJ97" s="12">
        <f t="shared" si="209"/>
        <v>67.407407407407405</v>
      </c>
      <c r="AK97" s="12">
        <f t="shared" si="210"/>
        <v>56.296296296296298</v>
      </c>
      <c r="AL97" s="12">
        <f t="shared" si="211"/>
        <v>0.36904761904761907</v>
      </c>
      <c r="AM97" s="12">
        <f t="shared" si="212"/>
        <v>1.625</v>
      </c>
      <c r="AN97" s="12">
        <f t="shared" si="213"/>
        <v>0.34639175257731958</v>
      </c>
      <c r="AO97" s="11">
        <f t="shared" si="214"/>
        <v>3.7571428571428575E-2</v>
      </c>
      <c r="AP97" s="12">
        <f t="shared" si="215"/>
        <v>5.137614678899082</v>
      </c>
      <c r="AQ97" s="11">
        <f t="shared" si="216"/>
        <v>5.7368421052631582E-2</v>
      </c>
      <c r="AR97" s="12">
        <f t="shared" si="217"/>
        <v>140.74074074074073</v>
      </c>
      <c r="AS97" s="12">
        <f t="shared" si="218"/>
        <v>0.84561403508771926</v>
      </c>
      <c r="AT97" s="12">
        <f t="shared" si="219"/>
        <v>0.73684210526315785</v>
      </c>
      <c r="AU97" s="12">
        <f t="shared" si="220"/>
        <v>62.167300380228141</v>
      </c>
      <c r="AV97" s="11">
        <f t="shared" si="221"/>
        <v>0.14342105263157895</v>
      </c>
      <c r="AW97" s="12">
        <f t="shared" si="222"/>
        <v>107.06401766004414</v>
      </c>
      <c r="AX97" s="12">
        <f t="shared" si="223"/>
        <v>2.8869047619047619</v>
      </c>
    </row>
    <row r="98" spans="2:50" x14ac:dyDescent="0.25">
      <c r="B98" s="8" t="s">
        <v>211</v>
      </c>
      <c r="C98" s="8" t="s">
        <v>204</v>
      </c>
      <c r="G98" s="8">
        <v>1</v>
      </c>
      <c r="H98" s="8">
        <v>15</v>
      </c>
      <c r="I98" s="8">
        <v>13</v>
      </c>
      <c r="J98" s="8">
        <v>105</v>
      </c>
      <c r="K98" s="8">
        <v>68</v>
      </c>
      <c r="L98" s="8">
        <v>26.4</v>
      </c>
      <c r="M98" s="8">
        <v>231</v>
      </c>
      <c r="N98" s="8">
        <v>119</v>
      </c>
      <c r="O98" s="8">
        <v>146</v>
      </c>
      <c r="P98" s="8">
        <v>283</v>
      </c>
      <c r="Q98" s="8">
        <v>30.5</v>
      </c>
      <c r="R98" s="8">
        <v>97</v>
      </c>
      <c r="S98" s="8">
        <v>11.2</v>
      </c>
      <c r="T98" s="8">
        <v>1.77</v>
      </c>
      <c r="U98" s="8">
        <v>6.51</v>
      </c>
      <c r="V98" s="8">
        <v>0.94</v>
      </c>
      <c r="W98" s="8">
        <v>5.3</v>
      </c>
      <c r="X98" s="8">
        <v>0.97</v>
      </c>
      <c r="Y98" s="8">
        <v>2.69</v>
      </c>
      <c r="Z98" s="8">
        <v>0.34699999999999998</v>
      </c>
      <c r="AA98" s="8">
        <v>2.0699999999999998</v>
      </c>
      <c r="AB98" s="8">
        <v>0.313</v>
      </c>
      <c r="AC98" s="8">
        <v>6.4</v>
      </c>
      <c r="AD98" s="8">
        <v>7</v>
      </c>
      <c r="AE98" s="8">
        <v>10.3</v>
      </c>
      <c r="AF98" s="8">
        <v>1.44</v>
      </c>
      <c r="AH98" s="12">
        <f t="shared" si="207"/>
        <v>1.2268907563025211</v>
      </c>
      <c r="AI98" s="12">
        <f t="shared" si="208"/>
        <v>8.75</v>
      </c>
      <c r="AJ98" s="12">
        <f t="shared" si="209"/>
        <v>70.531400966183583</v>
      </c>
      <c r="AK98" s="12">
        <f t="shared" si="210"/>
        <v>46.859903381642518</v>
      </c>
      <c r="AL98" s="12">
        <f t="shared" si="211"/>
        <v>0.12380952380952381</v>
      </c>
      <c r="AM98" s="12">
        <f t="shared" si="212"/>
        <v>1.3904761904761904</v>
      </c>
      <c r="AN98" s="12">
        <f t="shared" si="213"/>
        <v>1.5441176470588236</v>
      </c>
      <c r="AO98" s="11">
        <f t="shared" si="214"/>
        <v>4.4714285714285713E-2</v>
      </c>
      <c r="AP98" s="12">
        <f t="shared" si="215"/>
        <v>9.375</v>
      </c>
      <c r="AQ98" s="11">
        <f t="shared" si="216"/>
        <v>3.9575971731448764E-2</v>
      </c>
      <c r="AR98" s="12">
        <f t="shared" si="217"/>
        <v>136.71497584541063</v>
      </c>
      <c r="AS98" s="12">
        <f t="shared" si="218"/>
        <v>0.81625441696113077</v>
      </c>
      <c r="AT98" s="12">
        <f t="shared" si="219"/>
        <v>1.0824742268041236</v>
      </c>
      <c r="AU98" s="12">
        <f t="shared" si="220"/>
        <v>35.782747603833862</v>
      </c>
      <c r="AV98" s="11">
        <f t="shared" si="221"/>
        <v>0.11546391752577319</v>
      </c>
      <c r="AW98" s="12">
        <f t="shared" si="222"/>
        <v>38.418079096045197</v>
      </c>
      <c r="AX98" s="12">
        <f t="shared" si="223"/>
        <v>0.64761904761904765</v>
      </c>
    </row>
    <row r="99" spans="2:50" x14ac:dyDescent="0.25">
      <c r="B99" s="8" t="s">
        <v>212</v>
      </c>
      <c r="C99" s="8" t="s">
        <v>204</v>
      </c>
      <c r="H99" s="8">
        <v>24</v>
      </c>
      <c r="I99" s="8">
        <v>9</v>
      </c>
      <c r="J99" s="8">
        <v>144</v>
      </c>
      <c r="K99" s="8">
        <v>64</v>
      </c>
      <c r="L99" s="8">
        <v>52.5</v>
      </c>
      <c r="M99" s="8">
        <v>532</v>
      </c>
      <c r="N99" s="8">
        <v>272</v>
      </c>
      <c r="O99" s="8">
        <v>284</v>
      </c>
      <c r="P99" s="8">
        <v>574</v>
      </c>
      <c r="Q99" s="8">
        <v>63.3</v>
      </c>
      <c r="R99" s="8">
        <v>194</v>
      </c>
      <c r="S99" s="8">
        <v>21.9</v>
      </c>
      <c r="T99" s="8">
        <v>3.7</v>
      </c>
      <c r="U99" s="8">
        <v>12.4</v>
      </c>
      <c r="V99" s="8">
        <v>1.76</v>
      </c>
      <c r="W99" s="8">
        <v>9.98</v>
      </c>
      <c r="X99" s="8">
        <v>1.89</v>
      </c>
      <c r="Y99" s="8">
        <v>5.09</v>
      </c>
      <c r="Z99" s="8">
        <v>0.71099999999999997</v>
      </c>
      <c r="AA99" s="8">
        <v>4.32</v>
      </c>
      <c r="AB99" s="8">
        <v>0.61499999999999999</v>
      </c>
      <c r="AC99" s="8">
        <v>14.8</v>
      </c>
      <c r="AD99" s="8">
        <v>9</v>
      </c>
      <c r="AE99" s="8">
        <v>17.3</v>
      </c>
      <c r="AF99" s="8">
        <v>3.13</v>
      </c>
      <c r="AH99" s="12">
        <f t="shared" si="207"/>
        <v>1.0441176470588236</v>
      </c>
      <c r="AI99" s="12">
        <f t="shared" si="208"/>
        <v>10.133333333333333</v>
      </c>
      <c r="AJ99" s="12">
        <f t="shared" si="209"/>
        <v>65.740740740740733</v>
      </c>
      <c r="AK99" s="12">
        <f t="shared" si="210"/>
        <v>44.907407407407405</v>
      </c>
      <c r="AL99" s="12">
        <f t="shared" si="211"/>
        <v>6.25E-2</v>
      </c>
      <c r="AM99" s="12">
        <f t="shared" si="212"/>
        <v>1.9722222222222223</v>
      </c>
      <c r="AN99" s="12">
        <f t="shared" si="213"/>
        <v>2.25</v>
      </c>
      <c r="AO99" s="11">
        <f t="shared" si="214"/>
        <v>6.8333333333333329E-2</v>
      </c>
      <c r="AP99" s="12">
        <f t="shared" si="215"/>
        <v>6.5753424657534252</v>
      </c>
      <c r="AQ99" s="11">
        <f t="shared" si="216"/>
        <v>3.8153310104529617E-2</v>
      </c>
      <c r="AR99" s="12">
        <f t="shared" si="217"/>
        <v>132.87037037037035</v>
      </c>
      <c r="AS99" s="12">
        <f t="shared" si="218"/>
        <v>0.92682926829268297</v>
      </c>
      <c r="AT99" s="12">
        <f t="shared" si="219"/>
        <v>0.74226804123711343</v>
      </c>
      <c r="AU99" s="12">
        <f t="shared" si="220"/>
        <v>35.609756097560975</v>
      </c>
      <c r="AV99" s="11">
        <f t="shared" si="221"/>
        <v>0.11288659793814432</v>
      </c>
      <c r="AW99" s="12">
        <f t="shared" si="222"/>
        <v>17.297297297297295</v>
      </c>
      <c r="AX99" s="12">
        <f t="shared" si="223"/>
        <v>0.44444444444444442</v>
      </c>
    </row>
    <row r="100" spans="2:50" x14ac:dyDescent="0.25">
      <c r="AH100" s="12"/>
      <c r="AI100" s="12"/>
      <c r="AJ100" s="12"/>
      <c r="AK100" s="12"/>
      <c r="AL100" s="12"/>
      <c r="AM100" s="12"/>
      <c r="AN100" s="12"/>
      <c r="AO100" s="11"/>
      <c r="AP100" s="12"/>
      <c r="AQ100" s="11"/>
      <c r="AR100" s="12"/>
      <c r="AS100" s="12"/>
      <c r="AT100" s="12"/>
      <c r="AU100" s="12"/>
      <c r="AV100" s="11"/>
      <c r="AW100" s="12"/>
      <c r="AX100" s="12"/>
    </row>
    <row r="101" spans="2:50" x14ac:dyDescent="0.25">
      <c r="B101" s="8" t="s">
        <v>213</v>
      </c>
      <c r="C101" s="8" t="s">
        <v>214</v>
      </c>
      <c r="D101" s="8">
        <v>2</v>
      </c>
      <c r="H101" s="8">
        <v>15</v>
      </c>
      <c r="I101" s="8">
        <v>5</v>
      </c>
      <c r="J101" s="8">
        <v>204</v>
      </c>
      <c r="K101" s="8">
        <v>42</v>
      </c>
      <c r="L101" s="8">
        <v>42.3</v>
      </c>
      <c r="M101" s="8">
        <v>468</v>
      </c>
      <c r="N101" s="8">
        <v>168</v>
      </c>
      <c r="O101" s="8">
        <v>230</v>
      </c>
      <c r="P101" s="8">
        <v>428</v>
      </c>
      <c r="Q101" s="8">
        <v>41.7</v>
      </c>
      <c r="R101" s="8">
        <v>116</v>
      </c>
      <c r="S101" s="8">
        <v>14.3</v>
      </c>
      <c r="T101" s="8">
        <v>1.01</v>
      </c>
      <c r="U101" s="8">
        <v>8.9499999999999993</v>
      </c>
      <c r="V101" s="8">
        <v>1.4</v>
      </c>
      <c r="W101" s="8">
        <v>8.35</v>
      </c>
      <c r="X101" s="8">
        <v>1.53</v>
      </c>
      <c r="Y101" s="8">
        <v>4.16</v>
      </c>
      <c r="Z101" s="8">
        <v>0.54400000000000004</v>
      </c>
      <c r="AA101" s="8">
        <v>3.37</v>
      </c>
      <c r="AB101" s="8">
        <v>0.52100000000000002</v>
      </c>
      <c r="AC101" s="8">
        <v>12.3</v>
      </c>
      <c r="AD101" s="8">
        <v>11</v>
      </c>
      <c r="AE101" s="8">
        <v>40.299999999999997</v>
      </c>
      <c r="AF101" s="8">
        <v>5.63</v>
      </c>
      <c r="AH101" s="12">
        <f t="shared" si="207"/>
        <v>1.3690476190476191</v>
      </c>
      <c r="AI101" s="12">
        <f t="shared" si="208"/>
        <v>11.063829787234043</v>
      </c>
      <c r="AJ101" s="12">
        <f t="shared" si="209"/>
        <v>68.249258160237389</v>
      </c>
      <c r="AK101" s="12">
        <f t="shared" si="210"/>
        <v>34.421364985163201</v>
      </c>
      <c r="AL101" s="12">
        <f t="shared" si="211"/>
        <v>2.4509803921568627E-2</v>
      </c>
      <c r="AM101" s="12">
        <f t="shared" si="212"/>
        <v>1.1274509803921569</v>
      </c>
      <c r="AN101" s="12">
        <f t="shared" si="213"/>
        <v>4.8571428571428568</v>
      </c>
      <c r="AO101" s="11">
        <f t="shared" si="214"/>
        <v>4.7363636363636365E-2</v>
      </c>
      <c r="AP101" s="12">
        <f t="shared" si="215"/>
        <v>14.265734265734265</v>
      </c>
      <c r="AQ101" s="11">
        <f t="shared" si="216"/>
        <v>3.3411214953271033E-2</v>
      </c>
      <c r="AR101" s="12">
        <f t="shared" si="217"/>
        <v>127.00296735905044</v>
      </c>
      <c r="AS101" s="12">
        <f t="shared" si="218"/>
        <v>1.0934579439252337</v>
      </c>
      <c r="AT101" s="12">
        <f t="shared" si="219"/>
        <v>1.7586206896551724</v>
      </c>
      <c r="AU101" s="12">
        <f t="shared" si="220"/>
        <v>27.447216890595008</v>
      </c>
      <c r="AV101" s="11">
        <f t="shared" si="221"/>
        <v>0.12327586206896553</v>
      </c>
      <c r="AW101" s="12">
        <f t="shared" si="222"/>
        <v>41.584158415841586</v>
      </c>
      <c r="AX101" s="12">
        <f t="shared" si="223"/>
        <v>0.20588235294117646</v>
      </c>
    </row>
    <row r="102" spans="2:50" x14ac:dyDescent="0.25">
      <c r="B102" s="8" t="s">
        <v>215</v>
      </c>
      <c r="C102" s="8" t="s">
        <v>214</v>
      </c>
      <c r="H102" s="8">
        <v>17</v>
      </c>
      <c r="I102" s="8">
        <v>6</v>
      </c>
      <c r="J102" s="8">
        <v>125</v>
      </c>
      <c r="K102" s="8">
        <v>50</v>
      </c>
      <c r="L102" s="8">
        <v>32.1</v>
      </c>
      <c r="M102" s="8">
        <v>153</v>
      </c>
      <c r="N102" s="8">
        <v>145</v>
      </c>
      <c r="O102" s="8">
        <v>180</v>
      </c>
      <c r="P102" s="8">
        <v>372</v>
      </c>
      <c r="Q102" s="8">
        <v>40.5</v>
      </c>
      <c r="R102" s="8">
        <v>126</v>
      </c>
      <c r="S102" s="8">
        <v>14.7</v>
      </c>
      <c r="T102" s="8">
        <v>2.13</v>
      </c>
      <c r="U102" s="8">
        <v>7.91</v>
      </c>
      <c r="V102" s="8">
        <v>1.18</v>
      </c>
      <c r="W102" s="8">
        <v>6.5</v>
      </c>
      <c r="X102" s="8">
        <v>1.19</v>
      </c>
      <c r="Y102" s="8">
        <v>3.11</v>
      </c>
      <c r="Z102" s="8">
        <v>0.39900000000000002</v>
      </c>
      <c r="AA102" s="8">
        <v>2.41</v>
      </c>
      <c r="AB102" s="8">
        <v>0.34</v>
      </c>
      <c r="AC102" s="8">
        <v>5.2</v>
      </c>
      <c r="AD102" s="8">
        <v>9</v>
      </c>
      <c r="AE102" s="8">
        <v>9.93</v>
      </c>
      <c r="AF102" s="8">
        <v>0.85</v>
      </c>
      <c r="AH102" s="12">
        <f t="shared" si="207"/>
        <v>1.2413793103448276</v>
      </c>
      <c r="AI102" s="12">
        <f t="shared" si="208"/>
        <v>4.7663551401869153</v>
      </c>
      <c r="AJ102" s="12">
        <f t="shared" si="209"/>
        <v>74.688796680497916</v>
      </c>
      <c r="AK102" s="12">
        <f t="shared" si="210"/>
        <v>52.282157676348547</v>
      </c>
      <c r="AL102" s="12">
        <f t="shared" si="211"/>
        <v>4.8000000000000001E-2</v>
      </c>
      <c r="AM102" s="12">
        <f t="shared" si="212"/>
        <v>1.44</v>
      </c>
      <c r="AN102" s="12">
        <f t="shared" si="213"/>
        <v>2.5</v>
      </c>
      <c r="AO102" s="11">
        <f t="shared" si="214"/>
        <v>3.7777777777777778E-2</v>
      </c>
      <c r="AP102" s="12">
        <f t="shared" si="215"/>
        <v>8.5034013605442187</v>
      </c>
      <c r="AQ102" s="11">
        <f t="shared" si="216"/>
        <v>3.9516129032258061E-2</v>
      </c>
      <c r="AR102" s="12">
        <f t="shared" si="217"/>
        <v>154.35684647302904</v>
      </c>
      <c r="AS102" s="12">
        <f t="shared" si="218"/>
        <v>0.41129032258064518</v>
      </c>
      <c r="AT102" s="12">
        <f t="shared" si="219"/>
        <v>0.99206349206349209</v>
      </c>
      <c r="AU102" s="12">
        <f t="shared" si="220"/>
        <v>43.235294117647051</v>
      </c>
      <c r="AV102" s="11">
        <f t="shared" si="221"/>
        <v>0.11666666666666665</v>
      </c>
      <c r="AW102" s="12">
        <f t="shared" si="222"/>
        <v>23.474178403755868</v>
      </c>
      <c r="AX102" s="12">
        <f t="shared" si="223"/>
        <v>0.4</v>
      </c>
    </row>
    <row r="103" spans="2:50" x14ac:dyDescent="0.25">
      <c r="B103" s="8" t="s">
        <v>216</v>
      </c>
      <c r="C103" s="8" t="s">
        <v>214</v>
      </c>
      <c r="G103" s="8">
        <v>10</v>
      </c>
      <c r="H103" s="8">
        <v>13</v>
      </c>
      <c r="I103" s="8">
        <v>27</v>
      </c>
      <c r="J103" s="8">
        <v>196</v>
      </c>
      <c r="K103" s="8">
        <v>100</v>
      </c>
      <c r="L103" s="8">
        <v>31.7</v>
      </c>
      <c r="M103" s="8">
        <v>610</v>
      </c>
      <c r="N103" s="8">
        <v>185</v>
      </c>
      <c r="O103" s="8">
        <v>210</v>
      </c>
      <c r="P103" s="8">
        <v>355</v>
      </c>
      <c r="Q103" s="8">
        <v>34.6</v>
      </c>
      <c r="R103" s="8">
        <v>93.4</v>
      </c>
      <c r="S103" s="8">
        <v>10.4</v>
      </c>
      <c r="T103" s="8">
        <v>1.53</v>
      </c>
      <c r="U103" s="8">
        <v>5.88</v>
      </c>
      <c r="V103" s="8">
        <v>0.99</v>
      </c>
      <c r="W103" s="8">
        <v>5.94</v>
      </c>
      <c r="X103" s="8">
        <v>1.21</v>
      </c>
      <c r="Y103" s="8">
        <v>3.64</v>
      </c>
      <c r="Z103" s="8">
        <v>0.52900000000000003</v>
      </c>
      <c r="AA103" s="8">
        <v>3.4</v>
      </c>
      <c r="AB103" s="8">
        <v>0.53800000000000003</v>
      </c>
      <c r="AC103" s="8">
        <v>11.7</v>
      </c>
      <c r="AD103" s="8">
        <v>7</v>
      </c>
      <c r="AE103" s="8">
        <v>22.8</v>
      </c>
      <c r="AF103" s="8">
        <v>3.99</v>
      </c>
      <c r="AH103" s="12">
        <f t="shared" si="207"/>
        <v>1.1351351351351351</v>
      </c>
      <c r="AI103" s="12">
        <f t="shared" si="208"/>
        <v>19.242902208201894</v>
      </c>
      <c r="AJ103" s="12">
        <f t="shared" si="209"/>
        <v>61.764705882352942</v>
      </c>
      <c r="AK103" s="12">
        <f t="shared" si="210"/>
        <v>27.47058823529412</v>
      </c>
      <c r="AL103" s="12">
        <f t="shared" si="211"/>
        <v>0.13775510204081631</v>
      </c>
      <c r="AM103" s="12">
        <f t="shared" si="212"/>
        <v>1.0714285714285714</v>
      </c>
      <c r="AN103" s="12">
        <f t="shared" si="213"/>
        <v>1.96</v>
      </c>
      <c r="AO103" s="11">
        <f t="shared" si="214"/>
        <v>7.685714285714286E-2</v>
      </c>
      <c r="AP103" s="12">
        <f t="shared" si="215"/>
        <v>18.846153846153847</v>
      </c>
      <c r="AQ103" s="11">
        <f t="shared" si="216"/>
        <v>2.9295774647887324E-2</v>
      </c>
      <c r="AR103" s="12">
        <f t="shared" si="217"/>
        <v>104.41176470588236</v>
      </c>
      <c r="AS103" s="12">
        <f t="shared" si="218"/>
        <v>1.7183098591549295</v>
      </c>
      <c r="AT103" s="12">
        <f t="shared" si="219"/>
        <v>2.0985010706638114</v>
      </c>
      <c r="AU103" s="12">
        <f t="shared" si="220"/>
        <v>19.330855018587361</v>
      </c>
      <c r="AV103" s="11">
        <f t="shared" si="221"/>
        <v>0.11134903640256959</v>
      </c>
      <c r="AW103" s="12">
        <f t="shared" si="222"/>
        <v>65.359477124183002</v>
      </c>
      <c r="AX103" s="12">
        <f t="shared" si="223"/>
        <v>0.51020408163265307</v>
      </c>
    </row>
    <row r="104" spans="2:50" x14ac:dyDescent="0.25">
      <c r="B104" s="8" t="s">
        <v>217</v>
      </c>
      <c r="C104" s="8" t="s">
        <v>214</v>
      </c>
      <c r="D104" s="8">
        <v>2</v>
      </c>
      <c r="E104" s="8">
        <v>20</v>
      </c>
      <c r="G104" s="8">
        <v>6</v>
      </c>
      <c r="H104" s="8">
        <v>33</v>
      </c>
      <c r="I104" s="8">
        <v>401</v>
      </c>
      <c r="J104" s="8">
        <v>125</v>
      </c>
      <c r="K104" s="8">
        <v>1274</v>
      </c>
      <c r="L104" s="8">
        <v>32.200000000000003</v>
      </c>
      <c r="M104" s="8">
        <v>436</v>
      </c>
      <c r="N104" s="8">
        <v>137</v>
      </c>
      <c r="O104" s="8">
        <v>179</v>
      </c>
      <c r="P104" s="8">
        <v>344</v>
      </c>
      <c r="Q104" s="8">
        <v>39.299999999999997</v>
      </c>
      <c r="R104" s="8">
        <v>122</v>
      </c>
      <c r="S104" s="8">
        <v>16.100000000000001</v>
      </c>
      <c r="T104" s="8">
        <v>3.6</v>
      </c>
      <c r="U104" s="8">
        <v>9.41</v>
      </c>
      <c r="V104" s="8">
        <v>1.38</v>
      </c>
      <c r="W104" s="8">
        <v>7.17</v>
      </c>
      <c r="X104" s="8">
        <v>1.31</v>
      </c>
      <c r="Y104" s="8">
        <v>3.69</v>
      </c>
      <c r="Z104" s="8">
        <v>0.51200000000000001</v>
      </c>
      <c r="AA104" s="8">
        <v>3.07</v>
      </c>
      <c r="AB104" s="8">
        <v>0.46200000000000002</v>
      </c>
      <c r="AC104" s="8">
        <v>9.4</v>
      </c>
      <c r="AD104" s="8">
        <v>12</v>
      </c>
      <c r="AE104" s="8">
        <v>15.7</v>
      </c>
      <c r="AF104" s="8">
        <v>2.87</v>
      </c>
      <c r="AH104" s="12">
        <f t="shared" si="207"/>
        <v>1.3065693430656935</v>
      </c>
      <c r="AI104" s="12">
        <f t="shared" si="208"/>
        <v>13.540372670807452</v>
      </c>
      <c r="AJ104" s="12">
        <f t="shared" si="209"/>
        <v>58.306188925081436</v>
      </c>
      <c r="AK104" s="12">
        <f t="shared" si="210"/>
        <v>39.739413680781759</v>
      </c>
      <c r="AL104" s="12">
        <f t="shared" si="211"/>
        <v>3.2080000000000002</v>
      </c>
      <c r="AM104" s="12">
        <f t="shared" si="212"/>
        <v>1.4319999999999999</v>
      </c>
      <c r="AN104" s="12">
        <f t="shared" si="213"/>
        <v>9.8116169544740978E-2</v>
      </c>
      <c r="AO104" s="11">
        <f t="shared" si="214"/>
        <v>3.85E-2</v>
      </c>
      <c r="AP104" s="12">
        <f t="shared" si="215"/>
        <v>7.7639751552795024</v>
      </c>
      <c r="AQ104" s="11">
        <f t="shared" si="216"/>
        <v>4.6802325581395354E-2</v>
      </c>
      <c r="AR104" s="12">
        <f t="shared" si="217"/>
        <v>112.05211726384366</v>
      </c>
      <c r="AS104" s="12">
        <f t="shared" si="218"/>
        <v>1.2674418604651163</v>
      </c>
      <c r="AT104" s="12">
        <f t="shared" si="219"/>
        <v>1.0245901639344261</v>
      </c>
      <c r="AU104" s="12">
        <f t="shared" si="220"/>
        <v>34.848484848484851</v>
      </c>
      <c r="AV104" s="11">
        <f t="shared" si="221"/>
        <v>0.13196721311475412</v>
      </c>
      <c r="AW104" s="12">
        <f t="shared" si="222"/>
        <v>353.88888888888886</v>
      </c>
      <c r="AX104" s="12">
        <f t="shared" si="223"/>
        <v>10.192</v>
      </c>
    </row>
    <row r="105" spans="2:50" x14ac:dyDescent="0.25">
      <c r="B105" s="8" t="s">
        <v>218</v>
      </c>
      <c r="C105" s="8" t="s">
        <v>214</v>
      </c>
      <c r="D105" s="8">
        <v>2</v>
      </c>
      <c r="G105" s="8">
        <v>15</v>
      </c>
      <c r="H105" s="8">
        <v>24</v>
      </c>
      <c r="I105" s="8">
        <v>194</v>
      </c>
      <c r="J105" s="8">
        <v>167</v>
      </c>
      <c r="K105" s="8">
        <v>673</v>
      </c>
      <c r="L105" s="8">
        <v>42.6</v>
      </c>
      <c r="M105" s="8">
        <v>431</v>
      </c>
      <c r="N105" s="8">
        <v>162</v>
      </c>
      <c r="O105" s="8">
        <v>227</v>
      </c>
      <c r="P105" s="8">
        <v>457</v>
      </c>
      <c r="Q105" s="8">
        <v>54.1</v>
      </c>
      <c r="R105" s="8">
        <v>173</v>
      </c>
      <c r="S105" s="8">
        <v>22.9</v>
      </c>
      <c r="T105" s="8">
        <v>5.1100000000000003</v>
      </c>
      <c r="U105" s="8">
        <v>13.1</v>
      </c>
      <c r="V105" s="8">
        <v>1.92</v>
      </c>
      <c r="W105" s="8">
        <v>10.1</v>
      </c>
      <c r="X105" s="8">
        <v>1.76</v>
      </c>
      <c r="Y105" s="8">
        <v>4.68</v>
      </c>
      <c r="Z105" s="8">
        <v>0.61399999999999999</v>
      </c>
      <c r="AA105" s="8">
        <v>3.44</v>
      </c>
      <c r="AB105" s="8">
        <v>0.48399999999999999</v>
      </c>
      <c r="AC105" s="8">
        <v>9.6</v>
      </c>
      <c r="AD105" s="8">
        <v>10</v>
      </c>
      <c r="AE105" s="8">
        <v>15.4</v>
      </c>
      <c r="AF105" s="8">
        <v>4.42</v>
      </c>
      <c r="AH105" s="12">
        <f t="shared" si="207"/>
        <v>1.4012345679012346</v>
      </c>
      <c r="AI105" s="12">
        <f t="shared" si="208"/>
        <v>10.117370892018778</v>
      </c>
      <c r="AJ105" s="12">
        <f t="shared" si="209"/>
        <v>65.988372093023258</v>
      </c>
      <c r="AK105" s="12">
        <f t="shared" si="210"/>
        <v>50.290697674418603</v>
      </c>
      <c r="AL105" s="12">
        <f t="shared" si="211"/>
        <v>1.1616766467065869</v>
      </c>
      <c r="AM105" s="12">
        <f t="shared" si="212"/>
        <v>1.3592814371257484</v>
      </c>
      <c r="AN105" s="12">
        <f t="shared" si="213"/>
        <v>0.24814264487369986</v>
      </c>
      <c r="AO105" s="11">
        <f t="shared" si="214"/>
        <v>4.8399999999999999E-2</v>
      </c>
      <c r="AP105" s="12">
        <f t="shared" si="215"/>
        <v>7.2925764192139741</v>
      </c>
      <c r="AQ105" s="11">
        <f t="shared" si="216"/>
        <v>5.010940919037199E-2</v>
      </c>
      <c r="AR105" s="12">
        <f t="shared" si="217"/>
        <v>132.84883720930233</v>
      </c>
      <c r="AS105" s="12">
        <f t="shared" si="218"/>
        <v>0.94310722100656452</v>
      </c>
      <c r="AT105" s="12">
        <f t="shared" si="219"/>
        <v>0.96531791907514453</v>
      </c>
      <c r="AU105" s="12">
        <f t="shared" si="220"/>
        <v>47.314049586776861</v>
      </c>
      <c r="AV105" s="11">
        <f t="shared" si="221"/>
        <v>0.13236994219653178</v>
      </c>
      <c r="AW105" s="12">
        <f t="shared" si="222"/>
        <v>131.70254403131113</v>
      </c>
      <c r="AX105" s="12">
        <f t="shared" si="223"/>
        <v>4.0299401197604787</v>
      </c>
    </row>
    <row r="106" spans="2:50" x14ac:dyDescent="0.25">
      <c r="B106" s="8" t="s">
        <v>219</v>
      </c>
      <c r="C106" s="8" t="s">
        <v>214</v>
      </c>
      <c r="D106" s="8">
        <v>2</v>
      </c>
      <c r="G106" s="8">
        <v>11</v>
      </c>
      <c r="H106" s="8">
        <v>38</v>
      </c>
      <c r="I106" s="8">
        <v>455</v>
      </c>
      <c r="J106" s="8">
        <v>123</v>
      </c>
      <c r="K106" s="8">
        <v>1492</v>
      </c>
      <c r="L106" s="8">
        <v>32.799999999999997</v>
      </c>
      <c r="M106" s="8">
        <v>424</v>
      </c>
      <c r="N106" s="8">
        <v>129</v>
      </c>
      <c r="O106" s="8">
        <v>180</v>
      </c>
      <c r="P106" s="8">
        <v>350</v>
      </c>
      <c r="Q106" s="8">
        <v>40.5</v>
      </c>
      <c r="R106" s="8">
        <v>129</v>
      </c>
      <c r="S106" s="8">
        <v>17</v>
      </c>
      <c r="T106" s="8">
        <v>4.17</v>
      </c>
      <c r="U106" s="8">
        <v>9.4700000000000006</v>
      </c>
      <c r="V106" s="8">
        <v>1.4</v>
      </c>
      <c r="W106" s="8">
        <v>7.73</v>
      </c>
      <c r="X106" s="8">
        <v>1.31</v>
      </c>
      <c r="Y106" s="8">
        <v>3.81</v>
      </c>
      <c r="Z106" s="8">
        <v>0.497</v>
      </c>
      <c r="AA106" s="8">
        <v>3.03</v>
      </c>
      <c r="AB106" s="8">
        <v>0.439</v>
      </c>
      <c r="AC106" s="8">
        <v>9</v>
      </c>
      <c r="AD106" s="8">
        <v>11</v>
      </c>
      <c r="AE106" s="8">
        <v>14.8</v>
      </c>
      <c r="AF106" s="8">
        <v>2.71</v>
      </c>
      <c r="AH106" s="12">
        <f t="shared" si="207"/>
        <v>1.3953488372093024</v>
      </c>
      <c r="AI106" s="12">
        <f t="shared" si="208"/>
        <v>12.926829268292684</v>
      </c>
      <c r="AJ106" s="12">
        <f t="shared" si="209"/>
        <v>59.405940594059409</v>
      </c>
      <c r="AK106" s="12">
        <f t="shared" si="210"/>
        <v>42.57425742574258</v>
      </c>
      <c r="AL106" s="12">
        <f t="shared" si="211"/>
        <v>3.6991869918699187</v>
      </c>
      <c r="AM106" s="12">
        <f t="shared" si="212"/>
        <v>1.4634146341463414</v>
      </c>
      <c r="AN106" s="12">
        <f t="shared" si="213"/>
        <v>8.2439678284182305E-2</v>
      </c>
      <c r="AO106" s="11">
        <f t="shared" si="214"/>
        <v>3.9909090909090908E-2</v>
      </c>
      <c r="AP106" s="12">
        <f t="shared" si="215"/>
        <v>7.2352941176470589</v>
      </c>
      <c r="AQ106" s="11">
        <f t="shared" si="216"/>
        <v>4.8571428571428571E-2</v>
      </c>
      <c r="AR106" s="12">
        <f t="shared" si="217"/>
        <v>115.51155115511551</v>
      </c>
      <c r="AS106" s="12">
        <f t="shared" si="218"/>
        <v>1.2114285714285715</v>
      </c>
      <c r="AT106" s="12">
        <f t="shared" si="219"/>
        <v>0.95348837209302328</v>
      </c>
      <c r="AU106" s="12">
        <f t="shared" si="220"/>
        <v>38.724373576309794</v>
      </c>
      <c r="AV106" s="11">
        <f t="shared" si="221"/>
        <v>0.13178294573643412</v>
      </c>
      <c r="AW106" s="12">
        <f t="shared" si="222"/>
        <v>357.79376498800957</v>
      </c>
      <c r="AX106" s="12">
        <f t="shared" si="223"/>
        <v>12.130081300813009</v>
      </c>
    </row>
    <row r="107" spans="2:50" x14ac:dyDescent="0.25">
      <c r="B107" s="8" t="s">
        <v>220</v>
      </c>
      <c r="C107" s="8" t="s">
        <v>214</v>
      </c>
      <c r="D107" s="8">
        <v>5</v>
      </c>
      <c r="E107" s="8">
        <v>40</v>
      </c>
      <c r="G107" s="8">
        <v>11</v>
      </c>
      <c r="H107" s="8">
        <v>82</v>
      </c>
      <c r="I107" s="8">
        <v>898</v>
      </c>
      <c r="J107" s="8">
        <v>112</v>
      </c>
      <c r="K107" s="8">
        <v>1816</v>
      </c>
      <c r="L107" s="8">
        <v>34.200000000000003</v>
      </c>
      <c r="M107" s="8">
        <v>292</v>
      </c>
      <c r="N107" s="8">
        <v>109</v>
      </c>
      <c r="O107" s="8">
        <v>195</v>
      </c>
      <c r="P107" s="8">
        <v>390</v>
      </c>
      <c r="Q107" s="8">
        <v>45</v>
      </c>
      <c r="R107" s="8">
        <v>146</v>
      </c>
      <c r="S107" s="8">
        <v>19.5</v>
      </c>
      <c r="T107" s="8">
        <v>4.68</v>
      </c>
      <c r="U107" s="8">
        <v>11.5</v>
      </c>
      <c r="V107" s="8">
        <v>1.59</v>
      </c>
      <c r="W107" s="8">
        <v>8.23</v>
      </c>
      <c r="X107" s="8">
        <v>1.4</v>
      </c>
      <c r="Y107" s="8">
        <v>3.76</v>
      </c>
      <c r="Z107" s="8">
        <v>0.48699999999999999</v>
      </c>
      <c r="AA107" s="8">
        <v>2.79</v>
      </c>
      <c r="AB107" s="8">
        <v>0.38100000000000001</v>
      </c>
      <c r="AC107" s="8">
        <v>6.4</v>
      </c>
      <c r="AD107" s="8">
        <v>7</v>
      </c>
      <c r="AE107" s="8">
        <v>9.9700000000000006</v>
      </c>
      <c r="AF107" s="8">
        <v>1.73</v>
      </c>
      <c r="AH107" s="12">
        <f t="shared" si="207"/>
        <v>1.7889908256880733</v>
      </c>
      <c r="AI107" s="12">
        <f t="shared" si="208"/>
        <v>8.5380116959064321</v>
      </c>
      <c r="AJ107" s="12">
        <f t="shared" si="209"/>
        <v>69.892473118279568</v>
      </c>
      <c r="AK107" s="12">
        <f t="shared" si="210"/>
        <v>52.329749103942653</v>
      </c>
      <c r="AL107" s="12">
        <f t="shared" si="211"/>
        <v>8.0178571428571423</v>
      </c>
      <c r="AM107" s="12">
        <f t="shared" si="212"/>
        <v>1.7410714285714286</v>
      </c>
      <c r="AN107" s="12">
        <f t="shared" si="213"/>
        <v>6.1674008810572688E-2</v>
      </c>
      <c r="AO107" s="11">
        <f t="shared" si="214"/>
        <v>5.442857142857143E-2</v>
      </c>
      <c r="AP107" s="12">
        <f t="shared" si="215"/>
        <v>5.7435897435897436</v>
      </c>
      <c r="AQ107" s="11">
        <f t="shared" si="216"/>
        <v>0.05</v>
      </c>
      <c r="AR107" s="12">
        <f t="shared" si="217"/>
        <v>139.78494623655914</v>
      </c>
      <c r="AS107" s="12">
        <f t="shared" si="218"/>
        <v>0.74871794871794872</v>
      </c>
      <c r="AT107" s="12">
        <f t="shared" si="219"/>
        <v>0.76712328767123283</v>
      </c>
      <c r="AU107" s="12">
        <f t="shared" si="220"/>
        <v>51.181102362204726</v>
      </c>
      <c r="AV107" s="11">
        <f t="shared" si="221"/>
        <v>0.13356164383561644</v>
      </c>
      <c r="AW107" s="12">
        <f t="shared" si="222"/>
        <v>388.03418803418805</v>
      </c>
      <c r="AX107" s="12">
        <f t="shared" si="223"/>
        <v>16.214285714285715</v>
      </c>
    </row>
    <row r="108" spans="2:50" x14ac:dyDescent="0.25">
      <c r="B108" s="8" t="s">
        <v>221</v>
      </c>
      <c r="C108" s="8" t="s">
        <v>214</v>
      </c>
      <c r="D108" s="8">
        <v>2</v>
      </c>
      <c r="G108" s="8">
        <v>9</v>
      </c>
      <c r="H108" s="8">
        <v>27</v>
      </c>
      <c r="I108" s="8">
        <v>232</v>
      </c>
      <c r="J108" s="8">
        <v>154</v>
      </c>
      <c r="K108" s="8">
        <v>722</v>
      </c>
      <c r="L108" s="8">
        <v>37.4</v>
      </c>
      <c r="M108" s="8">
        <v>433</v>
      </c>
      <c r="N108" s="8">
        <v>143</v>
      </c>
      <c r="O108" s="8">
        <v>180</v>
      </c>
      <c r="P108" s="8">
        <v>363</v>
      </c>
      <c r="Q108" s="8">
        <v>42.7</v>
      </c>
      <c r="R108" s="8">
        <v>121</v>
      </c>
      <c r="S108" s="8">
        <v>15.9</v>
      </c>
      <c r="T108" s="8">
        <v>3.19</v>
      </c>
      <c r="U108" s="8">
        <v>9.73</v>
      </c>
      <c r="V108" s="8">
        <v>1.46</v>
      </c>
      <c r="W108" s="8">
        <v>7.85</v>
      </c>
      <c r="X108" s="8">
        <v>1.49</v>
      </c>
      <c r="Y108" s="8">
        <v>4.33</v>
      </c>
      <c r="Z108" s="8">
        <v>0.58899999999999997</v>
      </c>
      <c r="AA108" s="8">
        <v>3.46</v>
      </c>
      <c r="AB108" s="8">
        <v>0.47299999999999998</v>
      </c>
      <c r="AC108" s="8">
        <v>10</v>
      </c>
      <c r="AD108" s="8">
        <v>12</v>
      </c>
      <c r="AE108" s="8">
        <v>15</v>
      </c>
      <c r="AF108" s="8">
        <v>2.77</v>
      </c>
      <c r="AH108" s="12">
        <f t="shared" si="207"/>
        <v>1.2587412587412588</v>
      </c>
      <c r="AI108" s="12">
        <f t="shared" si="208"/>
        <v>11.577540106951872</v>
      </c>
      <c r="AJ108" s="12">
        <f t="shared" si="209"/>
        <v>52.02312138728324</v>
      </c>
      <c r="AK108" s="12">
        <f t="shared" si="210"/>
        <v>34.971098265895954</v>
      </c>
      <c r="AL108" s="12">
        <f t="shared" si="211"/>
        <v>1.5064935064935066</v>
      </c>
      <c r="AM108" s="12">
        <f t="shared" si="212"/>
        <v>1.1688311688311688</v>
      </c>
      <c r="AN108" s="12">
        <f t="shared" si="213"/>
        <v>0.21329639889196675</v>
      </c>
      <c r="AO108" s="11">
        <f t="shared" si="214"/>
        <v>3.9416666666666662E-2</v>
      </c>
      <c r="AP108" s="12">
        <f t="shared" si="215"/>
        <v>9.6855345911949691</v>
      </c>
      <c r="AQ108" s="11">
        <f t="shared" si="216"/>
        <v>4.3801652892561986E-2</v>
      </c>
      <c r="AR108" s="12">
        <f t="shared" si="217"/>
        <v>104.91329479768787</v>
      </c>
      <c r="AS108" s="12">
        <f t="shared" si="218"/>
        <v>1.1928374655647382</v>
      </c>
      <c r="AT108" s="12">
        <f t="shared" si="219"/>
        <v>1.2727272727272727</v>
      </c>
      <c r="AU108" s="12">
        <f t="shared" si="220"/>
        <v>33.61522198731501</v>
      </c>
      <c r="AV108" s="11">
        <f t="shared" si="221"/>
        <v>0.13140495867768595</v>
      </c>
      <c r="AW108" s="12">
        <f t="shared" si="222"/>
        <v>226.33228840125392</v>
      </c>
      <c r="AX108" s="12">
        <f t="shared" si="223"/>
        <v>4.6883116883116882</v>
      </c>
    </row>
    <row r="109" spans="2:50" x14ac:dyDescent="0.25">
      <c r="B109" s="8" t="s">
        <v>222</v>
      </c>
      <c r="C109" s="8" t="s">
        <v>214</v>
      </c>
      <c r="D109" s="8">
        <v>2</v>
      </c>
      <c r="G109" s="8">
        <v>7</v>
      </c>
      <c r="H109" s="8">
        <v>13</v>
      </c>
      <c r="I109" s="8">
        <v>18</v>
      </c>
      <c r="J109" s="8">
        <v>168</v>
      </c>
      <c r="K109" s="8">
        <v>66</v>
      </c>
      <c r="L109" s="8">
        <v>43.2</v>
      </c>
      <c r="M109" s="8">
        <v>751</v>
      </c>
      <c r="N109" s="8">
        <v>213</v>
      </c>
      <c r="O109" s="8">
        <v>217</v>
      </c>
      <c r="P109" s="8">
        <v>405</v>
      </c>
      <c r="Q109" s="8">
        <v>42.3</v>
      </c>
      <c r="R109" s="8">
        <v>110</v>
      </c>
      <c r="S109" s="8">
        <v>13.9</v>
      </c>
      <c r="T109" s="8">
        <v>1.78</v>
      </c>
      <c r="U109" s="8">
        <v>8.25</v>
      </c>
      <c r="V109" s="8">
        <v>1.32</v>
      </c>
      <c r="W109" s="8">
        <v>7.84</v>
      </c>
      <c r="X109" s="8">
        <v>1.61</v>
      </c>
      <c r="Y109" s="8">
        <v>4.84</v>
      </c>
      <c r="Z109" s="8">
        <v>0.73699999999999999</v>
      </c>
      <c r="AA109" s="8">
        <v>4.58</v>
      </c>
      <c r="AB109" s="8">
        <v>0.70099999999999996</v>
      </c>
      <c r="AC109" s="8">
        <v>15.6</v>
      </c>
      <c r="AD109" s="8">
        <v>17</v>
      </c>
      <c r="AE109" s="8">
        <v>25.6</v>
      </c>
      <c r="AF109" s="8">
        <v>4.8099999999999996</v>
      </c>
      <c r="AH109" s="12">
        <f t="shared" si="207"/>
        <v>1.0187793427230047</v>
      </c>
      <c r="AI109" s="12">
        <f t="shared" si="208"/>
        <v>17.38425925925926</v>
      </c>
      <c r="AJ109" s="12">
        <f t="shared" si="209"/>
        <v>47.379912663755455</v>
      </c>
      <c r="AK109" s="12">
        <f t="shared" si="210"/>
        <v>24.017467248908297</v>
      </c>
      <c r="AL109" s="12">
        <f t="shared" si="211"/>
        <v>0.10714285714285714</v>
      </c>
      <c r="AM109" s="12">
        <f t="shared" si="212"/>
        <v>1.2916666666666667</v>
      </c>
      <c r="AN109" s="12">
        <f t="shared" si="213"/>
        <v>2.5454545454545454</v>
      </c>
      <c r="AO109" s="11">
        <f t="shared" si="214"/>
        <v>4.1235294117647057E-2</v>
      </c>
      <c r="AP109" s="12">
        <f t="shared" si="215"/>
        <v>12.086330935251798</v>
      </c>
      <c r="AQ109" s="11">
        <f t="shared" si="216"/>
        <v>3.432098765432099E-2</v>
      </c>
      <c r="AR109" s="12">
        <f t="shared" si="217"/>
        <v>88.427947598253269</v>
      </c>
      <c r="AS109" s="12">
        <f t="shared" si="218"/>
        <v>1.854320987654321</v>
      </c>
      <c r="AT109" s="12">
        <f t="shared" si="219"/>
        <v>1.5272727272727273</v>
      </c>
      <c r="AU109" s="12">
        <f t="shared" si="220"/>
        <v>19.828815977175466</v>
      </c>
      <c r="AV109" s="11">
        <f t="shared" si="221"/>
        <v>0.12636363636363637</v>
      </c>
      <c r="AW109" s="12">
        <f t="shared" si="222"/>
        <v>37.078651685393261</v>
      </c>
      <c r="AX109" s="12">
        <f t="shared" si="223"/>
        <v>0.39285714285714285</v>
      </c>
    </row>
    <row r="110" spans="2:50" x14ac:dyDescent="0.25">
      <c r="B110" s="8" t="s">
        <v>223</v>
      </c>
      <c r="C110" s="8" t="s">
        <v>214</v>
      </c>
      <c r="D110" s="8">
        <v>3</v>
      </c>
      <c r="G110" s="8">
        <v>2</v>
      </c>
      <c r="H110" s="8">
        <v>50</v>
      </c>
      <c r="I110" s="8">
        <v>918</v>
      </c>
      <c r="J110" s="8">
        <v>112</v>
      </c>
      <c r="K110" s="8">
        <v>2816</v>
      </c>
      <c r="L110" s="8">
        <v>32.9</v>
      </c>
      <c r="M110" s="8">
        <v>339</v>
      </c>
      <c r="N110" s="8">
        <v>129</v>
      </c>
      <c r="O110" s="8">
        <v>150</v>
      </c>
      <c r="P110" s="8">
        <v>298</v>
      </c>
      <c r="Q110" s="8">
        <v>34.799999999999997</v>
      </c>
      <c r="R110" s="8">
        <v>125</v>
      </c>
      <c r="S110" s="8">
        <v>16.8</v>
      </c>
      <c r="T110" s="8">
        <v>4.97</v>
      </c>
      <c r="U110" s="8">
        <v>10.3</v>
      </c>
      <c r="V110" s="8">
        <v>1.31</v>
      </c>
      <c r="W110" s="8">
        <v>7.21</v>
      </c>
      <c r="X110" s="8">
        <v>1.19</v>
      </c>
      <c r="Y110" s="8">
        <v>3.19</v>
      </c>
      <c r="Z110" s="8">
        <v>0.42499999999999999</v>
      </c>
      <c r="AA110" s="8">
        <v>2.44</v>
      </c>
      <c r="AB110" s="8">
        <v>0.376</v>
      </c>
      <c r="AC110" s="8">
        <v>8.8000000000000007</v>
      </c>
      <c r="AD110" s="8">
        <v>11</v>
      </c>
      <c r="AE110" s="8">
        <v>11.5</v>
      </c>
      <c r="AF110" s="8">
        <v>2.2999999999999998</v>
      </c>
      <c r="AH110" s="12">
        <f t="shared" si="207"/>
        <v>1.1627906976744187</v>
      </c>
      <c r="AI110" s="12">
        <f t="shared" si="208"/>
        <v>10.303951367781156</v>
      </c>
      <c r="AJ110" s="12">
        <f t="shared" si="209"/>
        <v>61.475409836065573</v>
      </c>
      <c r="AK110" s="12">
        <f t="shared" si="210"/>
        <v>51.229508196721312</v>
      </c>
      <c r="AL110" s="12">
        <f t="shared" si="211"/>
        <v>8.1964285714285712</v>
      </c>
      <c r="AM110" s="12">
        <f t="shared" si="212"/>
        <v>1.3392857142857142</v>
      </c>
      <c r="AN110" s="12">
        <f t="shared" si="213"/>
        <v>3.9772727272727272E-2</v>
      </c>
      <c r="AO110" s="11">
        <f t="shared" si="214"/>
        <v>3.4181818181818181E-2</v>
      </c>
      <c r="AP110" s="12">
        <f t="shared" si="215"/>
        <v>6.6666666666666661</v>
      </c>
      <c r="AQ110" s="11">
        <f t="shared" si="216"/>
        <v>5.6375838926174496E-2</v>
      </c>
      <c r="AR110" s="12">
        <f t="shared" si="217"/>
        <v>122.1311475409836</v>
      </c>
      <c r="AS110" s="12">
        <f t="shared" si="218"/>
        <v>1.1375838926174497</v>
      </c>
      <c r="AT110" s="12">
        <f t="shared" si="219"/>
        <v>0.89600000000000002</v>
      </c>
      <c r="AU110" s="12">
        <f t="shared" si="220"/>
        <v>44.680851063829792</v>
      </c>
      <c r="AV110" s="11">
        <f t="shared" si="221"/>
        <v>0.13440000000000002</v>
      </c>
      <c r="AW110" s="12">
        <f t="shared" si="222"/>
        <v>566.59959758551315</v>
      </c>
      <c r="AX110" s="12">
        <f t="shared" si="223"/>
        <v>25.142857142857142</v>
      </c>
    </row>
    <row r="111" spans="2:50" x14ac:dyDescent="0.25">
      <c r="AH111" s="12"/>
      <c r="AI111" s="12"/>
      <c r="AJ111" s="12"/>
      <c r="AK111" s="12"/>
      <c r="AL111" s="12"/>
      <c r="AM111" s="12"/>
      <c r="AN111" s="12"/>
      <c r="AO111" s="11"/>
      <c r="AP111" s="12"/>
      <c r="AQ111" s="11"/>
      <c r="AR111" s="12"/>
      <c r="AS111" s="12"/>
      <c r="AT111" s="12"/>
      <c r="AU111" s="12"/>
      <c r="AV111" s="12"/>
      <c r="AW111" s="12"/>
      <c r="AX111" s="12"/>
    </row>
    <row r="112" spans="2:50" x14ac:dyDescent="0.25">
      <c r="AH112" s="12"/>
      <c r="AI112" s="12"/>
      <c r="AJ112" s="12"/>
      <c r="AK112" s="12"/>
      <c r="AL112" s="12"/>
      <c r="AM112" s="12"/>
      <c r="AN112" s="12"/>
      <c r="AO112" s="11"/>
      <c r="AP112" s="12"/>
      <c r="AQ112" s="11"/>
      <c r="AR112" s="12"/>
      <c r="AS112" s="12"/>
      <c r="AT112" s="12"/>
      <c r="AU112" s="12"/>
      <c r="AV112" s="12"/>
      <c r="AW112" s="12"/>
      <c r="AX112" s="12"/>
    </row>
    <row r="113" spans="34:50" x14ac:dyDescent="0.25">
      <c r="AH113" s="12"/>
      <c r="AI113" s="12"/>
      <c r="AJ113" s="12"/>
      <c r="AK113" s="12"/>
      <c r="AL113" s="12"/>
      <c r="AM113" s="12"/>
      <c r="AN113" s="12"/>
      <c r="AO113" s="11"/>
      <c r="AP113" s="12"/>
      <c r="AQ113" s="11"/>
      <c r="AR113" s="12"/>
      <c r="AS113" s="12"/>
      <c r="AT113" s="12"/>
      <c r="AU113" s="12"/>
      <c r="AV113" s="12"/>
      <c r="AW113" s="12"/>
      <c r="AX113" s="12"/>
    </row>
    <row r="114" spans="34:50" x14ac:dyDescent="0.25">
      <c r="AH114" s="12"/>
      <c r="AI114" s="12"/>
      <c r="AJ114" s="12"/>
      <c r="AK114" s="12"/>
      <c r="AL114" s="12"/>
      <c r="AM114" s="12"/>
      <c r="AN114" s="12"/>
      <c r="AO114" s="11"/>
      <c r="AP114" s="12"/>
      <c r="AQ114" s="11"/>
      <c r="AR114" s="12"/>
      <c r="AS114" s="12"/>
      <c r="AT114" s="12"/>
      <c r="AU114" s="12"/>
      <c r="AV114" s="12"/>
      <c r="AW114" s="12"/>
      <c r="AX114" s="12"/>
    </row>
    <row r="115" spans="34:50" x14ac:dyDescent="0.25">
      <c r="AH115" s="12"/>
      <c r="AI115" s="12"/>
      <c r="AJ115" s="12"/>
      <c r="AK115" s="12"/>
      <c r="AL115" s="12"/>
      <c r="AM115" s="12"/>
      <c r="AN115" s="12"/>
      <c r="AO115" s="11"/>
      <c r="AP115" s="12"/>
      <c r="AQ115" s="11"/>
      <c r="AR115" s="12"/>
      <c r="AS115" s="12"/>
      <c r="AT115" s="12"/>
      <c r="AU115" s="12"/>
      <c r="AV115" s="12"/>
      <c r="AW115" s="12"/>
      <c r="AX115" s="12"/>
    </row>
    <row r="116" spans="34:50" x14ac:dyDescent="0.25">
      <c r="AH116" s="12"/>
      <c r="AI116" s="12"/>
      <c r="AJ116" s="12"/>
      <c r="AK116" s="12"/>
      <c r="AL116" s="12"/>
      <c r="AM116" s="12"/>
      <c r="AN116" s="12"/>
      <c r="AO116" s="11"/>
      <c r="AP116" s="12"/>
      <c r="AQ116" s="11"/>
      <c r="AR116" s="12"/>
      <c r="AS116" s="12"/>
      <c r="AT116" s="12"/>
      <c r="AU116" s="12"/>
      <c r="AV116" s="12"/>
      <c r="AW116" s="12"/>
      <c r="AX116" s="12"/>
    </row>
    <row r="117" spans="34:50" x14ac:dyDescent="0.25">
      <c r="AH117" s="12"/>
      <c r="AI117" s="12"/>
      <c r="AJ117" s="12"/>
      <c r="AK117" s="12"/>
      <c r="AL117" s="12"/>
      <c r="AM117" s="12"/>
      <c r="AN117" s="12"/>
      <c r="AO117" s="11"/>
      <c r="AP117" s="12"/>
      <c r="AQ117" s="11"/>
      <c r="AR117" s="12"/>
      <c r="AS117" s="12"/>
      <c r="AT117" s="12"/>
      <c r="AU117" s="12"/>
      <c r="AV117" s="12"/>
      <c r="AW117" s="12"/>
      <c r="AX117" s="12"/>
    </row>
    <row r="118" spans="34:50" x14ac:dyDescent="0.25">
      <c r="AH118" s="12"/>
      <c r="AI118" s="12"/>
      <c r="AJ118" s="12"/>
      <c r="AK118" s="12"/>
      <c r="AL118" s="12"/>
      <c r="AM118" s="12"/>
      <c r="AN118" s="12"/>
      <c r="AO118" s="11"/>
      <c r="AP118" s="12"/>
      <c r="AQ118" s="11"/>
      <c r="AR118" s="12"/>
      <c r="AS118" s="12"/>
      <c r="AT118" s="12"/>
      <c r="AU118" s="12"/>
      <c r="AV118" s="12"/>
      <c r="AW118" s="12"/>
      <c r="AX118" s="12"/>
    </row>
    <row r="119" spans="34:50" x14ac:dyDescent="0.25">
      <c r="AH119" s="12"/>
      <c r="AI119" s="12"/>
      <c r="AJ119" s="12"/>
      <c r="AK119" s="12"/>
      <c r="AL119" s="12"/>
      <c r="AM119" s="12"/>
      <c r="AN119" s="12"/>
      <c r="AO119" s="11"/>
      <c r="AP119" s="12"/>
      <c r="AQ119" s="11"/>
      <c r="AR119" s="12"/>
      <c r="AS119" s="12"/>
      <c r="AT119" s="12"/>
      <c r="AU119" s="12"/>
      <c r="AV119" s="12"/>
      <c r="AW119" s="12"/>
      <c r="AX119" s="12"/>
    </row>
    <row r="120" spans="34:50" x14ac:dyDescent="0.25">
      <c r="AH120" s="12"/>
      <c r="AI120" s="12"/>
      <c r="AJ120" s="12"/>
      <c r="AK120" s="12"/>
      <c r="AL120" s="12"/>
      <c r="AM120" s="12"/>
      <c r="AN120" s="12"/>
      <c r="AO120" s="11"/>
      <c r="AP120" s="12"/>
      <c r="AQ120" s="11"/>
      <c r="AR120" s="12"/>
      <c r="AS120" s="12"/>
      <c r="AT120" s="12"/>
      <c r="AU120" s="12"/>
      <c r="AV120" s="12"/>
      <c r="AW120" s="12"/>
      <c r="AX120" s="12"/>
    </row>
    <row r="121" spans="34:50" x14ac:dyDescent="0.25">
      <c r="AH121" s="12"/>
      <c r="AI121" s="12"/>
      <c r="AJ121" s="12"/>
      <c r="AK121" s="12"/>
      <c r="AL121" s="12"/>
      <c r="AM121" s="12"/>
      <c r="AN121" s="12"/>
      <c r="AO121" s="11"/>
      <c r="AP121" s="12"/>
      <c r="AQ121" s="11"/>
      <c r="AR121" s="12"/>
      <c r="AS121" s="12"/>
      <c r="AT121" s="12"/>
      <c r="AU121" s="12"/>
      <c r="AV121" s="12"/>
      <c r="AW121" s="12"/>
      <c r="AX121" s="12"/>
    </row>
    <row r="122" spans="34:50" x14ac:dyDescent="0.25">
      <c r="AH122" s="12"/>
      <c r="AI122" s="12"/>
      <c r="AJ122" s="12"/>
      <c r="AK122" s="12"/>
      <c r="AL122" s="12"/>
      <c r="AM122" s="12"/>
      <c r="AN122" s="12"/>
      <c r="AO122" s="11"/>
      <c r="AP122" s="12"/>
      <c r="AQ122" s="11"/>
      <c r="AR122" s="12"/>
      <c r="AS122" s="12"/>
      <c r="AT122" s="12"/>
      <c r="AU122" s="12"/>
      <c r="AV122" s="12"/>
      <c r="AW122" s="12"/>
      <c r="AX122" s="12"/>
    </row>
    <row r="123" spans="34:50" x14ac:dyDescent="0.25">
      <c r="AH123" s="12"/>
      <c r="AI123" s="12"/>
      <c r="AJ123" s="12"/>
      <c r="AK123" s="12"/>
      <c r="AL123" s="12"/>
      <c r="AM123" s="12"/>
      <c r="AN123" s="12"/>
      <c r="AO123" s="11"/>
      <c r="AP123" s="12"/>
      <c r="AQ123" s="11"/>
      <c r="AR123" s="12"/>
      <c r="AS123" s="12"/>
      <c r="AT123" s="12"/>
      <c r="AU123" s="12"/>
      <c r="AV123" s="12"/>
      <c r="AW123" s="12"/>
      <c r="AX123" s="12"/>
    </row>
    <row r="124" spans="34:50" x14ac:dyDescent="0.25">
      <c r="AH124" s="12"/>
      <c r="AI124" s="12"/>
      <c r="AJ124" s="12"/>
      <c r="AK124" s="12"/>
      <c r="AL124" s="12"/>
      <c r="AM124" s="12"/>
      <c r="AN124" s="12"/>
      <c r="AO124" s="11"/>
      <c r="AP124" s="12"/>
      <c r="AQ124" s="11"/>
      <c r="AR124" s="12"/>
      <c r="AS124" s="12"/>
      <c r="AT124" s="12"/>
      <c r="AU124" s="12"/>
      <c r="AV124" s="12"/>
      <c r="AW124" s="12"/>
      <c r="AX124" s="12"/>
    </row>
    <row r="125" spans="34:50" x14ac:dyDescent="0.25">
      <c r="AH125" s="12"/>
      <c r="AI125" s="12"/>
      <c r="AJ125" s="12"/>
      <c r="AK125" s="12"/>
      <c r="AL125" s="12"/>
      <c r="AM125" s="12"/>
      <c r="AN125" s="12"/>
      <c r="AO125" s="11"/>
      <c r="AP125" s="12"/>
      <c r="AQ125" s="11"/>
      <c r="AR125" s="12"/>
      <c r="AS125" s="12"/>
      <c r="AT125" s="12"/>
      <c r="AU125" s="12"/>
      <c r="AV125" s="12"/>
      <c r="AW125" s="12"/>
      <c r="AX125" s="12"/>
    </row>
    <row r="126" spans="34:50" x14ac:dyDescent="0.25">
      <c r="AH126" s="12"/>
      <c r="AI126" s="12"/>
      <c r="AJ126" s="12"/>
      <c r="AK126" s="12"/>
      <c r="AL126" s="12"/>
      <c r="AM126" s="12"/>
      <c r="AN126" s="12"/>
      <c r="AO126" s="11"/>
      <c r="AP126" s="12"/>
      <c r="AQ126" s="11"/>
      <c r="AR126" s="12"/>
      <c r="AS126" s="12"/>
      <c r="AT126" s="12"/>
      <c r="AU126" s="12"/>
      <c r="AV126" s="12"/>
      <c r="AW126" s="12"/>
      <c r="AX126" s="12"/>
    </row>
    <row r="127" spans="34:50" x14ac:dyDescent="0.25">
      <c r="AH127" s="12"/>
      <c r="AI127" s="12"/>
      <c r="AJ127" s="12"/>
      <c r="AK127" s="12"/>
      <c r="AL127" s="12"/>
      <c r="AM127" s="12"/>
      <c r="AN127" s="12"/>
      <c r="AO127" s="11"/>
      <c r="AP127" s="12"/>
      <c r="AQ127" s="11"/>
      <c r="AR127" s="12"/>
      <c r="AS127" s="12"/>
      <c r="AT127" s="12"/>
      <c r="AU127" s="12"/>
      <c r="AV127" s="12"/>
      <c r="AW127" s="12"/>
      <c r="AX127" s="12"/>
    </row>
    <row r="128" spans="34:50" x14ac:dyDescent="0.25">
      <c r="AH128" s="12"/>
      <c r="AI128" s="12"/>
      <c r="AJ128" s="12"/>
      <c r="AK128" s="12"/>
      <c r="AL128" s="12"/>
      <c r="AM128" s="12"/>
      <c r="AN128" s="12"/>
      <c r="AO128" s="11"/>
      <c r="AP128" s="12"/>
      <c r="AQ128" s="11"/>
      <c r="AR128" s="12"/>
      <c r="AS128" s="12"/>
      <c r="AT128" s="12"/>
      <c r="AU128" s="12"/>
      <c r="AV128" s="12"/>
      <c r="AW128" s="12"/>
      <c r="AX128" s="12"/>
    </row>
    <row r="129" spans="34:50" x14ac:dyDescent="0.25">
      <c r="AH129" s="12"/>
      <c r="AI129" s="12"/>
      <c r="AJ129" s="12"/>
      <c r="AK129" s="12"/>
      <c r="AL129" s="12"/>
      <c r="AM129" s="12"/>
      <c r="AN129" s="12"/>
      <c r="AO129" s="11"/>
      <c r="AP129" s="12"/>
      <c r="AQ129" s="11"/>
      <c r="AR129" s="12"/>
      <c r="AS129" s="12"/>
      <c r="AT129" s="12"/>
      <c r="AU129" s="12"/>
      <c r="AV129" s="12"/>
      <c r="AW129" s="12"/>
      <c r="AX129" s="12"/>
    </row>
    <row r="130" spans="34:50" x14ac:dyDescent="0.25">
      <c r="AH130" s="12"/>
      <c r="AI130" s="12"/>
      <c r="AJ130" s="12"/>
      <c r="AK130" s="12"/>
      <c r="AL130" s="12"/>
      <c r="AM130" s="12"/>
      <c r="AN130" s="12"/>
      <c r="AO130" s="11"/>
      <c r="AP130" s="12"/>
      <c r="AQ130" s="11"/>
      <c r="AR130" s="12"/>
      <c r="AS130" s="12"/>
      <c r="AT130" s="12"/>
      <c r="AU130" s="12"/>
      <c r="AV130" s="12"/>
      <c r="AW130" s="12"/>
      <c r="AX130" s="12"/>
    </row>
    <row r="131" spans="34:50" x14ac:dyDescent="0.25">
      <c r="AH131" s="12"/>
      <c r="AI131" s="12"/>
      <c r="AJ131" s="12"/>
      <c r="AK131" s="12"/>
      <c r="AL131" s="12"/>
      <c r="AM131" s="12"/>
      <c r="AN131" s="12"/>
      <c r="AO131" s="11"/>
      <c r="AP131" s="12"/>
      <c r="AQ131" s="11"/>
      <c r="AR131" s="12"/>
      <c r="AS131" s="12"/>
      <c r="AT131" s="12"/>
      <c r="AU131" s="12"/>
      <c r="AV131" s="12"/>
      <c r="AW131" s="12"/>
      <c r="AX131" s="12"/>
    </row>
    <row r="132" spans="34:50" x14ac:dyDescent="0.25">
      <c r="AH132" s="12"/>
      <c r="AI132" s="12"/>
      <c r="AJ132" s="12"/>
      <c r="AK132" s="12"/>
      <c r="AL132" s="12"/>
      <c r="AM132" s="12"/>
      <c r="AN132" s="12"/>
      <c r="AO132" s="11"/>
      <c r="AP132" s="12"/>
      <c r="AQ132" s="11"/>
      <c r="AR132" s="12"/>
      <c r="AS132" s="12"/>
      <c r="AT132" s="12"/>
      <c r="AU132" s="12"/>
      <c r="AV132" s="12"/>
      <c r="AW132" s="12"/>
      <c r="AX132" s="12"/>
    </row>
    <row r="133" spans="34:50" x14ac:dyDescent="0.25">
      <c r="AH133" s="12"/>
      <c r="AI133" s="12"/>
      <c r="AJ133" s="12"/>
      <c r="AK133" s="12"/>
      <c r="AL133" s="12"/>
      <c r="AM133" s="12"/>
      <c r="AN133" s="12"/>
      <c r="AO133" s="11"/>
      <c r="AP133" s="12"/>
      <c r="AQ133" s="11"/>
      <c r="AR133" s="12"/>
      <c r="AS133" s="12"/>
      <c r="AT133" s="12"/>
      <c r="AU133" s="12"/>
      <c r="AV133" s="12"/>
      <c r="AW133" s="12"/>
      <c r="AX133" s="12"/>
    </row>
    <row r="134" spans="34:50" x14ac:dyDescent="0.25">
      <c r="AH134" s="12"/>
      <c r="AI134" s="12"/>
      <c r="AJ134" s="12"/>
      <c r="AK134" s="12"/>
      <c r="AL134" s="12"/>
      <c r="AM134" s="12"/>
      <c r="AN134" s="12"/>
      <c r="AO134" s="11"/>
      <c r="AP134" s="12"/>
      <c r="AQ134" s="11"/>
      <c r="AR134" s="12"/>
      <c r="AS134" s="12"/>
      <c r="AT134" s="12"/>
      <c r="AU134" s="12"/>
      <c r="AV134" s="12"/>
      <c r="AW134" s="12"/>
      <c r="AX134" s="12"/>
    </row>
    <row r="135" spans="34:50" x14ac:dyDescent="0.25">
      <c r="AH135" s="12"/>
      <c r="AI135" s="12"/>
      <c r="AJ135" s="12"/>
      <c r="AK135" s="12"/>
      <c r="AL135" s="12"/>
      <c r="AM135" s="12"/>
      <c r="AN135" s="12"/>
      <c r="AO135" s="11"/>
      <c r="AP135" s="12"/>
      <c r="AQ135" s="11"/>
      <c r="AR135" s="12"/>
      <c r="AS135" s="12"/>
      <c r="AT135" s="12"/>
      <c r="AU135" s="12"/>
      <c r="AV135" s="12"/>
      <c r="AW135" s="12"/>
      <c r="AX135" s="12"/>
    </row>
    <row r="136" spans="34:50" x14ac:dyDescent="0.25">
      <c r="AH136" s="12"/>
      <c r="AI136" s="12"/>
      <c r="AJ136" s="12"/>
      <c r="AK136" s="12"/>
      <c r="AL136" s="12"/>
      <c r="AM136" s="12"/>
      <c r="AN136" s="12"/>
      <c r="AO136" s="11"/>
      <c r="AP136" s="12"/>
      <c r="AQ136" s="11"/>
      <c r="AR136" s="12"/>
      <c r="AS136" s="12"/>
      <c r="AT136" s="12"/>
      <c r="AU136" s="12"/>
      <c r="AV136" s="12"/>
      <c r="AW136" s="12"/>
      <c r="AX136" s="12"/>
    </row>
    <row r="137" spans="34:50" x14ac:dyDescent="0.25">
      <c r="AH137" s="12"/>
      <c r="AI137" s="12"/>
      <c r="AJ137" s="12"/>
      <c r="AK137" s="12"/>
      <c r="AL137" s="12"/>
      <c r="AM137" s="12"/>
      <c r="AN137" s="12"/>
      <c r="AO137" s="11"/>
      <c r="AP137" s="12"/>
      <c r="AQ137" s="11"/>
      <c r="AR137" s="12"/>
      <c r="AS137" s="12"/>
      <c r="AT137" s="12"/>
      <c r="AU137" s="12"/>
      <c r="AV137" s="12"/>
      <c r="AW137" s="12"/>
      <c r="AX137" s="12"/>
    </row>
    <row r="138" spans="34:50" x14ac:dyDescent="0.25">
      <c r="AH138" s="12"/>
      <c r="AI138" s="12"/>
      <c r="AJ138" s="12"/>
      <c r="AK138" s="12"/>
      <c r="AL138" s="12"/>
      <c r="AM138" s="12"/>
      <c r="AN138" s="12"/>
      <c r="AO138" s="11"/>
      <c r="AP138" s="12"/>
      <c r="AQ138" s="11"/>
      <c r="AR138" s="12"/>
      <c r="AS138" s="12"/>
      <c r="AT138" s="12"/>
      <c r="AU138" s="12"/>
      <c r="AV138" s="12"/>
      <c r="AW138" s="12"/>
      <c r="AX138" s="12"/>
    </row>
    <row r="139" spans="34:50" x14ac:dyDescent="0.25">
      <c r="AH139" s="12"/>
      <c r="AI139" s="12"/>
      <c r="AJ139" s="12"/>
      <c r="AK139" s="12"/>
      <c r="AL139" s="12"/>
      <c r="AM139" s="12"/>
      <c r="AN139" s="12"/>
      <c r="AO139" s="11"/>
      <c r="AP139" s="12"/>
      <c r="AQ139" s="11"/>
      <c r="AR139" s="12"/>
      <c r="AS139" s="12"/>
      <c r="AT139" s="12"/>
      <c r="AU139" s="12"/>
      <c r="AV139" s="12"/>
      <c r="AW139" s="12"/>
      <c r="AX139" s="12"/>
    </row>
    <row r="140" spans="34:50" x14ac:dyDescent="0.25">
      <c r="AH140" s="12"/>
      <c r="AI140" s="12"/>
      <c r="AJ140" s="12"/>
      <c r="AK140" s="12"/>
      <c r="AL140" s="12"/>
      <c r="AM140" s="12"/>
      <c r="AN140" s="12"/>
      <c r="AO140" s="11"/>
      <c r="AP140" s="12"/>
      <c r="AQ140" s="11"/>
      <c r="AR140" s="12"/>
      <c r="AS140" s="12"/>
      <c r="AT140" s="12"/>
      <c r="AU140" s="12"/>
      <c r="AV140" s="12"/>
      <c r="AW140" s="12"/>
      <c r="AX140" s="12"/>
    </row>
    <row r="141" spans="34:50" x14ac:dyDescent="0.25">
      <c r="AH141" s="12"/>
      <c r="AI141" s="12"/>
      <c r="AJ141" s="12"/>
      <c r="AK141" s="12"/>
      <c r="AL141" s="12"/>
      <c r="AM141" s="12"/>
      <c r="AN141" s="12"/>
      <c r="AO141" s="11"/>
      <c r="AP141" s="12"/>
      <c r="AQ141" s="11"/>
      <c r="AR141" s="12"/>
      <c r="AS141" s="12"/>
      <c r="AT141" s="12"/>
      <c r="AU141" s="12"/>
      <c r="AV141" s="12"/>
      <c r="AW141" s="12"/>
      <c r="AX141" s="12"/>
    </row>
    <row r="142" spans="34:50" x14ac:dyDescent="0.25">
      <c r="AH142" s="12"/>
      <c r="AI142" s="12"/>
      <c r="AJ142" s="12"/>
      <c r="AK142" s="12"/>
      <c r="AL142" s="12"/>
      <c r="AM142" s="12"/>
      <c r="AN142" s="12"/>
      <c r="AO142" s="11"/>
      <c r="AP142" s="12"/>
      <c r="AQ142" s="11"/>
      <c r="AR142" s="12"/>
      <c r="AS142" s="12"/>
      <c r="AT142" s="12"/>
      <c r="AU142" s="12"/>
      <c r="AV142" s="12"/>
      <c r="AW142" s="12"/>
      <c r="AX142" s="12"/>
    </row>
    <row r="143" spans="34:50" x14ac:dyDescent="0.25">
      <c r="AH143" s="12"/>
      <c r="AI143" s="12"/>
      <c r="AJ143" s="12"/>
      <c r="AK143" s="12"/>
      <c r="AL143" s="12"/>
      <c r="AM143" s="12"/>
      <c r="AN143" s="12"/>
      <c r="AO143" s="11"/>
      <c r="AP143" s="12"/>
      <c r="AQ143" s="11"/>
      <c r="AR143" s="12"/>
      <c r="AS143" s="12"/>
      <c r="AT143" s="12"/>
      <c r="AU143" s="12"/>
      <c r="AV143" s="12"/>
      <c r="AW143" s="12"/>
      <c r="AX143" s="12"/>
    </row>
    <row r="144" spans="34:50" x14ac:dyDescent="0.25">
      <c r="AH144" s="12"/>
      <c r="AI144" s="12"/>
      <c r="AJ144" s="12"/>
      <c r="AK144" s="12"/>
      <c r="AL144" s="12"/>
      <c r="AM144" s="12"/>
      <c r="AN144" s="12"/>
      <c r="AO144" s="11"/>
      <c r="AP144" s="12"/>
      <c r="AQ144" s="11"/>
      <c r="AR144" s="12"/>
      <c r="AS144" s="12"/>
      <c r="AT144" s="12"/>
      <c r="AU144" s="12"/>
      <c r="AV144" s="12"/>
      <c r="AW144" s="12"/>
      <c r="AX144" s="12"/>
    </row>
    <row r="145" spans="34:50" x14ac:dyDescent="0.25">
      <c r="AH145" s="12"/>
      <c r="AI145" s="12"/>
      <c r="AJ145" s="12"/>
      <c r="AK145" s="12"/>
      <c r="AL145" s="12"/>
      <c r="AM145" s="12"/>
      <c r="AN145" s="12"/>
      <c r="AO145" s="11"/>
      <c r="AP145" s="12"/>
      <c r="AQ145" s="11"/>
      <c r="AR145" s="12"/>
      <c r="AS145" s="12"/>
      <c r="AT145" s="12"/>
      <c r="AU145" s="12"/>
      <c r="AV145" s="12"/>
      <c r="AW145" s="12"/>
      <c r="AX145" s="12"/>
    </row>
    <row r="146" spans="34:50" x14ac:dyDescent="0.25">
      <c r="AH146" s="12"/>
      <c r="AI146" s="12"/>
      <c r="AJ146" s="12"/>
      <c r="AK146" s="12"/>
      <c r="AL146" s="12"/>
      <c r="AM146" s="12"/>
      <c r="AN146" s="12"/>
      <c r="AO146" s="11"/>
      <c r="AP146" s="12"/>
      <c r="AQ146" s="11"/>
      <c r="AR146" s="12"/>
      <c r="AS146" s="12"/>
      <c r="AT146" s="12"/>
      <c r="AU146" s="12"/>
      <c r="AV146" s="12"/>
      <c r="AW146" s="12"/>
      <c r="AX146" s="12"/>
    </row>
    <row r="147" spans="34:50" x14ac:dyDescent="0.25">
      <c r="AH147" s="12"/>
      <c r="AI147" s="12"/>
      <c r="AJ147" s="12"/>
      <c r="AK147" s="12"/>
      <c r="AL147" s="12"/>
      <c r="AM147" s="12"/>
      <c r="AN147" s="12"/>
      <c r="AO147" s="11"/>
      <c r="AP147" s="12"/>
      <c r="AQ147" s="11"/>
      <c r="AR147" s="12"/>
      <c r="AS147" s="12"/>
      <c r="AT147" s="12"/>
      <c r="AU147" s="12"/>
      <c r="AV147" s="12"/>
      <c r="AW147" s="12"/>
      <c r="AX147" s="12"/>
    </row>
    <row r="148" spans="34:50" x14ac:dyDescent="0.25">
      <c r="AH148" s="12"/>
      <c r="AI148" s="12"/>
      <c r="AJ148" s="12"/>
      <c r="AK148" s="12"/>
      <c r="AL148" s="12"/>
      <c r="AM148" s="12"/>
      <c r="AN148" s="12"/>
      <c r="AO148" s="11"/>
      <c r="AP148" s="12"/>
      <c r="AQ148" s="11"/>
      <c r="AR148" s="12"/>
      <c r="AS148" s="12"/>
      <c r="AT148" s="12"/>
      <c r="AU148" s="12"/>
      <c r="AV148" s="12"/>
      <c r="AW148" s="12"/>
      <c r="AX148" s="12"/>
    </row>
    <row r="149" spans="34:50" x14ac:dyDescent="0.25">
      <c r="AH149" s="12"/>
      <c r="AI149" s="12"/>
      <c r="AJ149" s="12"/>
      <c r="AK149" s="12"/>
      <c r="AL149" s="12"/>
      <c r="AM149" s="12"/>
      <c r="AN149" s="12"/>
      <c r="AO149" s="11"/>
      <c r="AP149" s="12"/>
      <c r="AQ149" s="11"/>
      <c r="AR149" s="12"/>
      <c r="AS149" s="12"/>
      <c r="AT149" s="12"/>
      <c r="AU149" s="12"/>
      <c r="AV149" s="12"/>
      <c r="AW149" s="12"/>
      <c r="AX149" s="12"/>
    </row>
    <row r="150" spans="34:50" x14ac:dyDescent="0.25">
      <c r="AH150" s="12"/>
      <c r="AI150" s="12"/>
      <c r="AJ150" s="12"/>
      <c r="AK150" s="12"/>
      <c r="AL150" s="12"/>
      <c r="AM150" s="12"/>
      <c r="AN150" s="12"/>
      <c r="AO150" s="11"/>
      <c r="AP150" s="12"/>
      <c r="AQ150" s="11"/>
      <c r="AR150" s="12"/>
      <c r="AS150" s="12"/>
      <c r="AT150" s="12"/>
      <c r="AU150" s="12"/>
      <c r="AV150" s="12"/>
      <c r="AW150" s="12"/>
      <c r="AX150" s="12"/>
    </row>
    <row r="151" spans="34:50" x14ac:dyDescent="0.25">
      <c r="AH151" s="12"/>
      <c r="AI151" s="12"/>
      <c r="AJ151" s="12"/>
      <c r="AK151" s="12"/>
      <c r="AL151" s="12"/>
      <c r="AM151" s="12"/>
      <c r="AN151" s="12"/>
      <c r="AO151" s="11"/>
      <c r="AP151" s="12"/>
      <c r="AQ151" s="11"/>
      <c r="AR151" s="12"/>
      <c r="AS151" s="12"/>
      <c r="AT151" s="12"/>
      <c r="AU151" s="12"/>
      <c r="AV151" s="12"/>
      <c r="AW151" s="12"/>
      <c r="AX151" s="12"/>
    </row>
    <row r="152" spans="34:50" x14ac:dyDescent="0.25">
      <c r="AH152" s="12"/>
      <c r="AI152" s="12"/>
      <c r="AJ152" s="12"/>
      <c r="AK152" s="12"/>
      <c r="AL152" s="12"/>
      <c r="AM152" s="12"/>
      <c r="AN152" s="12"/>
      <c r="AO152" s="11"/>
      <c r="AP152" s="12"/>
      <c r="AQ152" s="11"/>
      <c r="AR152" s="12"/>
      <c r="AS152" s="12"/>
      <c r="AT152" s="12"/>
      <c r="AU152" s="12"/>
      <c r="AV152" s="12"/>
      <c r="AW152" s="12"/>
      <c r="AX152" s="12"/>
    </row>
    <row r="153" spans="34:50" x14ac:dyDescent="0.25">
      <c r="AH153" s="12"/>
      <c r="AI153" s="12"/>
      <c r="AJ153" s="12"/>
      <c r="AK153" s="12"/>
      <c r="AL153" s="12"/>
      <c r="AM153" s="12"/>
      <c r="AN153" s="12"/>
      <c r="AO153" s="11"/>
      <c r="AP153" s="12"/>
      <c r="AQ153" s="11"/>
      <c r="AR153" s="12"/>
      <c r="AS153" s="12"/>
      <c r="AT153" s="12"/>
      <c r="AU153" s="12"/>
      <c r="AV153" s="12"/>
      <c r="AW153" s="12"/>
      <c r="AX153" s="12"/>
    </row>
    <row r="154" spans="34:50" x14ac:dyDescent="0.25">
      <c r="AH154" s="12"/>
      <c r="AI154" s="12"/>
      <c r="AJ154" s="12"/>
      <c r="AK154" s="12"/>
      <c r="AL154" s="12"/>
      <c r="AM154" s="12"/>
      <c r="AN154" s="12"/>
      <c r="AO154" s="11"/>
      <c r="AP154" s="12"/>
      <c r="AQ154" s="11"/>
      <c r="AR154" s="12"/>
      <c r="AS154" s="12"/>
      <c r="AT154" s="12"/>
      <c r="AU154" s="12"/>
      <c r="AV154" s="12"/>
      <c r="AW154" s="12"/>
      <c r="AX154" s="12"/>
    </row>
    <row r="155" spans="34:50" x14ac:dyDescent="0.25">
      <c r="AH155" s="12"/>
      <c r="AI155" s="12"/>
      <c r="AJ155" s="12"/>
      <c r="AK155" s="12"/>
      <c r="AL155" s="12"/>
      <c r="AM155" s="12"/>
      <c r="AN155" s="12"/>
      <c r="AO155" s="11"/>
      <c r="AP155" s="12"/>
      <c r="AQ155" s="11"/>
      <c r="AR155" s="12"/>
      <c r="AS155" s="12"/>
      <c r="AT155" s="12"/>
      <c r="AU155" s="12"/>
      <c r="AV155" s="12"/>
      <c r="AW155" s="12"/>
      <c r="AX155" s="12"/>
    </row>
    <row r="156" spans="34:50" x14ac:dyDescent="0.25">
      <c r="AH156" s="12"/>
      <c r="AI156" s="12"/>
      <c r="AJ156" s="12"/>
      <c r="AK156" s="12"/>
      <c r="AL156" s="12"/>
      <c r="AM156" s="12"/>
      <c r="AN156" s="12"/>
      <c r="AO156" s="11"/>
      <c r="AP156" s="12"/>
      <c r="AQ156" s="11"/>
      <c r="AR156" s="12"/>
      <c r="AS156" s="12"/>
      <c r="AT156" s="12"/>
      <c r="AU156" s="12"/>
      <c r="AV156" s="12"/>
      <c r="AW156" s="12"/>
      <c r="AX156" s="12"/>
    </row>
    <row r="157" spans="34:50" x14ac:dyDescent="0.25">
      <c r="AH157" s="12"/>
      <c r="AI157" s="12"/>
      <c r="AJ157" s="12"/>
      <c r="AK157" s="12"/>
      <c r="AL157" s="12"/>
      <c r="AM157" s="12"/>
      <c r="AN157" s="12"/>
      <c r="AO157" s="11"/>
      <c r="AP157" s="12"/>
      <c r="AQ157" s="11"/>
      <c r="AR157" s="12"/>
      <c r="AS157" s="12"/>
      <c r="AT157" s="12"/>
      <c r="AU157" s="12"/>
      <c r="AV157" s="12"/>
      <c r="AW157" s="12"/>
      <c r="AX157" s="12"/>
    </row>
    <row r="158" spans="34:50" x14ac:dyDescent="0.25">
      <c r="AH158" s="12"/>
      <c r="AI158" s="12"/>
      <c r="AJ158" s="12"/>
      <c r="AK158" s="12"/>
      <c r="AL158" s="12"/>
      <c r="AM158" s="12"/>
      <c r="AN158" s="12"/>
      <c r="AO158" s="11"/>
      <c r="AP158" s="12"/>
      <c r="AQ158" s="11"/>
      <c r="AR158" s="12"/>
      <c r="AS158" s="12"/>
      <c r="AT158" s="12"/>
      <c r="AU158" s="12"/>
      <c r="AV158" s="12"/>
      <c r="AW158" s="12"/>
      <c r="AX158" s="12"/>
    </row>
    <row r="159" spans="34:50" x14ac:dyDescent="0.25">
      <c r="AH159" s="12"/>
      <c r="AI159" s="12"/>
      <c r="AJ159" s="12"/>
      <c r="AK159" s="12"/>
      <c r="AL159" s="12"/>
      <c r="AM159" s="12"/>
      <c r="AN159" s="12"/>
      <c r="AO159" s="11"/>
      <c r="AP159" s="12"/>
      <c r="AQ159" s="11"/>
      <c r="AR159" s="12"/>
      <c r="AS159" s="12"/>
      <c r="AT159" s="12"/>
      <c r="AU159" s="12"/>
      <c r="AV159" s="12"/>
      <c r="AW159" s="12"/>
      <c r="AX159" s="12"/>
    </row>
    <row r="160" spans="34:50" x14ac:dyDescent="0.25">
      <c r="AH160" s="12"/>
      <c r="AI160" s="12"/>
      <c r="AJ160" s="12"/>
      <c r="AK160" s="12"/>
      <c r="AL160" s="12"/>
      <c r="AM160" s="12"/>
      <c r="AN160" s="12"/>
      <c r="AO160" s="11"/>
      <c r="AP160" s="12"/>
      <c r="AQ160" s="11"/>
      <c r="AR160" s="12"/>
      <c r="AS160" s="12"/>
      <c r="AT160" s="12"/>
      <c r="AU160" s="12"/>
      <c r="AV160" s="12"/>
      <c r="AW160" s="12"/>
      <c r="AX160" s="12"/>
    </row>
    <row r="161" spans="34:50" x14ac:dyDescent="0.25">
      <c r="AH161" s="12"/>
      <c r="AI161" s="12"/>
      <c r="AJ161" s="12"/>
      <c r="AK161" s="12"/>
      <c r="AL161" s="12"/>
      <c r="AM161" s="12"/>
      <c r="AN161" s="12"/>
      <c r="AO161" s="11"/>
      <c r="AP161" s="12"/>
      <c r="AQ161" s="11"/>
      <c r="AR161" s="12"/>
      <c r="AS161" s="12"/>
      <c r="AT161" s="12"/>
      <c r="AU161" s="12"/>
      <c r="AV161" s="12"/>
      <c r="AW161" s="12"/>
      <c r="AX161" s="12"/>
    </row>
    <row r="162" spans="34:50" x14ac:dyDescent="0.25">
      <c r="AH162" s="12"/>
      <c r="AI162" s="12"/>
      <c r="AJ162" s="12"/>
      <c r="AK162" s="12"/>
      <c r="AL162" s="12"/>
      <c r="AM162" s="12"/>
      <c r="AN162" s="12"/>
      <c r="AO162" s="11"/>
      <c r="AP162" s="12"/>
      <c r="AQ162" s="11"/>
      <c r="AR162" s="12"/>
      <c r="AS162" s="12"/>
      <c r="AT162" s="12"/>
      <c r="AU162" s="12"/>
      <c r="AV162" s="12"/>
      <c r="AW162" s="12"/>
      <c r="AX162" s="12"/>
    </row>
    <row r="163" spans="34:50" x14ac:dyDescent="0.25">
      <c r="AH163" s="12"/>
      <c r="AI163" s="12"/>
      <c r="AJ163" s="12"/>
      <c r="AK163" s="12"/>
      <c r="AL163" s="12"/>
      <c r="AM163" s="12"/>
      <c r="AN163" s="12"/>
      <c r="AO163" s="11"/>
      <c r="AP163" s="12"/>
      <c r="AQ163" s="11"/>
      <c r="AR163" s="12"/>
      <c r="AS163" s="12"/>
      <c r="AT163" s="12"/>
      <c r="AU163" s="12"/>
      <c r="AV163" s="12"/>
      <c r="AW163" s="12"/>
      <c r="AX163" s="12"/>
    </row>
    <row r="164" spans="34:50" x14ac:dyDescent="0.25">
      <c r="AH164" s="12"/>
      <c r="AI164" s="12"/>
      <c r="AJ164" s="12"/>
      <c r="AK164" s="12"/>
      <c r="AL164" s="12"/>
      <c r="AM164" s="12"/>
      <c r="AN164" s="12"/>
      <c r="AO164" s="11"/>
      <c r="AP164" s="12"/>
      <c r="AQ164" s="11"/>
      <c r="AR164" s="12"/>
      <c r="AS164" s="12"/>
      <c r="AT164" s="12"/>
      <c r="AU164" s="12"/>
      <c r="AV164" s="12"/>
      <c r="AW164" s="12"/>
      <c r="AX164" s="12"/>
    </row>
    <row r="165" spans="34:50" x14ac:dyDescent="0.25">
      <c r="AH165" s="12"/>
      <c r="AI165" s="12"/>
      <c r="AJ165" s="12"/>
      <c r="AK165" s="12"/>
      <c r="AL165" s="12"/>
      <c r="AM165" s="12"/>
      <c r="AN165" s="12"/>
      <c r="AO165" s="11"/>
      <c r="AP165" s="12"/>
      <c r="AQ165" s="11"/>
      <c r="AR165" s="12"/>
      <c r="AS165" s="12"/>
      <c r="AT165" s="12"/>
      <c r="AU165" s="12"/>
      <c r="AV165" s="12"/>
      <c r="AW165" s="12"/>
      <c r="AX165" s="12"/>
    </row>
    <row r="166" spans="34:50" x14ac:dyDescent="0.25">
      <c r="AH166" s="12"/>
      <c r="AI166" s="12"/>
      <c r="AJ166" s="12"/>
      <c r="AK166" s="12"/>
      <c r="AL166" s="12"/>
      <c r="AM166" s="12"/>
      <c r="AN166" s="12"/>
      <c r="AO166" s="11"/>
      <c r="AP166" s="12"/>
      <c r="AQ166" s="11"/>
      <c r="AR166" s="12"/>
      <c r="AS166" s="12"/>
      <c r="AT166" s="12"/>
      <c r="AU166" s="12"/>
      <c r="AV166" s="12"/>
      <c r="AW166" s="12"/>
      <c r="AX166" s="12"/>
    </row>
    <row r="167" spans="34:50" x14ac:dyDescent="0.25">
      <c r="AH167" s="12"/>
      <c r="AI167" s="12"/>
      <c r="AJ167" s="12"/>
      <c r="AK167" s="12"/>
      <c r="AL167" s="12"/>
      <c r="AM167" s="12"/>
      <c r="AN167" s="12"/>
      <c r="AO167" s="11"/>
      <c r="AP167" s="12"/>
      <c r="AQ167" s="11"/>
      <c r="AR167" s="12"/>
      <c r="AS167" s="12"/>
      <c r="AT167" s="12"/>
      <c r="AU167" s="12"/>
      <c r="AV167" s="12"/>
      <c r="AW167" s="12"/>
      <c r="AX167" s="12"/>
    </row>
    <row r="168" spans="34:50" x14ac:dyDescent="0.25">
      <c r="AH168" s="12"/>
      <c r="AI168" s="12"/>
      <c r="AJ168" s="12"/>
      <c r="AK168" s="12"/>
      <c r="AL168" s="12"/>
      <c r="AM168" s="12"/>
      <c r="AN168" s="12"/>
      <c r="AO168" s="11"/>
      <c r="AP168" s="12"/>
      <c r="AQ168" s="11"/>
      <c r="AR168" s="12"/>
      <c r="AS168" s="12"/>
      <c r="AT168" s="12"/>
      <c r="AU168" s="12"/>
      <c r="AV168" s="12"/>
      <c r="AW168" s="12"/>
      <c r="AX168" s="12"/>
    </row>
    <row r="169" spans="34:50" x14ac:dyDescent="0.25">
      <c r="AH169" s="12"/>
      <c r="AI169" s="12"/>
      <c r="AJ169" s="12"/>
      <c r="AK169" s="12"/>
      <c r="AL169" s="12"/>
      <c r="AM169" s="12"/>
      <c r="AN169" s="12"/>
      <c r="AO169" s="11"/>
      <c r="AP169" s="12"/>
      <c r="AQ169" s="11"/>
      <c r="AR169" s="12"/>
      <c r="AS169" s="12"/>
      <c r="AT169" s="12"/>
      <c r="AU169" s="12"/>
      <c r="AV169" s="12"/>
      <c r="AW169" s="12"/>
      <c r="AX169" s="12"/>
    </row>
    <row r="170" spans="34:50" x14ac:dyDescent="0.25">
      <c r="AH170" s="12"/>
      <c r="AI170" s="12"/>
      <c r="AJ170" s="12"/>
      <c r="AK170" s="12"/>
      <c r="AL170" s="12"/>
      <c r="AM170" s="12"/>
      <c r="AN170" s="12"/>
      <c r="AO170" s="11"/>
      <c r="AP170" s="12"/>
      <c r="AQ170" s="11"/>
      <c r="AR170" s="12"/>
      <c r="AS170" s="12"/>
      <c r="AT170" s="12"/>
      <c r="AU170" s="12"/>
      <c r="AV170" s="12"/>
      <c r="AW170" s="12"/>
      <c r="AX170" s="12"/>
    </row>
    <row r="171" spans="34:50" x14ac:dyDescent="0.25">
      <c r="AH171" s="12"/>
      <c r="AI171" s="12"/>
      <c r="AJ171" s="12"/>
      <c r="AK171" s="12"/>
      <c r="AL171" s="12"/>
      <c r="AM171" s="12"/>
      <c r="AN171" s="12"/>
      <c r="AO171" s="11"/>
      <c r="AP171" s="12"/>
      <c r="AQ171" s="11"/>
      <c r="AR171" s="12"/>
      <c r="AS171" s="12"/>
      <c r="AT171" s="12"/>
      <c r="AU171" s="12"/>
      <c r="AV171" s="12"/>
      <c r="AW171" s="12"/>
      <c r="AX171" s="12"/>
    </row>
    <row r="172" spans="34:50" x14ac:dyDescent="0.25">
      <c r="AH172" s="12"/>
      <c r="AI172" s="12"/>
      <c r="AJ172" s="12"/>
      <c r="AK172" s="12"/>
      <c r="AL172" s="12"/>
      <c r="AM172" s="12"/>
      <c r="AN172" s="12"/>
      <c r="AO172" s="11"/>
      <c r="AP172" s="12"/>
      <c r="AQ172" s="11"/>
      <c r="AR172" s="12"/>
      <c r="AS172" s="12"/>
      <c r="AT172" s="12"/>
      <c r="AU172" s="12"/>
      <c r="AV172" s="12"/>
      <c r="AW172" s="12"/>
      <c r="AX172" s="12"/>
    </row>
    <row r="173" spans="34:50" x14ac:dyDescent="0.25">
      <c r="AH173" s="12"/>
      <c r="AI173" s="12"/>
      <c r="AJ173" s="12"/>
      <c r="AK173" s="12"/>
      <c r="AL173" s="12"/>
      <c r="AM173" s="12"/>
      <c r="AN173" s="12"/>
      <c r="AO173" s="11"/>
      <c r="AP173" s="12"/>
      <c r="AQ173" s="11"/>
      <c r="AR173" s="12"/>
      <c r="AS173" s="12"/>
      <c r="AT173" s="12"/>
      <c r="AU173" s="12"/>
      <c r="AV173" s="12"/>
      <c r="AW173" s="12"/>
      <c r="AX173" s="12"/>
    </row>
    <row r="174" spans="34:50" x14ac:dyDescent="0.25">
      <c r="AH174" s="12"/>
      <c r="AI174" s="12"/>
      <c r="AJ174" s="12"/>
      <c r="AK174" s="12"/>
      <c r="AL174" s="12"/>
      <c r="AM174" s="12"/>
      <c r="AN174" s="12"/>
      <c r="AO174" s="11"/>
      <c r="AP174" s="12"/>
      <c r="AQ174" s="11"/>
      <c r="AR174" s="12"/>
      <c r="AS174" s="12"/>
      <c r="AT174" s="12"/>
      <c r="AU174" s="12"/>
      <c r="AV174" s="12"/>
      <c r="AW174" s="12"/>
      <c r="AX174" s="12"/>
    </row>
    <row r="175" spans="34:50" x14ac:dyDescent="0.25">
      <c r="AH175" s="12"/>
      <c r="AI175" s="12"/>
      <c r="AJ175" s="12"/>
      <c r="AK175" s="12"/>
      <c r="AL175" s="12"/>
      <c r="AM175" s="12"/>
      <c r="AN175" s="12"/>
      <c r="AO175" s="11"/>
      <c r="AP175" s="12"/>
      <c r="AQ175" s="11"/>
      <c r="AR175" s="12"/>
      <c r="AS175" s="12"/>
      <c r="AT175" s="12"/>
      <c r="AU175" s="12"/>
      <c r="AV175" s="12"/>
      <c r="AW175" s="12"/>
      <c r="AX175" s="12"/>
    </row>
    <row r="176" spans="34:50" x14ac:dyDescent="0.25">
      <c r="AH176" s="12"/>
      <c r="AI176" s="12"/>
      <c r="AJ176" s="12"/>
      <c r="AK176" s="12"/>
      <c r="AL176" s="12"/>
      <c r="AM176" s="12"/>
      <c r="AN176" s="12"/>
      <c r="AO176" s="11"/>
      <c r="AP176" s="12"/>
      <c r="AQ176" s="11"/>
      <c r="AR176" s="12"/>
      <c r="AS176" s="12"/>
      <c r="AT176" s="12"/>
      <c r="AU176" s="12"/>
      <c r="AV176" s="12"/>
      <c r="AW176" s="12"/>
      <c r="AX176" s="12"/>
    </row>
    <row r="177" spans="34:50" x14ac:dyDescent="0.25">
      <c r="AH177" s="12"/>
      <c r="AI177" s="12"/>
      <c r="AJ177" s="12"/>
      <c r="AK177" s="12"/>
      <c r="AL177" s="12"/>
      <c r="AM177" s="12"/>
      <c r="AN177" s="12"/>
      <c r="AO177" s="11"/>
      <c r="AP177" s="12"/>
      <c r="AQ177" s="11"/>
      <c r="AR177" s="12"/>
      <c r="AS177" s="12"/>
      <c r="AT177" s="12"/>
      <c r="AU177" s="12"/>
      <c r="AV177" s="12"/>
      <c r="AW177" s="12"/>
      <c r="AX177" s="12"/>
    </row>
    <row r="178" spans="34:50" x14ac:dyDescent="0.25">
      <c r="AH178" s="12"/>
      <c r="AI178" s="12"/>
      <c r="AJ178" s="12"/>
      <c r="AK178" s="12"/>
      <c r="AL178" s="12"/>
      <c r="AM178" s="12"/>
      <c r="AN178" s="12"/>
      <c r="AO178" s="11"/>
      <c r="AP178" s="12"/>
      <c r="AQ178" s="11"/>
      <c r="AR178" s="12"/>
      <c r="AS178" s="12"/>
      <c r="AT178" s="12"/>
      <c r="AU178" s="12"/>
      <c r="AV178" s="12"/>
      <c r="AW178" s="12"/>
      <c r="AX178" s="12"/>
    </row>
    <row r="179" spans="34:50" x14ac:dyDescent="0.25">
      <c r="AH179" s="12"/>
      <c r="AI179" s="12"/>
      <c r="AJ179" s="12"/>
      <c r="AK179" s="12"/>
      <c r="AL179" s="12"/>
      <c r="AM179" s="12"/>
      <c r="AN179" s="12"/>
      <c r="AO179" s="11"/>
      <c r="AP179" s="12"/>
      <c r="AQ179" s="11"/>
      <c r="AR179" s="12"/>
      <c r="AS179" s="12"/>
      <c r="AT179" s="12"/>
      <c r="AU179" s="12"/>
      <c r="AV179" s="12"/>
      <c r="AW179" s="12"/>
      <c r="AX179" s="12"/>
    </row>
    <row r="180" spans="34:50" x14ac:dyDescent="0.25">
      <c r="AH180" s="12"/>
      <c r="AI180" s="12"/>
      <c r="AJ180" s="12"/>
      <c r="AK180" s="12"/>
      <c r="AL180" s="12"/>
      <c r="AM180" s="12"/>
      <c r="AN180" s="12"/>
      <c r="AO180" s="11"/>
      <c r="AP180" s="12"/>
      <c r="AQ180" s="11"/>
      <c r="AR180" s="12"/>
      <c r="AS180" s="12"/>
      <c r="AT180" s="12"/>
      <c r="AU180" s="12"/>
      <c r="AV180" s="12"/>
      <c r="AW180" s="12"/>
      <c r="AX180" s="12"/>
    </row>
    <row r="181" spans="34:50" x14ac:dyDescent="0.25">
      <c r="AH181" s="12"/>
      <c r="AI181" s="12"/>
      <c r="AJ181" s="12"/>
      <c r="AK181" s="12"/>
      <c r="AL181" s="12"/>
      <c r="AM181" s="12"/>
      <c r="AN181" s="12"/>
      <c r="AO181" s="11"/>
      <c r="AP181" s="12"/>
      <c r="AQ181" s="11"/>
      <c r="AR181" s="12"/>
      <c r="AS181" s="12"/>
      <c r="AT181" s="12"/>
      <c r="AU181" s="12"/>
      <c r="AV181" s="12"/>
      <c r="AW181" s="12"/>
      <c r="AX181" s="12"/>
    </row>
    <row r="182" spans="34:50" x14ac:dyDescent="0.25">
      <c r="AH182" s="12"/>
      <c r="AI182" s="12"/>
      <c r="AJ182" s="12"/>
      <c r="AK182" s="12"/>
      <c r="AL182" s="12"/>
      <c r="AM182" s="12"/>
      <c r="AN182" s="12"/>
      <c r="AO182" s="11"/>
      <c r="AP182" s="12"/>
      <c r="AQ182" s="11"/>
      <c r="AR182" s="12"/>
      <c r="AS182" s="12"/>
      <c r="AT182" s="12"/>
      <c r="AU182" s="12"/>
      <c r="AV182" s="12"/>
      <c r="AW182" s="12"/>
      <c r="AX182" s="12"/>
    </row>
    <row r="183" spans="34:50" x14ac:dyDescent="0.25">
      <c r="AH183" s="12"/>
      <c r="AI183" s="12"/>
      <c r="AJ183" s="12"/>
      <c r="AK183" s="12"/>
      <c r="AL183" s="12"/>
      <c r="AM183" s="12"/>
      <c r="AN183" s="12"/>
      <c r="AO183" s="11"/>
      <c r="AP183" s="12"/>
      <c r="AQ183" s="11"/>
      <c r="AR183" s="12"/>
      <c r="AS183" s="12"/>
      <c r="AT183" s="12"/>
      <c r="AU183" s="12"/>
      <c r="AV183" s="12"/>
      <c r="AW183" s="12"/>
      <c r="AX183" s="12"/>
    </row>
    <row r="184" spans="34:50" x14ac:dyDescent="0.25">
      <c r="AH184" s="12"/>
      <c r="AI184" s="12"/>
      <c r="AJ184" s="12"/>
      <c r="AK184" s="12"/>
      <c r="AL184" s="12"/>
      <c r="AM184" s="12"/>
      <c r="AN184" s="12"/>
      <c r="AO184" s="11"/>
      <c r="AP184" s="12"/>
      <c r="AQ184" s="11"/>
      <c r="AR184" s="12"/>
      <c r="AS184" s="12"/>
      <c r="AT184" s="12"/>
      <c r="AU184" s="12"/>
      <c r="AV184" s="12"/>
      <c r="AW184" s="12"/>
      <c r="AX184" s="12"/>
    </row>
    <row r="185" spans="34:50" x14ac:dyDescent="0.25">
      <c r="AH185" s="12"/>
      <c r="AI185" s="12"/>
      <c r="AJ185" s="12"/>
      <c r="AK185" s="12"/>
      <c r="AL185" s="12"/>
      <c r="AM185" s="12"/>
      <c r="AN185" s="12"/>
      <c r="AO185" s="11"/>
      <c r="AP185" s="12"/>
      <c r="AQ185" s="11"/>
      <c r="AR185" s="12"/>
      <c r="AS185" s="12"/>
      <c r="AT185" s="12"/>
      <c r="AU185" s="12"/>
      <c r="AV185" s="12"/>
      <c r="AW185" s="12"/>
      <c r="AX185" s="12"/>
    </row>
    <row r="186" spans="34:50" x14ac:dyDescent="0.25">
      <c r="AH186" s="12"/>
      <c r="AI186" s="12"/>
      <c r="AJ186" s="12"/>
      <c r="AK186" s="12"/>
      <c r="AL186" s="12"/>
      <c r="AM186" s="12"/>
      <c r="AN186" s="12"/>
      <c r="AO186" s="11"/>
      <c r="AP186" s="12"/>
      <c r="AQ186" s="11"/>
      <c r="AR186" s="12"/>
      <c r="AS186" s="12"/>
      <c r="AT186" s="12"/>
      <c r="AU186" s="12"/>
      <c r="AV186" s="12"/>
      <c r="AW186" s="12"/>
      <c r="AX186" s="12"/>
    </row>
    <row r="187" spans="34:50" x14ac:dyDescent="0.25">
      <c r="AH187" s="12"/>
      <c r="AI187" s="12"/>
      <c r="AJ187" s="12"/>
      <c r="AK187" s="12"/>
      <c r="AL187" s="12"/>
      <c r="AM187" s="12"/>
      <c r="AN187" s="12"/>
      <c r="AO187" s="11"/>
      <c r="AP187" s="12"/>
      <c r="AQ187" s="11"/>
      <c r="AR187" s="12"/>
      <c r="AS187" s="12"/>
      <c r="AT187" s="12"/>
      <c r="AU187" s="12"/>
      <c r="AV187" s="12"/>
      <c r="AW187" s="12"/>
      <c r="AX187" s="12"/>
    </row>
    <row r="188" spans="34:50" x14ac:dyDescent="0.25">
      <c r="AH188" s="12"/>
      <c r="AI188" s="12"/>
      <c r="AJ188" s="12"/>
      <c r="AK188" s="12"/>
      <c r="AL188" s="12"/>
      <c r="AM188" s="12"/>
      <c r="AN188" s="12"/>
      <c r="AO188" s="11"/>
      <c r="AP188" s="12"/>
      <c r="AQ188" s="11"/>
      <c r="AR188" s="12"/>
      <c r="AS188" s="12"/>
      <c r="AT188" s="12"/>
      <c r="AU188" s="12"/>
      <c r="AV188" s="12"/>
      <c r="AW188" s="12"/>
      <c r="AX188" s="12"/>
    </row>
    <row r="189" spans="34:50" x14ac:dyDescent="0.25">
      <c r="AH189" s="12"/>
      <c r="AI189" s="12"/>
      <c r="AJ189" s="12"/>
      <c r="AK189" s="12"/>
      <c r="AL189" s="12"/>
      <c r="AM189" s="12"/>
      <c r="AN189" s="12"/>
      <c r="AO189" s="11"/>
      <c r="AP189" s="12"/>
      <c r="AQ189" s="11"/>
      <c r="AR189" s="12"/>
      <c r="AS189" s="12"/>
      <c r="AT189" s="12"/>
      <c r="AU189" s="12"/>
      <c r="AV189" s="12"/>
      <c r="AW189" s="12"/>
      <c r="AX189" s="12"/>
    </row>
    <row r="190" spans="34:50" x14ac:dyDescent="0.25">
      <c r="AH190" s="12"/>
      <c r="AI190" s="12"/>
      <c r="AJ190" s="12"/>
      <c r="AK190" s="12"/>
      <c r="AL190" s="12"/>
      <c r="AM190" s="12"/>
      <c r="AN190" s="12"/>
      <c r="AO190" s="11"/>
      <c r="AP190" s="12"/>
      <c r="AQ190" s="11"/>
      <c r="AR190" s="12"/>
      <c r="AS190" s="12"/>
      <c r="AT190" s="12"/>
      <c r="AU190" s="12"/>
      <c r="AV190" s="12"/>
      <c r="AW190" s="12"/>
      <c r="AX190" s="12"/>
    </row>
    <row r="191" spans="34:50" x14ac:dyDescent="0.25">
      <c r="AH191" s="12"/>
      <c r="AI191" s="12"/>
      <c r="AJ191" s="12"/>
      <c r="AK191" s="12"/>
      <c r="AL191" s="12"/>
      <c r="AM191" s="12"/>
      <c r="AN191" s="12"/>
      <c r="AO191" s="11"/>
      <c r="AP191" s="12"/>
      <c r="AQ191" s="11"/>
      <c r="AR191" s="12"/>
      <c r="AS191" s="12"/>
      <c r="AT191" s="12"/>
      <c r="AU191" s="12"/>
      <c r="AV191" s="12"/>
      <c r="AW191" s="12"/>
      <c r="AX191" s="12"/>
    </row>
    <row r="192" spans="34:50" x14ac:dyDescent="0.25">
      <c r="AH192" s="12"/>
      <c r="AI192" s="12"/>
      <c r="AJ192" s="12"/>
      <c r="AK192" s="12"/>
      <c r="AL192" s="12"/>
      <c r="AM192" s="12"/>
      <c r="AN192" s="12"/>
      <c r="AO192" s="11"/>
      <c r="AP192" s="12"/>
      <c r="AQ192" s="11"/>
      <c r="AR192" s="12"/>
      <c r="AS192" s="12"/>
      <c r="AT192" s="12"/>
      <c r="AU192" s="12"/>
      <c r="AV192" s="12"/>
      <c r="AW192" s="12"/>
      <c r="AX192" s="12"/>
    </row>
    <row r="193" spans="34:50" x14ac:dyDescent="0.25">
      <c r="AH193" s="12"/>
      <c r="AI193" s="12"/>
      <c r="AJ193" s="12"/>
      <c r="AK193" s="12"/>
      <c r="AL193" s="12"/>
      <c r="AM193" s="12"/>
      <c r="AN193" s="12"/>
      <c r="AO193" s="11"/>
      <c r="AP193" s="12"/>
      <c r="AQ193" s="11"/>
      <c r="AR193" s="12"/>
      <c r="AS193" s="12"/>
      <c r="AT193" s="12"/>
      <c r="AU193" s="12"/>
      <c r="AV193" s="12"/>
      <c r="AW193" s="12"/>
      <c r="AX193" s="12"/>
    </row>
    <row r="194" spans="34:50" x14ac:dyDescent="0.25">
      <c r="AH194" s="12"/>
      <c r="AI194" s="12"/>
      <c r="AJ194" s="12"/>
      <c r="AK194" s="12"/>
      <c r="AL194" s="12"/>
      <c r="AM194" s="12"/>
      <c r="AN194" s="12"/>
      <c r="AO194" s="11"/>
      <c r="AP194" s="12"/>
      <c r="AQ194" s="11"/>
      <c r="AR194" s="12"/>
      <c r="AS194" s="12"/>
      <c r="AT194" s="12"/>
      <c r="AU194" s="12"/>
      <c r="AV194" s="12"/>
      <c r="AW194" s="12"/>
      <c r="AX194" s="12"/>
    </row>
    <row r="195" spans="34:50" x14ac:dyDescent="0.25">
      <c r="AH195" s="12"/>
      <c r="AI195" s="12"/>
      <c r="AJ195" s="12"/>
      <c r="AK195" s="12"/>
      <c r="AL195" s="12"/>
      <c r="AM195" s="12"/>
      <c r="AN195" s="12"/>
      <c r="AO195" s="11"/>
      <c r="AP195" s="12"/>
      <c r="AQ195" s="11"/>
      <c r="AR195" s="12"/>
      <c r="AS195" s="12"/>
      <c r="AT195" s="12"/>
      <c r="AU195" s="12"/>
      <c r="AV195" s="12"/>
      <c r="AW195" s="12"/>
      <c r="AX195" s="12"/>
    </row>
    <row r="196" spans="34:50" x14ac:dyDescent="0.25">
      <c r="AH196" s="12"/>
      <c r="AI196" s="12"/>
      <c r="AJ196" s="12"/>
      <c r="AK196" s="12"/>
      <c r="AL196" s="12"/>
      <c r="AM196" s="12"/>
      <c r="AN196" s="12"/>
      <c r="AO196" s="11"/>
      <c r="AP196" s="12"/>
      <c r="AQ196" s="11"/>
      <c r="AR196" s="12"/>
      <c r="AS196" s="12"/>
      <c r="AT196" s="12"/>
      <c r="AU196" s="12"/>
      <c r="AV196" s="12"/>
      <c r="AW196" s="12"/>
      <c r="AX196" s="12"/>
    </row>
    <row r="197" spans="34:50" x14ac:dyDescent="0.25">
      <c r="AH197" s="12"/>
      <c r="AI197" s="12"/>
      <c r="AJ197" s="12"/>
      <c r="AK197" s="12"/>
      <c r="AL197" s="12"/>
      <c r="AM197" s="12"/>
      <c r="AN197" s="12"/>
      <c r="AO197" s="11"/>
      <c r="AP197" s="12"/>
      <c r="AQ197" s="11"/>
      <c r="AR197" s="12"/>
      <c r="AS197" s="12"/>
      <c r="AT197" s="12"/>
      <c r="AU197" s="12"/>
      <c r="AV197" s="12"/>
      <c r="AW197" s="12"/>
      <c r="AX197" s="12"/>
    </row>
    <row r="198" spans="34:50" x14ac:dyDescent="0.25">
      <c r="AH198" s="12"/>
      <c r="AI198" s="12"/>
      <c r="AJ198" s="12"/>
      <c r="AK198" s="12"/>
      <c r="AL198" s="12"/>
      <c r="AM198" s="12"/>
      <c r="AN198" s="12"/>
      <c r="AO198" s="11"/>
      <c r="AP198" s="12"/>
      <c r="AQ198" s="11"/>
      <c r="AR198" s="12"/>
      <c r="AS198" s="12"/>
      <c r="AT198" s="12"/>
      <c r="AU198" s="12"/>
      <c r="AV198" s="12"/>
      <c r="AW198" s="12"/>
      <c r="AX198" s="12"/>
    </row>
    <row r="199" spans="34:50" x14ac:dyDescent="0.25">
      <c r="AH199" s="12"/>
      <c r="AI199" s="12"/>
      <c r="AJ199" s="12"/>
      <c r="AK199" s="12"/>
      <c r="AL199" s="12"/>
      <c r="AM199" s="12"/>
      <c r="AN199" s="12"/>
      <c r="AO199" s="11"/>
      <c r="AP199" s="12"/>
      <c r="AQ199" s="11"/>
      <c r="AR199" s="12"/>
      <c r="AS199" s="12"/>
      <c r="AT199" s="12"/>
      <c r="AU199" s="12"/>
      <c r="AV199" s="12"/>
      <c r="AW199" s="12"/>
      <c r="AX199" s="12"/>
    </row>
    <row r="200" spans="34:50" x14ac:dyDescent="0.25">
      <c r="AH200" s="12"/>
      <c r="AI200" s="12"/>
      <c r="AJ200" s="12"/>
      <c r="AK200" s="12"/>
      <c r="AL200" s="12"/>
      <c r="AM200" s="12"/>
      <c r="AN200" s="12"/>
      <c r="AO200" s="11"/>
      <c r="AP200" s="12"/>
      <c r="AQ200" s="11"/>
      <c r="AR200" s="12"/>
      <c r="AS200" s="12"/>
      <c r="AT200" s="12"/>
      <c r="AU200" s="12"/>
      <c r="AV200" s="12"/>
      <c r="AW200" s="12"/>
      <c r="AX200" s="12"/>
    </row>
    <row r="201" spans="34:50" x14ac:dyDescent="0.25">
      <c r="AH201" s="12"/>
      <c r="AI201" s="12"/>
      <c r="AJ201" s="12"/>
      <c r="AK201" s="12"/>
      <c r="AL201" s="12"/>
      <c r="AM201" s="12"/>
      <c r="AN201" s="12"/>
      <c r="AO201" s="11"/>
      <c r="AP201" s="12"/>
      <c r="AQ201" s="11"/>
      <c r="AR201" s="12"/>
      <c r="AS201" s="12"/>
      <c r="AT201" s="12"/>
      <c r="AU201" s="12"/>
      <c r="AV201" s="12"/>
      <c r="AW201" s="12"/>
      <c r="AX201" s="12"/>
    </row>
    <row r="202" spans="34:50" x14ac:dyDescent="0.25">
      <c r="AH202" s="12"/>
      <c r="AI202" s="12"/>
      <c r="AJ202" s="12"/>
      <c r="AK202" s="12"/>
      <c r="AL202" s="12"/>
      <c r="AM202" s="12"/>
      <c r="AN202" s="12"/>
      <c r="AO202" s="11"/>
      <c r="AP202" s="12"/>
      <c r="AQ202" s="11"/>
      <c r="AR202" s="12"/>
      <c r="AS202" s="12"/>
      <c r="AT202" s="12"/>
      <c r="AU202" s="12"/>
      <c r="AV202" s="12"/>
      <c r="AW202" s="12"/>
      <c r="AX202" s="12"/>
    </row>
    <row r="203" spans="34:50" x14ac:dyDescent="0.25">
      <c r="AH203" s="12"/>
      <c r="AI203" s="12"/>
      <c r="AJ203" s="12"/>
      <c r="AK203" s="12"/>
      <c r="AL203" s="12"/>
      <c r="AM203" s="12"/>
      <c r="AN203" s="12"/>
      <c r="AO203" s="11"/>
      <c r="AP203" s="12"/>
      <c r="AQ203" s="11"/>
      <c r="AR203" s="12"/>
      <c r="AS203" s="12"/>
      <c r="AT203" s="12"/>
      <c r="AU203" s="12"/>
      <c r="AV203" s="12"/>
      <c r="AW203" s="12"/>
      <c r="AX203" s="12"/>
    </row>
    <row r="204" spans="34:50" x14ac:dyDescent="0.25">
      <c r="AH204" s="12"/>
      <c r="AI204" s="12"/>
      <c r="AJ204" s="12"/>
      <c r="AK204" s="12"/>
      <c r="AL204" s="12"/>
      <c r="AM204" s="12"/>
      <c r="AN204" s="12"/>
      <c r="AO204" s="11"/>
      <c r="AP204" s="12"/>
      <c r="AQ204" s="11"/>
      <c r="AR204" s="12"/>
      <c r="AS204" s="12"/>
      <c r="AT204" s="12"/>
      <c r="AU204" s="12"/>
      <c r="AV204" s="12"/>
      <c r="AW204" s="12"/>
      <c r="AX204" s="12"/>
    </row>
    <row r="205" spans="34:50" x14ac:dyDescent="0.25">
      <c r="AH205" s="12"/>
      <c r="AI205" s="12"/>
      <c r="AJ205" s="12"/>
      <c r="AK205" s="12"/>
      <c r="AL205" s="12"/>
      <c r="AM205" s="12"/>
      <c r="AN205" s="12"/>
      <c r="AO205" s="11"/>
      <c r="AP205" s="12"/>
      <c r="AQ205" s="11"/>
      <c r="AR205" s="12"/>
      <c r="AS205" s="12"/>
      <c r="AT205" s="12"/>
      <c r="AU205" s="12"/>
      <c r="AV205" s="12"/>
      <c r="AW205" s="12"/>
      <c r="AX205" s="12"/>
    </row>
    <row r="206" spans="34:50" x14ac:dyDescent="0.25">
      <c r="AH206" s="12"/>
      <c r="AI206" s="12"/>
      <c r="AJ206" s="12"/>
      <c r="AK206" s="12"/>
      <c r="AL206" s="12"/>
      <c r="AM206" s="12"/>
      <c r="AN206" s="12"/>
      <c r="AO206" s="11"/>
      <c r="AP206" s="12"/>
      <c r="AQ206" s="11"/>
      <c r="AR206" s="12"/>
      <c r="AS206" s="12"/>
      <c r="AT206" s="12"/>
      <c r="AU206" s="12"/>
      <c r="AV206" s="12"/>
      <c r="AW206" s="12"/>
      <c r="AX206" s="12"/>
    </row>
    <row r="207" spans="34:50" x14ac:dyDescent="0.25">
      <c r="AH207" s="12"/>
      <c r="AI207" s="12"/>
      <c r="AJ207" s="12"/>
      <c r="AK207" s="12"/>
      <c r="AL207" s="12"/>
      <c r="AM207" s="12"/>
      <c r="AN207" s="12"/>
      <c r="AO207" s="11"/>
      <c r="AP207" s="12"/>
      <c r="AQ207" s="11"/>
      <c r="AR207" s="12"/>
      <c r="AS207" s="12"/>
      <c r="AT207" s="12"/>
      <c r="AU207" s="12"/>
      <c r="AV207" s="12"/>
      <c r="AW207" s="12"/>
      <c r="AX207" s="12"/>
    </row>
    <row r="208" spans="34:50" x14ac:dyDescent="0.25">
      <c r="AH208" s="12"/>
      <c r="AI208" s="12"/>
      <c r="AJ208" s="12"/>
      <c r="AK208" s="12"/>
      <c r="AL208" s="12"/>
      <c r="AM208" s="12"/>
      <c r="AN208" s="12"/>
      <c r="AO208" s="11"/>
      <c r="AP208" s="12"/>
      <c r="AQ208" s="11"/>
      <c r="AR208" s="12"/>
      <c r="AS208" s="12"/>
      <c r="AT208" s="12"/>
      <c r="AU208" s="12"/>
      <c r="AV208" s="12"/>
      <c r="AW208" s="12"/>
      <c r="AX208" s="12"/>
    </row>
    <row r="209" spans="34:50" x14ac:dyDescent="0.25">
      <c r="AH209" s="12"/>
      <c r="AI209" s="12"/>
      <c r="AJ209" s="12"/>
      <c r="AK209" s="12"/>
      <c r="AL209" s="12"/>
      <c r="AM209" s="12"/>
      <c r="AN209" s="12"/>
      <c r="AO209" s="11"/>
      <c r="AP209" s="12"/>
      <c r="AQ209" s="11"/>
      <c r="AR209" s="12"/>
      <c r="AS209" s="12"/>
      <c r="AT209" s="12"/>
      <c r="AU209" s="12"/>
      <c r="AV209" s="12"/>
      <c r="AW209" s="12"/>
      <c r="AX209" s="12"/>
    </row>
    <row r="210" spans="34:50" x14ac:dyDescent="0.25">
      <c r="AH210" s="12"/>
      <c r="AI210" s="12"/>
      <c r="AJ210" s="12"/>
      <c r="AK210" s="12"/>
      <c r="AL210" s="12"/>
      <c r="AM210" s="12"/>
      <c r="AN210" s="12"/>
      <c r="AO210" s="11"/>
      <c r="AP210" s="12"/>
      <c r="AQ210" s="11"/>
      <c r="AR210" s="12"/>
      <c r="AS210" s="12"/>
      <c r="AT210" s="12"/>
      <c r="AU210" s="12"/>
      <c r="AV210" s="12"/>
      <c r="AW210" s="12"/>
      <c r="AX210" s="12"/>
    </row>
    <row r="211" spans="34:50" x14ac:dyDescent="0.25">
      <c r="AH211" s="12"/>
      <c r="AI211" s="12"/>
      <c r="AJ211" s="12"/>
      <c r="AK211" s="12"/>
      <c r="AL211" s="12"/>
      <c r="AM211" s="12"/>
      <c r="AN211" s="12"/>
      <c r="AO211" s="11"/>
      <c r="AP211" s="12"/>
      <c r="AQ211" s="11"/>
      <c r="AR211" s="12"/>
      <c r="AS211" s="12"/>
      <c r="AT211" s="12"/>
      <c r="AU211" s="12"/>
      <c r="AV211" s="12"/>
      <c r="AW211" s="12"/>
      <c r="AX211" s="12"/>
    </row>
    <row r="212" spans="34:50" x14ac:dyDescent="0.25">
      <c r="AH212" s="12"/>
      <c r="AI212" s="12"/>
      <c r="AJ212" s="12"/>
      <c r="AK212" s="12"/>
      <c r="AL212" s="12"/>
      <c r="AM212" s="12"/>
      <c r="AN212" s="12"/>
      <c r="AO212" s="11"/>
      <c r="AP212" s="12"/>
      <c r="AQ212" s="11"/>
      <c r="AR212" s="12"/>
      <c r="AS212" s="12"/>
      <c r="AT212" s="12"/>
      <c r="AU212" s="12"/>
      <c r="AV212" s="12"/>
      <c r="AW212" s="12"/>
      <c r="AX212" s="12"/>
    </row>
    <row r="213" spans="34:50" x14ac:dyDescent="0.25">
      <c r="AH213" s="12"/>
      <c r="AI213" s="12"/>
      <c r="AJ213" s="12"/>
      <c r="AK213" s="12"/>
      <c r="AL213" s="12"/>
      <c r="AM213" s="12"/>
      <c r="AN213" s="12"/>
      <c r="AO213" s="11"/>
      <c r="AP213" s="12"/>
      <c r="AQ213" s="11"/>
      <c r="AR213" s="12"/>
      <c r="AS213" s="12"/>
      <c r="AT213" s="12"/>
      <c r="AU213" s="12"/>
      <c r="AV213" s="12"/>
      <c r="AW213" s="12"/>
      <c r="AX213" s="12"/>
    </row>
    <row r="214" spans="34:50" x14ac:dyDescent="0.25">
      <c r="AH214" s="12"/>
      <c r="AI214" s="12"/>
      <c r="AJ214" s="12"/>
      <c r="AK214" s="12"/>
      <c r="AL214" s="12"/>
      <c r="AM214" s="12"/>
      <c r="AN214" s="12"/>
      <c r="AO214" s="11"/>
      <c r="AP214" s="12"/>
      <c r="AQ214" s="11"/>
      <c r="AR214" s="12"/>
      <c r="AS214" s="12"/>
      <c r="AT214" s="12"/>
      <c r="AU214" s="12"/>
      <c r="AV214" s="12"/>
      <c r="AW214" s="12"/>
      <c r="AX214" s="12"/>
    </row>
    <row r="215" spans="34:50" x14ac:dyDescent="0.25">
      <c r="AH215" s="12"/>
      <c r="AI215" s="12"/>
      <c r="AJ215" s="12"/>
      <c r="AK215" s="12"/>
      <c r="AL215" s="12"/>
      <c r="AM215" s="12"/>
      <c r="AN215" s="12"/>
      <c r="AO215" s="11"/>
      <c r="AP215" s="12"/>
      <c r="AQ215" s="11"/>
      <c r="AR215" s="12"/>
      <c r="AS215" s="12"/>
      <c r="AT215" s="12"/>
      <c r="AU215" s="12"/>
      <c r="AV215" s="12"/>
      <c r="AW215" s="12"/>
      <c r="AX215" s="12"/>
    </row>
    <row r="216" spans="34:50" x14ac:dyDescent="0.25">
      <c r="AH216" s="12"/>
      <c r="AI216" s="12"/>
      <c r="AJ216" s="12"/>
      <c r="AK216" s="12"/>
      <c r="AL216" s="12"/>
      <c r="AM216" s="12"/>
      <c r="AN216" s="12"/>
      <c r="AO216" s="11"/>
      <c r="AP216" s="12"/>
      <c r="AQ216" s="11"/>
      <c r="AR216" s="12"/>
      <c r="AS216" s="12"/>
      <c r="AT216" s="12"/>
      <c r="AU216" s="12"/>
      <c r="AV216" s="12"/>
      <c r="AW216" s="12"/>
      <c r="AX216" s="12"/>
    </row>
    <row r="217" spans="34:50" x14ac:dyDescent="0.25">
      <c r="AH217" s="12"/>
      <c r="AI217" s="12"/>
      <c r="AJ217" s="12"/>
      <c r="AK217" s="12"/>
      <c r="AL217" s="12"/>
      <c r="AM217" s="12"/>
      <c r="AN217" s="12"/>
      <c r="AO217" s="11"/>
      <c r="AP217" s="12"/>
      <c r="AQ217" s="11"/>
      <c r="AR217" s="12"/>
      <c r="AS217" s="12"/>
      <c r="AT217" s="12"/>
      <c r="AU217" s="12"/>
      <c r="AV217" s="12"/>
      <c r="AW217" s="12"/>
      <c r="AX217" s="12"/>
    </row>
    <row r="218" spans="34:50" x14ac:dyDescent="0.25">
      <c r="AH218" s="12"/>
      <c r="AI218" s="12"/>
      <c r="AJ218" s="12"/>
      <c r="AK218" s="12"/>
      <c r="AL218" s="12"/>
      <c r="AM218" s="12"/>
      <c r="AN218" s="12"/>
      <c r="AO218" s="11"/>
      <c r="AP218" s="12"/>
      <c r="AQ218" s="11"/>
      <c r="AR218" s="12"/>
      <c r="AS218" s="12"/>
      <c r="AT218" s="12"/>
      <c r="AU218" s="12"/>
      <c r="AV218" s="12"/>
      <c r="AW218" s="12"/>
      <c r="AX218" s="12"/>
    </row>
    <row r="219" spans="34:50" x14ac:dyDescent="0.25">
      <c r="AH219" s="12"/>
      <c r="AI219" s="12"/>
      <c r="AJ219" s="12"/>
      <c r="AK219" s="12"/>
      <c r="AL219" s="12"/>
      <c r="AM219" s="12"/>
      <c r="AN219" s="12"/>
      <c r="AO219" s="11"/>
      <c r="AP219" s="12"/>
      <c r="AQ219" s="11"/>
      <c r="AR219" s="12"/>
      <c r="AS219" s="12"/>
      <c r="AT219" s="12"/>
      <c r="AU219" s="12"/>
      <c r="AV219" s="12"/>
      <c r="AW219" s="12"/>
      <c r="AX219" s="1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EB81-74F2-44AE-A5F6-836CF4604E77}">
  <dimension ref="A1:AW107"/>
  <sheetViews>
    <sheetView tabSelected="1" zoomScale="85" zoomScaleNormal="85" workbookViewId="0">
      <selection activeCell="G14" sqref="G14"/>
    </sheetView>
  </sheetViews>
  <sheetFormatPr defaultColWidth="9.109375" defaultRowHeight="13.8" x14ac:dyDescent="0.3"/>
  <cols>
    <col min="1" max="1" width="23.109375" style="17" customWidth="1"/>
    <col min="2" max="2" width="14.33203125" style="17" bestFit="1" customWidth="1"/>
    <col min="3" max="7" width="12.5546875" style="17" customWidth="1"/>
    <col min="8" max="11" width="9.5546875" style="17" customWidth="1"/>
    <col min="12" max="12" width="12.109375" style="17" customWidth="1"/>
    <col min="13" max="13" width="6" style="17" customWidth="1"/>
    <col min="14" max="14" width="10.5546875" style="17" bestFit="1" customWidth="1"/>
    <col min="15" max="15" width="11.109375" style="17" customWidth="1"/>
    <col min="16" max="16" width="11" style="17" customWidth="1"/>
    <col min="17" max="17" width="8.5546875" style="17" bestFit="1" customWidth="1"/>
    <col min="18" max="20" width="8.5546875" style="17" customWidth="1"/>
    <col min="21" max="21" width="10.44140625" style="17" customWidth="1"/>
    <col min="22" max="22" width="12" style="17" customWidth="1"/>
    <col min="23" max="23" width="13" style="17" customWidth="1"/>
    <col min="24" max="24" width="9.88671875" style="17" bestFit="1" customWidth="1"/>
    <col min="25" max="25" width="12.109375" style="17" bestFit="1" customWidth="1"/>
    <col min="26" max="28" width="12.109375" style="17" customWidth="1"/>
    <col min="29" max="29" width="22.6640625" style="17" customWidth="1"/>
    <col min="30" max="30" width="16.44140625" style="17" bestFit="1" customWidth="1"/>
    <col min="31" max="33" width="16.44140625" style="17" customWidth="1"/>
    <col min="34" max="34" width="16.109375" style="17" customWidth="1"/>
    <col min="35" max="35" width="10.44140625" style="17" bestFit="1" customWidth="1"/>
    <col min="36" max="36" width="9.5546875" style="17" customWidth="1"/>
    <col min="37" max="37" width="12" style="17" bestFit="1" customWidth="1"/>
    <col min="38" max="40" width="12.109375" style="17" customWidth="1"/>
    <col min="41" max="278" width="9.109375" style="17"/>
    <col min="279" max="279" width="23.109375" style="17" customWidth="1"/>
    <col min="280" max="280" width="14.33203125" style="17" bestFit="1" customWidth="1"/>
    <col min="281" max="281" width="8.5546875" style="17" bestFit="1" customWidth="1"/>
    <col min="282" max="282" width="9.5546875" style="17" bestFit="1" customWidth="1"/>
    <col min="283" max="283" width="12.109375" style="17" customWidth="1"/>
    <col min="284" max="284" width="4.5546875" style="17" bestFit="1" customWidth="1"/>
    <col min="285" max="285" width="7" style="17" bestFit="1" customWidth="1"/>
    <col min="286" max="286" width="6.5546875" style="17" bestFit="1" customWidth="1"/>
    <col min="287" max="287" width="7" style="17" bestFit="1" customWidth="1"/>
    <col min="288" max="288" width="8.5546875" style="17" bestFit="1" customWidth="1"/>
    <col min="289" max="289" width="9.88671875" style="17" bestFit="1" customWidth="1"/>
    <col min="290" max="290" width="12.109375" style="17" bestFit="1" customWidth="1"/>
    <col min="291" max="292" width="16.44140625" style="17" bestFit="1" customWidth="1"/>
    <col min="293" max="293" width="6" style="17" bestFit="1" customWidth="1"/>
    <col min="294" max="294" width="10.44140625" style="17" bestFit="1" customWidth="1"/>
    <col min="295" max="295" width="9.5546875" style="17" customWidth="1"/>
    <col min="296" max="296" width="12" style="17" bestFit="1" customWidth="1"/>
    <col min="297" max="534" width="9.109375" style="17"/>
    <col min="535" max="535" width="23.109375" style="17" customWidth="1"/>
    <col min="536" max="536" width="14.33203125" style="17" bestFit="1" customWidth="1"/>
    <col min="537" max="537" width="8.5546875" style="17" bestFit="1" customWidth="1"/>
    <col min="538" max="538" width="9.5546875" style="17" bestFit="1" customWidth="1"/>
    <col min="539" max="539" width="12.109375" style="17" customWidth="1"/>
    <col min="540" max="540" width="4.5546875" style="17" bestFit="1" customWidth="1"/>
    <col min="541" max="541" width="7" style="17" bestFit="1" customWidth="1"/>
    <col min="542" max="542" width="6.5546875" style="17" bestFit="1" customWidth="1"/>
    <col min="543" max="543" width="7" style="17" bestFit="1" customWidth="1"/>
    <col min="544" max="544" width="8.5546875" style="17" bestFit="1" customWidth="1"/>
    <col min="545" max="545" width="9.88671875" style="17" bestFit="1" customWidth="1"/>
    <col min="546" max="546" width="12.109375" style="17" bestFit="1" customWidth="1"/>
    <col min="547" max="548" width="16.44140625" style="17" bestFit="1" customWidth="1"/>
    <col min="549" max="549" width="6" style="17" bestFit="1" customWidth="1"/>
    <col min="550" max="550" width="10.44140625" style="17" bestFit="1" customWidth="1"/>
    <col min="551" max="551" width="9.5546875" style="17" customWidth="1"/>
    <col min="552" max="552" width="12" style="17" bestFit="1" customWidth="1"/>
    <col min="553" max="790" width="9.109375" style="17"/>
    <col min="791" max="791" width="23.109375" style="17" customWidth="1"/>
    <col min="792" max="792" width="14.33203125" style="17" bestFit="1" customWidth="1"/>
    <col min="793" max="793" width="8.5546875" style="17" bestFit="1" customWidth="1"/>
    <col min="794" max="794" width="9.5546875" style="17" bestFit="1" customWidth="1"/>
    <col min="795" max="795" width="12.109375" style="17" customWidth="1"/>
    <col min="796" max="796" width="4.5546875" style="17" bestFit="1" customWidth="1"/>
    <col min="797" max="797" width="7" style="17" bestFit="1" customWidth="1"/>
    <col min="798" max="798" width="6.5546875" style="17" bestFit="1" customWidth="1"/>
    <col min="799" max="799" width="7" style="17" bestFit="1" customWidth="1"/>
    <col min="800" max="800" width="8.5546875" style="17" bestFit="1" customWidth="1"/>
    <col min="801" max="801" width="9.88671875" style="17" bestFit="1" customWidth="1"/>
    <col min="802" max="802" width="12.109375" style="17" bestFit="1" customWidth="1"/>
    <col min="803" max="804" width="16.44140625" style="17" bestFit="1" customWidth="1"/>
    <col min="805" max="805" width="6" style="17" bestFit="1" customWidth="1"/>
    <col min="806" max="806" width="10.44140625" style="17" bestFit="1" customWidth="1"/>
    <col min="807" max="807" width="9.5546875" style="17" customWidth="1"/>
    <col min="808" max="808" width="12" style="17" bestFit="1" customWidth="1"/>
    <col min="809" max="1046" width="9.109375" style="17"/>
    <col min="1047" max="1047" width="23.109375" style="17" customWidth="1"/>
    <col min="1048" max="1048" width="14.33203125" style="17" bestFit="1" customWidth="1"/>
    <col min="1049" max="1049" width="8.5546875" style="17" bestFit="1" customWidth="1"/>
    <col min="1050" max="1050" width="9.5546875" style="17" bestFit="1" customWidth="1"/>
    <col min="1051" max="1051" width="12.109375" style="17" customWidth="1"/>
    <col min="1052" max="1052" width="4.5546875" style="17" bestFit="1" customWidth="1"/>
    <col min="1053" max="1053" width="7" style="17" bestFit="1" customWidth="1"/>
    <col min="1054" max="1054" width="6.5546875" style="17" bestFit="1" customWidth="1"/>
    <col min="1055" max="1055" width="7" style="17" bestFit="1" customWidth="1"/>
    <col min="1056" max="1056" width="8.5546875" style="17" bestFit="1" customWidth="1"/>
    <col min="1057" max="1057" width="9.88671875" style="17" bestFit="1" customWidth="1"/>
    <col min="1058" max="1058" width="12.109375" style="17" bestFit="1" customWidth="1"/>
    <col min="1059" max="1060" width="16.44140625" style="17" bestFit="1" customWidth="1"/>
    <col min="1061" max="1061" width="6" style="17" bestFit="1" customWidth="1"/>
    <col min="1062" max="1062" width="10.44140625" style="17" bestFit="1" customWidth="1"/>
    <col min="1063" max="1063" width="9.5546875" style="17" customWidth="1"/>
    <col min="1064" max="1064" width="12" style="17" bestFit="1" customWidth="1"/>
    <col min="1065" max="1302" width="9.109375" style="17"/>
    <col min="1303" max="1303" width="23.109375" style="17" customWidth="1"/>
    <col min="1304" max="1304" width="14.33203125" style="17" bestFit="1" customWidth="1"/>
    <col min="1305" max="1305" width="8.5546875" style="17" bestFit="1" customWidth="1"/>
    <col min="1306" max="1306" width="9.5546875" style="17" bestFit="1" customWidth="1"/>
    <col min="1307" max="1307" width="12.109375" style="17" customWidth="1"/>
    <col min="1308" max="1308" width="4.5546875" style="17" bestFit="1" customWidth="1"/>
    <col min="1309" max="1309" width="7" style="17" bestFit="1" customWidth="1"/>
    <col min="1310" max="1310" width="6.5546875" style="17" bestFit="1" customWidth="1"/>
    <col min="1311" max="1311" width="7" style="17" bestFit="1" customWidth="1"/>
    <col min="1312" max="1312" width="8.5546875" style="17" bestFit="1" customWidth="1"/>
    <col min="1313" max="1313" width="9.88671875" style="17" bestFit="1" customWidth="1"/>
    <col min="1314" max="1314" width="12.109375" style="17" bestFit="1" customWidth="1"/>
    <col min="1315" max="1316" width="16.44140625" style="17" bestFit="1" customWidth="1"/>
    <col min="1317" max="1317" width="6" style="17" bestFit="1" customWidth="1"/>
    <col min="1318" max="1318" width="10.44140625" style="17" bestFit="1" customWidth="1"/>
    <col min="1319" max="1319" width="9.5546875" style="17" customWidth="1"/>
    <col min="1320" max="1320" width="12" style="17" bestFit="1" customWidth="1"/>
    <col min="1321" max="1558" width="9.109375" style="17"/>
    <col min="1559" max="1559" width="23.109375" style="17" customWidth="1"/>
    <col min="1560" max="1560" width="14.33203125" style="17" bestFit="1" customWidth="1"/>
    <col min="1561" max="1561" width="8.5546875" style="17" bestFit="1" customWidth="1"/>
    <col min="1562" max="1562" width="9.5546875" style="17" bestFit="1" customWidth="1"/>
    <col min="1563" max="1563" width="12.109375" style="17" customWidth="1"/>
    <col min="1564" max="1564" width="4.5546875" style="17" bestFit="1" customWidth="1"/>
    <col min="1565" max="1565" width="7" style="17" bestFit="1" customWidth="1"/>
    <col min="1566" max="1566" width="6.5546875" style="17" bestFit="1" customWidth="1"/>
    <col min="1567" max="1567" width="7" style="17" bestFit="1" customWidth="1"/>
    <col min="1568" max="1568" width="8.5546875" style="17" bestFit="1" customWidth="1"/>
    <col min="1569" max="1569" width="9.88671875" style="17" bestFit="1" customWidth="1"/>
    <col min="1570" max="1570" width="12.109375" style="17" bestFit="1" customWidth="1"/>
    <col min="1571" max="1572" width="16.44140625" style="17" bestFit="1" customWidth="1"/>
    <col min="1573" max="1573" width="6" style="17" bestFit="1" customWidth="1"/>
    <col min="1574" max="1574" width="10.44140625" style="17" bestFit="1" customWidth="1"/>
    <col min="1575" max="1575" width="9.5546875" style="17" customWidth="1"/>
    <col min="1576" max="1576" width="12" style="17" bestFit="1" customWidth="1"/>
    <col min="1577" max="1814" width="9.109375" style="17"/>
    <col min="1815" max="1815" width="23.109375" style="17" customWidth="1"/>
    <col min="1816" max="1816" width="14.33203125" style="17" bestFit="1" customWidth="1"/>
    <col min="1817" max="1817" width="8.5546875" style="17" bestFit="1" customWidth="1"/>
    <col min="1818" max="1818" width="9.5546875" style="17" bestFit="1" customWidth="1"/>
    <col min="1819" max="1819" width="12.109375" style="17" customWidth="1"/>
    <col min="1820" max="1820" width="4.5546875" style="17" bestFit="1" customWidth="1"/>
    <col min="1821" max="1821" width="7" style="17" bestFit="1" customWidth="1"/>
    <col min="1822" max="1822" width="6.5546875" style="17" bestFit="1" customWidth="1"/>
    <col min="1823" max="1823" width="7" style="17" bestFit="1" customWidth="1"/>
    <col min="1824" max="1824" width="8.5546875" style="17" bestFit="1" customWidth="1"/>
    <col min="1825" max="1825" width="9.88671875" style="17" bestFit="1" customWidth="1"/>
    <col min="1826" max="1826" width="12.109375" style="17" bestFit="1" customWidth="1"/>
    <col min="1827" max="1828" width="16.44140625" style="17" bestFit="1" customWidth="1"/>
    <col min="1829" max="1829" width="6" style="17" bestFit="1" customWidth="1"/>
    <col min="1830" max="1830" width="10.44140625" style="17" bestFit="1" customWidth="1"/>
    <col min="1831" max="1831" width="9.5546875" style="17" customWidth="1"/>
    <col min="1832" max="1832" width="12" style="17" bestFit="1" customWidth="1"/>
    <col min="1833" max="2070" width="9.109375" style="17"/>
    <col min="2071" max="2071" width="23.109375" style="17" customWidth="1"/>
    <col min="2072" max="2072" width="14.33203125" style="17" bestFit="1" customWidth="1"/>
    <col min="2073" max="2073" width="8.5546875" style="17" bestFit="1" customWidth="1"/>
    <col min="2074" max="2074" width="9.5546875" style="17" bestFit="1" customWidth="1"/>
    <col min="2075" max="2075" width="12.109375" style="17" customWidth="1"/>
    <col min="2076" max="2076" width="4.5546875" style="17" bestFit="1" customWidth="1"/>
    <col min="2077" max="2077" width="7" style="17" bestFit="1" customWidth="1"/>
    <col min="2078" max="2078" width="6.5546875" style="17" bestFit="1" customWidth="1"/>
    <col min="2079" max="2079" width="7" style="17" bestFit="1" customWidth="1"/>
    <col min="2080" max="2080" width="8.5546875" style="17" bestFit="1" customWidth="1"/>
    <col min="2081" max="2081" width="9.88671875" style="17" bestFit="1" customWidth="1"/>
    <col min="2082" max="2082" width="12.109375" style="17" bestFit="1" customWidth="1"/>
    <col min="2083" max="2084" width="16.44140625" style="17" bestFit="1" customWidth="1"/>
    <col min="2085" max="2085" width="6" style="17" bestFit="1" customWidth="1"/>
    <col min="2086" max="2086" width="10.44140625" style="17" bestFit="1" customWidth="1"/>
    <col min="2087" max="2087" width="9.5546875" style="17" customWidth="1"/>
    <col min="2088" max="2088" width="12" style="17" bestFit="1" customWidth="1"/>
    <col min="2089" max="2326" width="9.109375" style="17"/>
    <col min="2327" max="2327" width="23.109375" style="17" customWidth="1"/>
    <col min="2328" max="2328" width="14.33203125" style="17" bestFit="1" customWidth="1"/>
    <col min="2329" max="2329" width="8.5546875" style="17" bestFit="1" customWidth="1"/>
    <col min="2330" max="2330" width="9.5546875" style="17" bestFit="1" customWidth="1"/>
    <col min="2331" max="2331" width="12.109375" style="17" customWidth="1"/>
    <col min="2332" max="2332" width="4.5546875" style="17" bestFit="1" customWidth="1"/>
    <col min="2333" max="2333" width="7" style="17" bestFit="1" customWidth="1"/>
    <col min="2334" max="2334" width="6.5546875" style="17" bestFit="1" customWidth="1"/>
    <col min="2335" max="2335" width="7" style="17" bestFit="1" customWidth="1"/>
    <col min="2336" max="2336" width="8.5546875" style="17" bestFit="1" customWidth="1"/>
    <col min="2337" max="2337" width="9.88671875" style="17" bestFit="1" customWidth="1"/>
    <col min="2338" max="2338" width="12.109375" style="17" bestFit="1" customWidth="1"/>
    <col min="2339" max="2340" width="16.44140625" style="17" bestFit="1" customWidth="1"/>
    <col min="2341" max="2341" width="6" style="17" bestFit="1" customWidth="1"/>
    <col min="2342" max="2342" width="10.44140625" style="17" bestFit="1" customWidth="1"/>
    <col min="2343" max="2343" width="9.5546875" style="17" customWidth="1"/>
    <col min="2344" max="2344" width="12" style="17" bestFit="1" customWidth="1"/>
    <col min="2345" max="2582" width="9.109375" style="17"/>
    <col min="2583" max="2583" width="23.109375" style="17" customWidth="1"/>
    <col min="2584" max="2584" width="14.33203125" style="17" bestFit="1" customWidth="1"/>
    <col min="2585" max="2585" width="8.5546875" style="17" bestFit="1" customWidth="1"/>
    <col min="2586" max="2586" width="9.5546875" style="17" bestFit="1" customWidth="1"/>
    <col min="2587" max="2587" width="12.109375" style="17" customWidth="1"/>
    <col min="2588" max="2588" width="4.5546875" style="17" bestFit="1" customWidth="1"/>
    <col min="2589" max="2589" width="7" style="17" bestFit="1" customWidth="1"/>
    <col min="2590" max="2590" width="6.5546875" style="17" bestFit="1" customWidth="1"/>
    <col min="2591" max="2591" width="7" style="17" bestFit="1" customWidth="1"/>
    <col min="2592" max="2592" width="8.5546875" style="17" bestFit="1" customWidth="1"/>
    <col min="2593" max="2593" width="9.88671875" style="17" bestFit="1" customWidth="1"/>
    <col min="2594" max="2594" width="12.109375" style="17" bestFit="1" customWidth="1"/>
    <col min="2595" max="2596" width="16.44140625" style="17" bestFit="1" customWidth="1"/>
    <col min="2597" max="2597" width="6" style="17" bestFit="1" customWidth="1"/>
    <col min="2598" max="2598" width="10.44140625" style="17" bestFit="1" customWidth="1"/>
    <col min="2599" max="2599" width="9.5546875" style="17" customWidth="1"/>
    <col min="2600" max="2600" width="12" style="17" bestFit="1" customWidth="1"/>
    <col min="2601" max="2838" width="9.109375" style="17"/>
    <col min="2839" max="2839" width="23.109375" style="17" customWidth="1"/>
    <col min="2840" max="2840" width="14.33203125" style="17" bestFit="1" customWidth="1"/>
    <col min="2841" max="2841" width="8.5546875" style="17" bestFit="1" customWidth="1"/>
    <col min="2842" max="2842" width="9.5546875" style="17" bestFit="1" customWidth="1"/>
    <col min="2843" max="2843" width="12.109375" style="17" customWidth="1"/>
    <col min="2844" max="2844" width="4.5546875" style="17" bestFit="1" customWidth="1"/>
    <col min="2845" max="2845" width="7" style="17" bestFit="1" customWidth="1"/>
    <col min="2846" max="2846" width="6.5546875" style="17" bestFit="1" customWidth="1"/>
    <col min="2847" max="2847" width="7" style="17" bestFit="1" customWidth="1"/>
    <col min="2848" max="2848" width="8.5546875" style="17" bestFit="1" customWidth="1"/>
    <col min="2849" max="2849" width="9.88671875" style="17" bestFit="1" customWidth="1"/>
    <col min="2850" max="2850" width="12.109375" style="17" bestFit="1" customWidth="1"/>
    <col min="2851" max="2852" width="16.44140625" style="17" bestFit="1" customWidth="1"/>
    <col min="2853" max="2853" width="6" style="17" bestFit="1" customWidth="1"/>
    <col min="2854" max="2854" width="10.44140625" style="17" bestFit="1" customWidth="1"/>
    <col min="2855" max="2855" width="9.5546875" style="17" customWidth="1"/>
    <col min="2856" max="2856" width="12" style="17" bestFit="1" customWidth="1"/>
    <col min="2857" max="3094" width="9.109375" style="17"/>
    <col min="3095" max="3095" width="23.109375" style="17" customWidth="1"/>
    <col min="3096" max="3096" width="14.33203125" style="17" bestFit="1" customWidth="1"/>
    <col min="3097" max="3097" width="8.5546875" style="17" bestFit="1" customWidth="1"/>
    <col min="3098" max="3098" width="9.5546875" style="17" bestFit="1" customWidth="1"/>
    <col min="3099" max="3099" width="12.109375" style="17" customWidth="1"/>
    <col min="3100" max="3100" width="4.5546875" style="17" bestFit="1" customWidth="1"/>
    <col min="3101" max="3101" width="7" style="17" bestFit="1" customWidth="1"/>
    <col min="3102" max="3102" width="6.5546875" style="17" bestFit="1" customWidth="1"/>
    <col min="3103" max="3103" width="7" style="17" bestFit="1" customWidth="1"/>
    <col min="3104" max="3104" width="8.5546875" style="17" bestFit="1" customWidth="1"/>
    <col min="3105" max="3105" width="9.88671875" style="17" bestFit="1" customWidth="1"/>
    <col min="3106" max="3106" width="12.109375" style="17" bestFit="1" customWidth="1"/>
    <col min="3107" max="3108" width="16.44140625" style="17" bestFit="1" customWidth="1"/>
    <col min="3109" max="3109" width="6" style="17" bestFit="1" customWidth="1"/>
    <col min="3110" max="3110" width="10.44140625" style="17" bestFit="1" customWidth="1"/>
    <col min="3111" max="3111" width="9.5546875" style="17" customWidth="1"/>
    <col min="3112" max="3112" width="12" style="17" bestFit="1" customWidth="1"/>
    <col min="3113" max="3350" width="9.109375" style="17"/>
    <col min="3351" max="3351" width="23.109375" style="17" customWidth="1"/>
    <col min="3352" max="3352" width="14.33203125" style="17" bestFit="1" customWidth="1"/>
    <col min="3353" max="3353" width="8.5546875" style="17" bestFit="1" customWidth="1"/>
    <col min="3354" max="3354" width="9.5546875" style="17" bestFit="1" customWidth="1"/>
    <col min="3355" max="3355" width="12.109375" style="17" customWidth="1"/>
    <col min="3356" max="3356" width="4.5546875" style="17" bestFit="1" customWidth="1"/>
    <col min="3357" max="3357" width="7" style="17" bestFit="1" customWidth="1"/>
    <col min="3358" max="3358" width="6.5546875" style="17" bestFit="1" customWidth="1"/>
    <col min="3359" max="3359" width="7" style="17" bestFit="1" customWidth="1"/>
    <col min="3360" max="3360" width="8.5546875" style="17" bestFit="1" customWidth="1"/>
    <col min="3361" max="3361" width="9.88671875" style="17" bestFit="1" customWidth="1"/>
    <col min="3362" max="3362" width="12.109375" style="17" bestFit="1" customWidth="1"/>
    <col min="3363" max="3364" width="16.44140625" style="17" bestFit="1" customWidth="1"/>
    <col min="3365" max="3365" width="6" style="17" bestFit="1" customWidth="1"/>
    <col min="3366" max="3366" width="10.44140625" style="17" bestFit="1" customWidth="1"/>
    <col min="3367" max="3367" width="9.5546875" style="17" customWidth="1"/>
    <col min="3368" max="3368" width="12" style="17" bestFit="1" customWidth="1"/>
    <col min="3369" max="3606" width="9.109375" style="17"/>
    <col min="3607" max="3607" width="23.109375" style="17" customWidth="1"/>
    <col min="3608" max="3608" width="14.33203125" style="17" bestFit="1" customWidth="1"/>
    <col min="3609" max="3609" width="8.5546875" style="17" bestFit="1" customWidth="1"/>
    <col min="3610" max="3610" width="9.5546875" style="17" bestFit="1" customWidth="1"/>
    <col min="3611" max="3611" width="12.109375" style="17" customWidth="1"/>
    <col min="3612" max="3612" width="4.5546875" style="17" bestFit="1" customWidth="1"/>
    <col min="3613" max="3613" width="7" style="17" bestFit="1" customWidth="1"/>
    <col min="3614" max="3614" width="6.5546875" style="17" bestFit="1" customWidth="1"/>
    <col min="3615" max="3615" width="7" style="17" bestFit="1" customWidth="1"/>
    <col min="3616" max="3616" width="8.5546875" style="17" bestFit="1" customWidth="1"/>
    <col min="3617" max="3617" width="9.88671875" style="17" bestFit="1" customWidth="1"/>
    <col min="3618" max="3618" width="12.109375" style="17" bestFit="1" customWidth="1"/>
    <col min="3619" max="3620" width="16.44140625" style="17" bestFit="1" customWidth="1"/>
    <col min="3621" max="3621" width="6" style="17" bestFit="1" customWidth="1"/>
    <col min="3622" max="3622" width="10.44140625" style="17" bestFit="1" customWidth="1"/>
    <col min="3623" max="3623" width="9.5546875" style="17" customWidth="1"/>
    <col min="3624" max="3624" width="12" style="17" bestFit="1" customWidth="1"/>
    <col min="3625" max="3862" width="9.109375" style="17"/>
    <col min="3863" max="3863" width="23.109375" style="17" customWidth="1"/>
    <col min="3864" max="3864" width="14.33203125" style="17" bestFit="1" customWidth="1"/>
    <col min="3865" max="3865" width="8.5546875" style="17" bestFit="1" customWidth="1"/>
    <col min="3866" max="3866" width="9.5546875" style="17" bestFit="1" customWidth="1"/>
    <col min="3867" max="3867" width="12.109375" style="17" customWidth="1"/>
    <col min="3868" max="3868" width="4.5546875" style="17" bestFit="1" customWidth="1"/>
    <col min="3869" max="3869" width="7" style="17" bestFit="1" customWidth="1"/>
    <col min="3870" max="3870" width="6.5546875" style="17" bestFit="1" customWidth="1"/>
    <col min="3871" max="3871" width="7" style="17" bestFit="1" customWidth="1"/>
    <col min="3872" max="3872" width="8.5546875" style="17" bestFit="1" customWidth="1"/>
    <col min="3873" max="3873" width="9.88671875" style="17" bestFit="1" customWidth="1"/>
    <col min="3874" max="3874" width="12.109375" style="17" bestFit="1" customWidth="1"/>
    <col min="3875" max="3876" width="16.44140625" style="17" bestFit="1" customWidth="1"/>
    <col min="3877" max="3877" width="6" style="17" bestFit="1" customWidth="1"/>
    <col min="3878" max="3878" width="10.44140625" style="17" bestFit="1" customWidth="1"/>
    <col min="3879" max="3879" width="9.5546875" style="17" customWidth="1"/>
    <col min="3880" max="3880" width="12" style="17" bestFit="1" customWidth="1"/>
    <col min="3881" max="4118" width="9.109375" style="17"/>
    <col min="4119" max="4119" width="23.109375" style="17" customWidth="1"/>
    <col min="4120" max="4120" width="14.33203125" style="17" bestFit="1" customWidth="1"/>
    <col min="4121" max="4121" width="8.5546875" style="17" bestFit="1" customWidth="1"/>
    <col min="4122" max="4122" width="9.5546875" style="17" bestFit="1" customWidth="1"/>
    <col min="4123" max="4123" width="12.109375" style="17" customWidth="1"/>
    <col min="4124" max="4124" width="4.5546875" style="17" bestFit="1" customWidth="1"/>
    <col min="4125" max="4125" width="7" style="17" bestFit="1" customWidth="1"/>
    <col min="4126" max="4126" width="6.5546875" style="17" bestFit="1" customWidth="1"/>
    <col min="4127" max="4127" width="7" style="17" bestFit="1" customWidth="1"/>
    <col min="4128" max="4128" width="8.5546875" style="17" bestFit="1" customWidth="1"/>
    <col min="4129" max="4129" width="9.88671875" style="17" bestFit="1" customWidth="1"/>
    <col min="4130" max="4130" width="12.109375" style="17" bestFit="1" customWidth="1"/>
    <col min="4131" max="4132" width="16.44140625" style="17" bestFit="1" customWidth="1"/>
    <col min="4133" max="4133" width="6" style="17" bestFit="1" customWidth="1"/>
    <col min="4134" max="4134" width="10.44140625" style="17" bestFit="1" customWidth="1"/>
    <col min="4135" max="4135" width="9.5546875" style="17" customWidth="1"/>
    <col min="4136" max="4136" width="12" style="17" bestFit="1" customWidth="1"/>
    <col min="4137" max="4374" width="9.109375" style="17"/>
    <col min="4375" max="4375" width="23.109375" style="17" customWidth="1"/>
    <col min="4376" max="4376" width="14.33203125" style="17" bestFit="1" customWidth="1"/>
    <col min="4377" max="4377" width="8.5546875" style="17" bestFit="1" customWidth="1"/>
    <col min="4378" max="4378" width="9.5546875" style="17" bestFit="1" customWidth="1"/>
    <col min="4379" max="4379" width="12.109375" style="17" customWidth="1"/>
    <col min="4380" max="4380" width="4.5546875" style="17" bestFit="1" customWidth="1"/>
    <col min="4381" max="4381" width="7" style="17" bestFit="1" customWidth="1"/>
    <col min="4382" max="4382" width="6.5546875" style="17" bestFit="1" customWidth="1"/>
    <col min="4383" max="4383" width="7" style="17" bestFit="1" customWidth="1"/>
    <col min="4384" max="4384" width="8.5546875" style="17" bestFit="1" customWidth="1"/>
    <col min="4385" max="4385" width="9.88671875" style="17" bestFit="1" customWidth="1"/>
    <col min="4386" max="4386" width="12.109375" style="17" bestFit="1" customWidth="1"/>
    <col min="4387" max="4388" width="16.44140625" style="17" bestFit="1" customWidth="1"/>
    <col min="4389" max="4389" width="6" style="17" bestFit="1" customWidth="1"/>
    <col min="4390" max="4390" width="10.44140625" style="17" bestFit="1" customWidth="1"/>
    <col min="4391" max="4391" width="9.5546875" style="17" customWidth="1"/>
    <col min="4392" max="4392" width="12" style="17" bestFit="1" customWidth="1"/>
    <col min="4393" max="4630" width="9.109375" style="17"/>
    <col min="4631" max="4631" width="23.109375" style="17" customWidth="1"/>
    <col min="4632" max="4632" width="14.33203125" style="17" bestFit="1" customWidth="1"/>
    <col min="4633" max="4633" width="8.5546875" style="17" bestFit="1" customWidth="1"/>
    <col min="4634" max="4634" width="9.5546875" style="17" bestFit="1" customWidth="1"/>
    <col min="4635" max="4635" width="12.109375" style="17" customWidth="1"/>
    <col min="4636" max="4636" width="4.5546875" style="17" bestFit="1" customWidth="1"/>
    <col min="4637" max="4637" width="7" style="17" bestFit="1" customWidth="1"/>
    <col min="4638" max="4638" width="6.5546875" style="17" bestFit="1" customWidth="1"/>
    <col min="4639" max="4639" width="7" style="17" bestFit="1" customWidth="1"/>
    <col min="4640" max="4640" width="8.5546875" style="17" bestFit="1" customWidth="1"/>
    <col min="4641" max="4641" width="9.88671875" style="17" bestFit="1" customWidth="1"/>
    <col min="4642" max="4642" width="12.109375" style="17" bestFit="1" customWidth="1"/>
    <col min="4643" max="4644" width="16.44140625" style="17" bestFit="1" customWidth="1"/>
    <col min="4645" max="4645" width="6" style="17" bestFit="1" customWidth="1"/>
    <col min="4646" max="4646" width="10.44140625" style="17" bestFit="1" customWidth="1"/>
    <col min="4647" max="4647" width="9.5546875" style="17" customWidth="1"/>
    <col min="4648" max="4648" width="12" style="17" bestFit="1" customWidth="1"/>
    <col min="4649" max="4886" width="9.109375" style="17"/>
    <col min="4887" max="4887" width="23.109375" style="17" customWidth="1"/>
    <col min="4888" max="4888" width="14.33203125" style="17" bestFit="1" customWidth="1"/>
    <col min="4889" max="4889" width="8.5546875" style="17" bestFit="1" customWidth="1"/>
    <col min="4890" max="4890" width="9.5546875" style="17" bestFit="1" customWidth="1"/>
    <col min="4891" max="4891" width="12.109375" style="17" customWidth="1"/>
    <col min="4892" max="4892" width="4.5546875" style="17" bestFit="1" customWidth="1"/>
    <col min="4893" max="4893" width="7" style="17" bestFit="1" customWidth="1"/>
    <col min="4894" max="4894" width="6.5546875" style="17" bestFit="1" customWidth="1"/>
    <col min="4895" max="4895" width="7" style="17" bestFit="1" customWidth="1"/>
    <col min="4896" max="4896" width="8.5546875" style="17" bestFit="1" customWidth="1"/>
    <col min="4897" max="4897" width="9.88671875" style="17" bestFit="1" customWidth="1"/>
    <col min="4898" max="4898" width="12.109375" style="17" bestFit="1" customWidth="1"/>
    <col min="4899" max="4900" width="16.44140625" style="17" bestFit="1" customWidth="1"/>
    <col min="4901" max="4901" width="6" style="17" bestFit="1" customWidth="1"/>
    <col min="4902" max="4902" width="10.44140625" style="17" bestFit="1" customWidth="1"/>
    <col min="4903" max="4903" width="9.5546875" style="17" customWidth="1"/>
    <col min="4904" max="4904" width="12" style="17" bestFit="1" customWidth="1"/>
    <col min="4905" max="5142" width="9.109375" style="17"/>
    <col min="5143" max="5143" width="23.109375" style="17" customWidth="1"/>
    <col min="5144" max="5144" width="14.33203125" style="17" bestFit="1" customWidth="1"/>
    <col min="5145" max="5145" width="8.5546875" style="17" bestFit="1" customWidth="1"/>
    <col min="5146" max="5146" width="9.5546875" style="17" bestFit="1" customWidth="1"/>
    <col min="5147" max="5147" width="12.109375" style="17" customWidth="1"/>
    <col min="5148" max="5148" width="4.5546875" style="17" bestFit="1" customWidth="1"/>
    <col min="5149" max="5149" width="7" style="17" bestFit="1" customWidth="1"/>
    <col min="5150" max="5150" width="6.5546875" style="17" bestFit="1" customWidth="1"/>
    <col min="5151" max="5151" width="7" style="17" bestFit="1" customWidth="1"/>
    <col min="5152" max="5152" width="8.5546875" style="17" bestFit="1" customWidth="1"/>
    <col min="5153" max="5153" width="9.88671875" style="17" bestFit="1" customWidth="1"/>
    <col min="5154" max="5154" width="12.109375" style="17" bestFit="1" customWidth="1"/>
    <col min="5155" max="5156" width="16.44140625" style="17" bestFit="1" customWidth="1"/>
    <col min="5157" max="5157" width="6" style="17" bestFit="1" customWidth="1"/>
    <col min="5158" max="5158" width="10.44140625" style="17" bestFit="1" customWidth="1"/>
    <col min="5159" max="5159" width="9.5546875" style="17" customWidth="1"/>
    <col min="5160" max="5160" width="12" style="17" bestFit="1" customWidth="1"/>
    <col min="5161" max="5398" width="9.109375" style="17"/>
    <col min="5399" max="5399" width="23.109375" style="17" customWidth="1"/>
    <col min="5400" max="5400" width="14.33203125" style="17" bestFit="1" customWidth="1"/>
    <col min="5401" max="5401" width="8.5546875" style="17" bestFit="1" customWidth="1"/>
    <col min="5402" max="5402" width="9.5546875" style="17" bestFit="1" customWidth="1"/>
    <col min="5403" max="5403" width="12.109375" style="17" customWidth="1"/>
    <col min="5404" max="5404" width="4.5546875" style="17" bestFit="1" customWidth="1"/>
    <col min="5405" max="5405" width="7" style="17" bestFit="1" customWidth="1"/>
    <col min="5406" max="5406" width="6.5546875" style="17" bestFit="1" customWidth="1"/>
    <col min="5407" max="5407" width="7" style="17" bestFit="1" customWidth="1"/>
    <col min="5408" max="5408" width="8.5546875" style="17" bestFit="1" customWidth="1"/>
    <col min="5409" max="5409" width="9.88671875" style="17" bestFit="1" customWidth="1"/>
    <col min="5410" max="5410" width="12.109375" style="17" bestFit="1" customWidth="1"/>
    <col min="5411" max="5412" width="16.44140625" style="17" bestFit="1" customWidth="1"/>
    <col min="5413" max="5413" width="6" style="17" bestFit="1" customWidth="1"/>
    <col min="5414" max="5414" width="10.44140625" style="17" bestFit="1" customWidth="1"/>
    <col min="5415" max="5415" width="9.5546875" style="17" customWidth="1"/>
    <col min="5416" max="5416" width="12" style="17" bestFit="1" customWidth="1"/>
    <col min="5417" max="5654" width="9.109375" style="17"/>
    <col min="5655" max="5655" width="23.109375" style="17" customWidth="1"/>
    <col min="5656" max="5656" width="14.33203125" style="17" bestFit="1" customWidth="1"/>
    <col min="5657" max="5657" width="8.5546875" style="17" bestFit="1" customWidth="1"/>
    <col min="5658" max="5658" width="9.5546875" style="17" bestFit="1" customWidth="1"/>
    <col min="5659" max="5659" width="12.109375" style="17" customWidth="1"/>
    <col min="5660" max="5660" width="4.5546875" style="17" bestFit="1" customWidth="1"/>
    <col min="5661" max="5661" width="7" style="17" bestFit="1" customWidth="1"/>
    <col min="5662" max="5662" width="6.5546875" style="17" bestFit="1" customWidth="1"/>
    <col min="5663" max="5663" width="7" style="17" bestFit="1" customWidth="1"/>
    <col min="5664" max="5664" width="8.5546875" style="17" bestFit="1" customWidth="1"/>
    <col min="5665" max="5665" width="9.88671875" style="17" bestFit="1" customWidth="1"/>
    <col min="5666" max="5666" width="12.109375" style="17" bestFit="1" customWidth="1"/>
    <col min="5667" max="5668" width="16.44140625" style="17" bestFit="1" customWidth="1"/>
    <col min="5669" max="5669" width="6" style="17" bestFit="1" customWidth="1"/>
    <col min="5670" max="5670" width="10.44140625" style="17" bestFit="1" customWidth="1"/>
    <col min="5671" max="5671" width="9.5546875" style="17" customWidth="1"/>
    <col min="5672" max="5672" width="12" style="17" bestFit="1" customWidth="1"/>
    <col min="5673" max="5910" width="9.109375" style="17"/>
    <col min="5911" max="5911" width="23.109375" style="17" customWidth="1"/>
    <col min="5912" max="5912" width="14.33203125" style="17" bestFit="1" customWidth="1"/>
    <col min="5913" max="5913" width="8.5546875" style="17" bestFit="1" customWidth="1"/>
    <col min="5914" max="5914" width="9.5546875" style="17" bestFit="1" customWidth="1"/>
    <col min="5915" max="5915" width="12.109375" style="17" customWidth="1"/>
    <col min="5916" max="5916" width="4.5546875" style="17" bestFit="1" customWidth="1"/>
    <col min="5917" max="5917" width="7" style="17" bestFit="1" customWidth="1"/>
    <col min="5918" max="5918" width="6.5546875" style="17" bestFit="1" customWidth="1"/>
    <col min="5919" max="5919" width="7" style="17" bestFit="1" customWidth="1"/>
    <col min="5920" max="5920" width="8.5546875" style="17" bestFit="1" customWidth="1"/>
    <col min="5921" max="5921" width="9.88671875" style="17" bestFit="1" customWidth="1"/>
    <col min="5922" max="5922" width="12.109375" style="17" bestFit="1" customWidth="1"/>
    <col min="5923" max="5924" width="16.44140625" style="17" bestFit="1" customWidth="1"/>
    <col min="5925" max="5925" width="6" style="17" bestFit="1" customWidth="1"/>
    <col min="5926" max="5926" width="10.44140625" style="17" bestFit="1" customWidth="1"/>
    <col min="5927" max="5927" width="9.5546875" style="17" customWidth="1"/>
    <col min="5928" max="5928" width="12" style="17" bestFit="1" customWidth="1"/>
    <col min="5929" max="6166" width="9.109375" style="17"/>
    <col min="6167" max="6167" width="23.109375" style="17" customWidth="1"/>
    <col min="6168" max="6168" width="14.33203125" style="17" bestFit="1" customWidth="1"/>
    <col min="6169" max="6169" width="8.5546875" style="17" bestFit="1" customWidth="1"/>
    <col min="6170" max="6170" width="9.5546875" style="17" bestFit="1" customWidth="1"/>
    <col min="6171" max="6171" width="12.109375" style="17" customWidth="1"/>
    <col min="6172" max="6172" width="4.5546875" style="17" bestFit="1" customWidth="1"/>
    <col min="6173" max="6173" width="7" style="17" bestFit="1" customWidth="1"/>
    <col min="6174" max="6174" width="6.5546875" style="17" bestFit="1" customWidth="1"/>
    <col min="6175" max="6175" width="7" style="17" bestFit="1" customWidth="1"/>
    <col min="6176" max="6176" width="8.5546875" style="17" bestFit="1" customWidth="1"/>
    <col min="6177" max="6177" width="9.88671875" style="17" bestFit="1" customWidth="1"/>
    <col min="6178" max="6178" width="12.109375" style="17" bestFit="1" customWidth="1"/>
    <col min="6179" max="6180" width="16.44140625" style="17" bestFit="1" customWidth="1"/>
    <col min="6181" max="6181" width="6" style="17" bestFit="1" customWidth="1"/>
    <col min="6182" max="6182" width="10.44140625" style="17" bestFit="1" customWidth="1"/>
    <col min="6183" max="6183" width="9.5546875" style="17" customWidth="1"/>
    <col min="6184" max="6184" width="12" style="17" bestFit="1" customWidth="1"/>
    <col min="6185" max="6422" width="9.109375" style="17"/>
    <col min="6423" max="6423" width="23.109375" style="17" customWidth="1"/>
    <col min="6424" max="6424" width="14.33203125" style="17" bestFit="1" customWidth="1"/>
    <col min="6425" max="6425" width="8.5546875" style="17" bestFit="1" customWidth="1"/>
    <col min="6426" max="6426" width="9.5546875" style="17" bestFit="1" customWidth="1"/>
    <col min="6427" max="6427" width="12.109375" style="17" customWidth="1"/>
    <col min="6428" max="6428" width="4.5546875" style="17" bestFit="1" customWidth="1"/>
    <col min="6429" max="6429" width="7" style="17" bestFit="1" customWidth="1"/>
    <col min="6430" max="6430" width="6.5546875" style="17" bestFit="1" customWidth="1"/>
    <col min="6431" max="6431" width="7" style="17" bestFit="1" customWidth="1"/>
    <col min="6432" max="6432" width="8.5546875" style="17" bestFit="1" customWidth="1"/>
    <col min="6433" max="6433" width="9.88671875" style="17" bestFit="1" customWidth="1"/>
    <col min="6434" max="6434" width="12.109375" style="17" bestFit="1" customWidth="1"/>
    <col min="6435" max="6436" width="16.44140625" style="17" bestFit="1" customWidth="1"/>
    <col min="6437" max="6437" width="6" style="17" bestFit="1" customWidth="1"/>
    <col min="6438" max="6438" width="10.44140625" style="17" bestFit="1" customWidth="1"/>
    <col min="6439" max="6439" width="9.5546875" style="17" customWidth="1"/>
    <col min="6440" max="6440" width="12" style="17" bestFit="1" customWidth="1"/>
    <col min="6441" max="6678" width="9.109375" style="17"/>
    <col min="6679" max="6679" width="23.109375" style="17" customWidth="1"/>
    <col min="6680" max="6680" width="14.33203125" style="17" bestFit="1" customWidth="1"/>
    <col min="6681" max="6681" width="8.5546875" style="17" bestFit="1" customWidth="1"/>
    <col min="6682" max="6682" width="9.5546875" style="17" bestFit="1" customWidth="1"/>
    <col min="6683" max="6683" width="12.109375" style="17" customWidth="1"/>
    <col min="6684" max="6684" width="4.5546875" style="17" bestFit="1" customWidth="1"/>
    <col min="6685" max="6685" width="7" style="17" bestFit="1" customWidth="1"/>
    <col min="6686" max="6686" width="6.5546875" style="17" bestFit="1" customWidth="1"/>
    <col min="6687" max="6687" width="7" style="17" bestFit="1" customWidth="1"/>
    <col min="6688" max="6688" width="8.5546875" style="17" bestFit="1" customWidth="1"/>
    <col min="6689" max="6689" width="9.88671875" style="17" bestFit="1" customWidth="1"/>
    <col min="6690" max="6690" width="12.109375" style="17" bestFit="1" customWidth="1"/>
    <col min="6691" max="6692" width="16.44140625" style="17" bestFit="1" customWidth="1"/>
    <col min="6693" max="6693" width="6" style="17" bestFit="1" customWidth="1"/>
    <col min="6694" max="6694" width="10.44140625" style="17" bestFit="1" customWidth="1"/>
    <col min="6695" max="6695" width="9.5546875" style="17" customWidth="1"/>
    <col min="6696" max="6696" width="12" style="17" bestFit="1" customWidth="1"/>
    <col min="6697" max="6934" width="9.109375" style="17"/>
    <col min="6935" max="6935" width="23.109375" style="17" customWidth="1"/>
    <col min="6936" max="6936" width="14.33203125" style="17" bestFit="1" customWidth="1"/>
    <col min="6937" max="6937" width="8.5546875" style="17" bestFit="1" customWidth="1"/>
    <col min="6938" max="6938" width="9.5546875" style="17" bestFit="1" customWidth="1"/>
    <col min="6939" max="6939" width="12.109375" style="17" customWidth="1"/>
    <col min="6940" max="6940" width="4.5546875" style="17" bestFit="1" customWidth="1"/>
    <col min="6941" max="6941" width="7" style="17" bestFit="1" customWidth="1"/>
    <col min="6942" max="6942" width="6.5546875" style="17" bestFit="1" customWidth="1"/>
    <col min="6943" max="6943" width="7" style="17" bestFit="1" customWidth="1"/>
    <col min="6944" max="6944" width="8.5546875" style="17" bestFit="1" customWidth="1"/>
    <col min="6945" max="6945" width="9.88671875" style="17" bestFit="1" customWidth="1"/>
    <col min="6946" max="6946" width="12.109375" style="17" bestFit="1" customWidth="1"/>
    <col min="6947" max="6948" width="16.44140625" style="17" bestFit="1" customWidth="1"/>
    <col min="6949" max="6949" width="6" style="17" bestFit="1" customWidth="1"/>
    <col min="6950" max="6950" width="10.44140625" style="17" bestFit="1" customWidth="1"/>
    <col min="6951" max="6951" width="9.5546875" style="17" customWidth="1"/>
    <col min="6952" max="6952" width="12" style="17" bestFit="1" customWidth="1"/>
    <col min="6953" max="7190" width="9.109375" style="17"/>
    <col min="7191" max="7191" width="23.109375" style="17" customWidth="1"/>
    <col min="7192" max="7192" width="14.33203125" style="17" bestFit="1" customWidth="1"/>
    <col min="7193" max="7193" width="8.5546875" style="17" bestFit="1" customWidth="1"/>
    <col min="7194" max="7194" width="9.5546875" style="17" bestFit="1" customWidth="1"/>
    <col min="7195" max="7195" width="12.109375" style="17" customWidth="1"/>
    <col min="7196" max="7196" width="4.5546875" style="17" bestFit="1" customWidth="1"/>
    <col min="7197" max="7197" width="7" style="17" bestFit="1" customWidth="1"/>
    <col min="7198" max="7198" width="6.5546875" style="17" bestFit="1" customWidth="1"/>
    <col min="7199" max="7199" width="7" style="17" bestFit="1" customWidth="1"/>
    <col min="7200" max="7200" width="8.5546875" style="17" bestFit="1" customWidth="1"/>
    <col min="7201" max="7201" width="9.88671875" style="17" bestFit="1" customWidth="1"/>
    <col min="7202" max="7202" width="12.109375" style="17" bestFit="1" customWidth="1"/>
    <col min="7203" max="7204" width="16.44140625" style="17" bestFit="1" customWidth="1"/>
    <col min="7205" max="7205" width="6" style="17" bestFit="1" customWidth="1"/>
    <col min="7206" max="7206" width="10.44140625" style="17" bestFit="1" customWidth="1"/>
    <col min="7207" max="7207" width="9.5546875" style="17" customWidth="1"/>
    <col min="7208" max="7208" width="12" style="17" bestFit="1" customWidth="1"/>
    <col min="7209" max="7446" width="9.109375" style="17"/>
    <col min="7447" max="7447" width="23.109375" style="17" customWidth="1"/>
    <col min="7448" max="7448" width="14.33203125" style="17" bestFit="1" customWidth="1"/>
    <col min="7449" max="7449" width="8.5546875" style="17" bestFit="1" customWidth="1"/>
    <col min="7450" max="7450" width="9.5546875" style="17" bestFit="1" customWidth="1"/>
    <col min="7451" max="7451" width="12.109375" style="17" customWidth="1"/>
    <col min="7452" max="7452" width="4.5546875" style="17" bestFit="1" customWidth="1"/>
    <col min="7453" max="7453" width="7" style="17" bestFit="1" customWidth="1"/>
    <col min="7454" max="7454" width="6.5546875" style="17" bestFit="1" customWidth="1"/>
    <col min="7455" max="7455" width="7" style="17" bestFit="1" customWidth="1"/>
    <col min="7456" max="7456" width="8.5546875" style="17" bestFit="1" customWidth="1"/>
    <col min="7457" max="7457" width="9.88671875" style="17" bestFit="1" customWidth="1"/>
    <col min="7458" max="7458" width="12.109375" style="17" bestFit="1" customWidth="1"/>
    <col min="7459" max="7460" width="16.44140625" style="17" bestFit="1" customWidth="1"/>
    <col min="7461" max="7461" width="6" style="17" bestFit="1" customWidth="1"/>
    <col min="7462" max="7462" width="10.44140625" style="17" bestFit="1" customWidth="1"/>
    <col min="7463" max="7463" width="9.5546875" style="17" customWidth="1"/>
    <col min="7464" max="7464" width="12" style="17" bestFit="1" customWidth="1"/>
    <col min="7465" max="7702" width="9.109375" style="17"/>
    <col min="7703" max="7703" width="23.109375" style="17" customWidth="1"/>
    <col min="7704" max="7704" width="14.33203125" style="17" bestFit="1" customWidth="1"/>
    <col min="7705" max="7705" width="8.5546875" style="17" bestFit="1" customWidth="1"/>
    <col min="7706" max="7706" width="9.5546875" style="17" bestFit="1" customWidth="1"/>
    <col min="7707" max="7707" width="12.109375" style="17" customWidth="1"/>
    <col min="7708" max="7708" width="4.5546875" style="17" bestFit="1" customWidth="1"/>
    <col min="7709" max="7709" width="7" style="17" bestFit="1" customWidth="1"/>
    <col min="7710" max="7710" width="6.5546875" style="17" bestFit="1" customWidth="1"/>
    <col min="7711" max="7711" width="7" style="17" bestFit="1" customWidth="1"/>
    <col min="7712" max="7712" width="8.5546875" style="17" bestFit="1" customWidth="1"/>
    <col min="7713" max="7713" width="9.88671875" style="17" bestFit="1" customWidth="1"/>
    <col min="7714" max="7714" width="12.109375" style="17" bestFit="1" customWidth="1"/>
    <col min="7715" max="7716" width="16.44140625" style="17" bestFit="1" customWidth="1"/>
    <col min="7717" max="7717" width="6" style="17" bestFit="1" customWidth="1"/>
    <col min="7718" max="7718" width="10.44140625" style="17" bestFit="1" customWidth="1"/>
    <col min="7719" max="7719" width="9.5546875" style="17" customWidth="1"/>
    <col min="7720" max="7720" width="12" style="17" bestFit="1" customWidth="1"/>
    <col min="7721" max="7958" width="9.109375" style="17"/>
    <col min="7959" max="7959" width="23.109375" style="17" customWidth="1"/>
    <col min="7960" max="7960" width="14.33203125" style="17" bestFit="1" customWidth="1"/>
    <col min="7961" max="7961" width="8.5546875" style="17" bestFit="1" customWidth="1"/>
    <col min="7962" max="7962" width="9.5546875" style="17" bestFit="1" customWidth="1"/>
    <col min="7963" max="7963" width="12.109375" style="17" customWidth="1"/>
    <col min="7964" max="7964" width="4.5546875" style="17" bestFit="1" customWidth="1"/>
    <col min="7965" max="7965" width="7" style="17" bestFit="1" customWidth="1"/>
    <col min="7966" max="7966" width="6.5546875" style="17" bestFit="1" customWidth="1"/>
    <col min="7967" max="7967" width="7" style="17" bestFit="1" customWidth="1"/>
    <col min="7968" max="7968" width="8.5546875" style="17" bestFit="1" customWidth="1"/>
    <col min="7969" max="7969" width="9.88671875" style="17" bestFit="1" customWidth="1"/>
    <col min="7970" max="7970" width="12.109375" style="17" bestFit="1" customWidth="1"/>
    <col min="7971" max="7972" width="16.44140625" style="17" bestFit="1" customWidth="1"/>
    <col min="7973" max="7973" width="6" style="17" bestFit="1" customWidth="1"/>
    <col min="7974" max="7974" width="10.44140625" style="17" bestFit="1" customWidth="1"/>
    <col min="7975" max="7975" width="9.5546875" style="17" customWidth="1"/>
    <col min="7976" max="7976" width="12" style="17" bestFit="1" customWidth="1"/>
    <col min="7977" max="8214" width="9.109375" style="17"/>
    <col min="8215" max="8215" width="23.109375" style="17" customWidth="1"/>
    <col min="8216" max="8216" width="14.33203125" style="17" bestFit="1" customWidth="1"/>
    <col min="8217" max="8217" width="8.5546875" style="17" bestFit="1" customWidth="1"/>
    <col min="8218" max="8218" width="9.5546875" style="17" bestFit="1" customWidth="1"/>
    <col min="8219" max="8219" width="12.109375" style="17" customWidth="1"/>
    <col min="8220" max="8220" width="4.5546875" style="17" bestFit="1" customWidth="1"/>
    <col min="8221" max="8221" width="7" style="17" bestFit="1" customWidth="1"/>
    <col min="8222" max="8222" width="6.5546875" style="17" bestFit="1" customWidth="1"/>
    <col min="8223" max="8223" width="7" style="17" bestFit="1" customWidth="1"/>
    <col min="8224" max="8224" width="8.5546875" style="17" bestFit="1" customWidth="1"/>
    <col min="8225" max="8225" width="9.88671875" style="17" bestFit="1" customWidth="1"/>
    <col min="8226" max="8226" width="12.109375" style="17" bestFit="1" customWidth="1"/>
    <col min="8227" max="8228" width="16.44140625" style="17" bestFit="1" customWidth="1"/>
    <col min="8229" max="8229" width="6" style="17" bestFit="1" customWidth="1"/>
    <col min="8230" max="8230" width="10.44140625" style="17" bestFit="1" customWidth="1"/>
    <col min="8231" max="8231" width="9.5546875" style="17" customWidth="1"/>
    <col min="8232" max="8232" width="12" style="17" bestFit="1" customWidth="1"/>
    <col min="8233" max="8470" width="9.109375" style="17"/>
    <col min="8471" max="8471" width="23.109375" style="17" customWidth="1"/>
    <col min="8472" max="8472" width="14.33203125" style="17" bestFit="1" customWidth="1"/>
    <col min="8473" max="8473" width="8.5546875" style="17" bestFit="1" customWidth="1"/>
    <col min="8474" max="8474" width="9.5546875" style="17" bestFit="1" customWidth="1"/>
    <col min="8475" max="8475" width="12.109375" style="17" customWidth="1"/>
    <col min="8476" max="8476" width="4.5546875" style="17" bestFit="1" customWidth="1"/>
    <col min="8477" max="8477" width="7" style="17" bestFit="1" customWidth="1"/>
    <col min="8478" max="8478" width="6.5546875" style="17" bestFit="1" customWidth="1"/>
    <col min="8479" max="8479" width="7" style="17" bestFit="1" customWidth="1"/>
    <col min="8480" max="8480" width="8.5546875" style="17" bestFit="1" customWidth="1"/>
    <col min="8481" max="8481" width="9.88671875" style="17" bestFit="1" customWidth="1"/>
    <col min="8482" max="8482" width="12.109375" style="17" bestFit="1" customWidth="1"/>
    <col min="8483" max="8484" width="16.44140625" style="17" bestFit="1" customWidth="1"/>
    <col min="8485" max="8485" width="6" style="17" bestFit="1" customWidth="1"/>
    <col min="8486" max="8486" width="10.44140625" style="17" bestFit="1" customWidth="1"/>
    <col min="8487" max="8487" width="9.5546875" style="17" customWidth="1"/>
    <col min="8488" max="8488" width="12" style="17" bestFit="1" customWidth="1"/>
    <col min="8489" max="8726" width="9.109375" style="17"/>
    <col min="8727" max="8727" width="23.109375" style="17" customWidth="1"/>
    <col min="8728" max="8728" width="14.33203125" style="17" bestFit="1" customWidth="1"/>
    <col min="8729" max="8729" width="8.5546875" style="17" bestFit="1" customWidth="1"/>
    <col min="8730" max="8730" width="9.5546875" style="17" bestFit="1" customWidth="1"/>
    <col min="8731" max="8731" width="12.109375" style="17" customWidth="1"/>
    <col min="8732" max="8732" width="4.5546875" style="17" bestFit="1" customWidth="1"/>
    <col min="8733" max="8733" width="7" style="17" bestFit="1" customWidth="1"/>
    <col min="8734" max="8734" width="6.5546875" style="17" bestFit="1" customWidth="1"/>
    <col min="8735" max="8735" width="7" style="17" bestFit="1" customWidth="1"/>
    <col min="8736" max="8736" width="8.5546875" style="17" bestFit="1" customWidth="1"/>
    <col min="8737" max="8737" width="9.88671875" style="17" bestFit="1" customWidth="1"/>
    <col min="8738" max="8738" width="12.109375" style="17" bestFit="1" customWidth="1"/>
    <col min="8739" max="8740" width="16.44140625" style="17" bestFit="1" customWidth="1"/>
    <col min="8741" max="8741" width="6" style="17" bestFit="1" customWidth="1"/>
    <col min="8742" max="8742" width="10.44140625" style="17" bestFit="1" customWidth="1"/>
    <col min="8743" max="8743" width="9.5546875" style="17" customWidth="1"/>
    <col min="8744" max="8744" width="12" style="17" bestFit="1" customWidth="1"/>
    <col min="8745" max="8982" width="9.109375" style="17"/>
    <col min="8983" max="8983" width="23.109375" style="17" customWidth="1"/>
    <col min="8984" max="8984" width="14.33203125" style="17" bestFit="1" customWidth="1"/>
    <col min="8985" max="8985" width="8.5546875" style="17" bestFit="1" customWidth="1"/>
    <col min="8986" max="8986" width="9.5546875" style="17" bestFit="1" customWidth="1"/>
    <col min="8987" max="8987" width="12.109375" style="17" customWidth="1"/>
    <col min="8988" max="8988" width="4.5546875" style="17" bestFit="1" customWidth="1"/>
    <col min="8989" max="8989" width="7" style="17" bestFit="1" customWidth="1"/>
    <col min="8990" max="8990" width="6.5546875" style="17" bestFit="1" customWidth="1"/>
    <col min="8991" max="8991" width="7" style="17" bestFit="1" customWidth="1"/>
    <col min="8992" max="8992" width="8.5546875" style="17" bestFit="1" customWidth="1"/>
    <col min="8993" max="8993" width="9.88671875" style="17" bestFit="1" customWidth="1"/>
    <col min="8994" max="8994" width="12.109375" style="17" bestFit="1" customWidth="1"/>
    <col min="8995" max="8996" width="16.44140625" style="17" bestFit="1" customWidth="1"/>
    <col min="8997" max="8997" width="6" style="17" bestFit="1" customWidth="1"/>
    <col min="8998" max="8998" width="10.44140625" style="17" bestFit="1" customWidth="1"/>
    <col min="8999" max="8999" width="9.5546875" style="17" customWidth="1"/>
    <col min="9000" max="9000" width="12" style="17" bestFit="1" customWidth="1"/>
    <col min="9001" max="9238" width="9.109375" style="17"/>
    <col min="9239" max="9239" width="23.109375" style="17" customWidth="1"/>
    <col min="9240" max="9240" width="14.33203125" style="17" bestFit="1" customWidth="1"/>
    <col min="9241" max="9241" width="8.5546875" style="17" bestFit="1" customWidth="1"/>
    <col min="9242" max="9242" width="9.5546875" style="17" bestFit="1" customWidth="1"/>
    <col min="9243" max="9243" width="12.109375" style="17" customWidth="1"/>
    <col min="9244" max="9244" width="4.5546875" style="17" bestFit="1" customWidth="1"/>
    <col min="9245" max="9245" width="7" style="17" bestFit="1" customWidth="1"/>
    <col min="9246" max="9246" width="6.5546875" style="17" bestFit="1" customWidth="1"/>
    <col min="9247" max="9247" width="7" style="17" bestFit="1" customWidth="1"/>
    <col min="9248" max="9248" width="8.5546875" style="17" bestFit="1" customWidth="1"/>
    <col min="9249" max="9249" width="9.88671875" style="17" bestFit="1" customWidth="1"/>
    <col min="9250" max="9250" width="12.109375" style="17" bestFit="1" customWidth="1"/>
    <col min="9251" max="9252" width="16.44140625" style="17" bestFit="1" customWidth="1"/>
    <col min="9253" max="9253" width="6" style="17" bestFit="1" customWidth="1"/>
    <col min="9254" max="9254" width="10.44140625" style="17" bestFit="1" customWidth="1"/>
    <col min="9255" max="9255" width="9.5546875" style="17" customWidth="1"/>
    <col min="9256" max="9256" width="12" style="17" bestFit="1" customWidth="1"/>
    <col min="9257" max="9494" width="9.109375" style="17"/>
    <col min="9495" max="9495" width="23.109375" style="17" customWidth="1"/>
    <col min="9496" max="9496" width="14.33203125" style="17" bestFit="1" customWidth="1"/>
    <col min="9497" max="9497" width="8.5546875" style="17" bestFit="1" customWidth="1"/>
    <col min="9498" max="9498" width="9.5546875" style="17" bestFit="1" customWidth="1"/>
    <col min="9499" max="9499" width="12.109375" style="17" customWidth="1"/>
    <col min="9500" max="9500" width="4.5546875" style="17" bestFit="1" customWidth="1"/>
    <col min="9501" max="9501" width="7" style="17" bestFit="1" customWidth="1"/>
    <col min="9502" max="9502" width="6.5546875" style="17" bestFit="1" customWidth="1"/>
    <col min="9503" max="9503" width="7" style="17" bestFit="1" customWidth="1"/>
    <col min="9504" max="9504" width="8.5546875" style="17" bestFit="1" customWidth="1"/>
    <col min="9505" max="9505" width="9.88671875" style="17" bestFit="1" customWidth="1"/>
    <col min="9506" max="9506" width="12.109375" style="17" bestFit="1" customWidth="1"/>
    <col min="9507" max="9508" width="16.44140625" style="17" bestFit="1" customWidth="1"/>
    <col min="9509" max="9509" width="6" style="17" bestFit="1" customWidth="1"/>
    <col min="9510" max="9510" width="10.44140625" style="17" bestFit="1" customWidth="1"/>
    <col min="9511" max="9511" width="9.5546875" style="17" customWidth="1"/>
    <col min="9512" max="9512" width="12" style="17" bestFit="1" customWidth="1"/>
    <col min="9513" max="9750" width="9.109375" style="17"/>
    <col min="9751" max="9751" width="23.109375" style="17" customWidth="1"/>
    <col min="9752" max="9752" width="14.33203125" style="17" bestFit="1" customWidth="1"/>
    <col min="9753" max="9753" width="8.5546875" style="17" bestFit="1" customWidth="1"/>
    <col min="9754" max="9754" width="9.5546875" style="17" bestFit="1" customWidth="1"/>
    <col min="9755" max="9755" width="12.109375" style="17" customWidth="1"/>
    <col min="9756" max="9756" width="4.5546875" style="17" bestFit="1" customWidth="1"/>
    <col min="9757" max="9757" width="7" style="17" bestFit="1" customWidth="1"/>
    <col min="9758" max="9758" width="6.5546875" style="17" bestFit="1" customWidth="1"/>
    <col min="9759" max="9759" width="7" style="17" bestFit="1" customWidth="1"/>
    <col min="9760" max="9760" width="8.5546875" style="17" bestFit="1" customWidth="1"/>
    <col min="9761" max="9761" width="9.88671875" style="17" bestFit="1" customWidth="1"/>
    <col min="9762" max="9762" width="12.109375" style="17" bestFit="1" customWidth="1"/>
    <col min="9763" max="9764" width="16.44140625" style="17" bestFit="1" customWidth="1"/>
    <col min="9765" max="9765" width="6" style="17" bestFit="1" customWidth="1"/>
    <col min="9766" max="9766" width="10.44140625" style="17" bestFit="1" customWidth="1"/>
    <col min="9767" max="9767" width="9.5546875" style="17" customWidth="1"/>
    <col min="9768" max="9768" width="12" style="17" bestFit="1" customWidth="1"/>
    <col min="9769" max="10006" width="9.109375" style="17"/>
    <col min="10007" max="10007" width="23.109375" style="17" customWidth="1"/>
    <col min="10008" max="10008" width="14.33203125" style="17" bestFit="1" customWidth="1"/>
    <col min="10009" max="10009" width="8.5546875" style="17" bestFit="1" customWidth="1"/>
    <col min="10010" max="10010" width="9.5546875" style="17" bestFit="1" customWidth="1"/>
    <col min="10011" max="10011" width="12.109375" style="17" customWidth="1"/>
    <col min="10012" max="10012" width="4.5546875" style="17" bestFit="1" customWidth="1"/>
    <col min="10013" max="10013" width="7" style="17" bestFit="1" customWidth="1"/>
    <col min="10014" max="10014" width="6.5546875" style="17" bestFit="1" customWidth="1"/>
    <col min="10015" max="10015" width="7" style="17" bestFit="1" customWidth="1"/>
    <col min="10016" max="10016" width="8.5546875" style="17" bestFit="1" customWidth="1"/>
    <col min="10017" max="10017" width="9.88671875" style="17" bestFit="1" customWidth="1"/>
    <col min="10018" max="10018" width="12.109375" style="17" bestFit="1" customWidth="1"/>
    <col min="10019" max="10020" width="16.44140625" style="17" bestFit="1" customWidth="1"/>
    <col min="10021" max="10021" width="6" style="17" bestFit="1" customWidth="1"/>
    <col min="10022" max="10022" width="10.44140625" style="17" bestFit="1" customWidth="1"/>
    <col min="10023" max="10023" width="9.5546875" style="17" customWidth="1"/>
    <col min="10024" max="10024" width="12" style="17" bestFit="1" customWidth="1"/>
    <col min="10025" max="10262" width="9.109375" style="17"/>
    <col min="10263" max="10263" width="23.109375" style="17" customWidth="1"/>
    <col min="10264" max="10264" width="14.33203125" style="17" bestFit="1" customWidth="1"/>
    <col min="10265" max="10265" width="8.5546875" style="17" bestFit="1" customWidth="1"/>
    <col min="10266" max="10266" width="9.5546875" style="17" bestFit="1" customWidth="1"/>
    <col min="10267" max="10267" width="12.109375" style="17" customWidth="1"/>
    <col min="10268" max="10268" width="4.5546875" style="17" bestFit="1" customWidth="1"/>
    <col min="10269" max="10269" width="7" style="17" bestFit="1" customWidth="1"/>
    <col min="10270" max="10270" width="6.5546875" style="17" bestFit="1" customWidth="1"/>
    <col min="10271" max="10271" width="7" style="17" bestFit="1" customWidth="1"/>
    <col min="10272" max="10272" width="8.5546875" style="17" bestFit="1" customWidth="1"/>
    <col min="10273" max="10273" width="9.88671875" style="17" bestFit="1" customWidth="1"/>
    <col min="10274" max="10274" width="12.109375" style="17" bestFit="1" customWidth="1"/>
    <col min="10275" max="10276" width="16.44140625" style="17" bestFit="1" customWidth="1"/>
    <col min="10277" max="10277" width="6" style="17" bestFit="1" customWidth="1"/>
    <col min="10278" max="10278" width="10.44140625" style="17" bestFit="1" customWidth="1"/>
    <col min="10279" max="10279" width="9.5546875" style="17" customWidth="1"/>
    <col min="10280" max="10280" width="12" style="17" bestFit="1" customWidth="1"/>
    <col min="10281" max="10518" width="9.109375" style="17"/>
    <col min="10519" max="10519" width="23.109375" style="17" customWidth="1"/>
    <col min="10520" max="10520" width="14.33203125" style="17" bestFit="1" customWidth="1"/>
    <col min="10521" max="10521" width="8.5546875" style="17" bestFit="1" customWidth="1"/>
    <col min="10522" max="10522" width="9.5546875" style="17" bestFit="1" customWidth="1"/>
    <col min="10523" max="10523" width="12.109375" style="17" customWidth="1"/>
    <col min="10524" max="10524" width="4.5546875" style="17" bestFit="1" customWidth="1"/>
    <col min="10525" max="10525" width="7" style="17" bestFit="1" customWidth="1"/>
    <col min="10526" max="10526" width="6.5546875" style="17" bestFit="1" customWidth="1"/>
    <col min="10527" max="10527" width="7" style="17" bestFit="1" customWidth="1"/>
    <col min="10528" max="10528" width="8.5546875" style="17" bestFit="1" customWidth="1"/>
    <col min="10529" max="10529" width="9.88671875" style="17" bestFit="1" customWidth="1"/>
    <col min="10530" max="10530" width="12.109375" style="17" bestFit="1" customWidth="1"/>
    <col min="10531" max="10532" width="16.44140625" style="17" bestFit="1" customWidth="1"/>
    <col min="10533" max="10533" width="6" style="17" bestFit="1" customWidth="1"/>
    <col min="10534" max="10534" width="10.44140625" style="17" bestFit="1" customWidth="1"/>
    <col min="10535" max="10535" width="9.5546875" style="17" customWidth="1"/>
    <col min="10536" max="10536" width="12" style="17" bestFit="1" customWidth="1"/>
    <col min="10537" max="10774" width="9.109375" style="17"/>
    <col min="10775" max="10775" width="23.109375" style="17" customWidth="1"/>
    <col min="10776" max="10776" width="14.33203125" style="17" bestFit="1" customWidth="1"/>
    <col min="10777" max="10777" width="8.5546875" style="17" bestFit="1" customWidth="1"/>
    <col min="10778" max="10778" width="9.5546875" style="17" bestFit="1" customWidth="1"/>
    <col min="10779" max="10779" width="12.109375" style="17" customWidth="1"/>
    <col min="10780" max="10780" width="4.5546875" style="17" bestFit="1" customWidth="1"/>
    <col min="10781" max="10781" width="7" style="17" bestFit="1" customWidth="1"/>
    <col min="10782" max="10782" width="6.5546875" style="17" bestFit="1" customWidth="1"/>
    <col min="10783" max="10783" width="7" style="17" bestFit="1" customWidth="1"/>
    <col min="10784" max="10784" width="8.5546875" style="17" bestFit="1" customWidth="1"/>
    <col min="10785" max="10785" width="9.88671875" style="17" bestFit="1" customWidth="1"/>
    <col min="10786" max="10786" width="12.109375" style="17" bestFit="1" customWidth="1"/>
    <col min="10787" max="10788" width="16.44140625" style="17" bestFit="1" customWidth="1"/>
    <col min="10789" max="10789" width="6" style="17" bestFit="1" customWidth="1"/>
    <col min="10790" max="10790" width="10.44140625" style="17" bestFit="1" customWidth="1"/>
    <col min="10791" max="10791" width="9.5546875" style="17" customWidth="1"/>
    <col min="10792" max="10792" width="12" style="17" bestFit="1" customWidth="1"/>
    <col min="10793" max="11030" width="9.109375" style="17"/>
    <col min="11031" max="11031" width="23.109375" style="17" customWidth="1"/>
    <col min="11032" max="11032" width="14.33203125" style="17" bestFit="1" customWidth="1"/>
    <col min="11033" max="11033" width="8.5546875" style="17" bestFit="1" customWidth="1"/>
    <col min="11034" max="11034" width="9.5546875" style="17" bestFit="1" customWidth="1"/>
    <col min="11035" max="11035" width="12.109375" style="17" customWidth="1"/>
    <col min="11036" max="11036" width="4.5546875" style="17" bestFit="1" customWidth="1"/>
    <col min="11037" max="11037" width="7" style="17" bestFit="1" customWidth="1"/>
    <col min="11038" max="11038" width="6.5546875" style="17" bestFit="1" customWidth="1"/>
    <col min="11039" max="11039" width="7" style="17" bestFit="1" customWidth="1"/>
    <col min="11040" max="11040" width="8.5546875" style="17" bestFit="1" customWidth="1"/>
    <col min="11041" max="11041" width="9.88671875" style="17" bestFit="1" customWidth="1"/>
    <col min="11042" max="11042" width="12.109375" style="17" bestFit="1" customWidth="1"/>
    <col min="11043" max="11044" width="16.44140625" style="17" bestFit="1" customWidth="1"/>
    <col min="11045" max="11045" width="6" style="17" bestFit="1" customWidth="1"/>
    <col min="11046" max="11046" width="10.44140625" style="17" bestFit="1" customWidth="1"/>
    <col min="11047" max="11047" width="9.5546875" style="17" customWidth="1"/>
    <col min="11048" max="11048" width="12" style="17" bestFit="1" customWidth="1"/>
    <col min="11049" max="11286" width="9.109375" style="17"/>
    <col min="11287" max="11287" width="23.109375" style="17" customWidth="1"/>
    <col min="11288" max="11288" width="14.33203125" style="17" bestFit="1" customWidth="1"/>
    <col min="11289" max="11289" width="8.5546875" style="17" bestFit="1" customWidth="1"/>
    <col min="11290" max="11290" width="9.5546875" style="17" bestFit="1" customWidth="1"/>
    <col min="11291" max="11291" width="12.109375" style="17" customWidth="1"/>
    <col min="11292" max="11292" width="4.5546875" style="17" bestFit="1" customWidth="1"/>
    <col min="11293" max="11293" width="7" style="17" bestFit="1" customWidth="1"/>
    <col min="11294" max="11294" width="6.5546875" style="17" bestFit="1" customWidth="1"/>
    <col min="11295" max="11295" width="7" style="17" bestFit="1" customWidth="1"/>
    <col min="11296" max="11296" width="8.5546875" style="17" bestFit="1" customWidth="1"/>
    <col min="11297" max="11297" width="9.88671875" style="17" bestFit="1" customWidth="1"/>
    <col min="11298" max="11298" width="12.109375" style="17" bestFit="1" customWidth="1"/>
    <col min="11299" max="11300" width="16.44140625" style="17" bestFit="1" customWidth="1"/>
    <col min="11301" max="11301" width="6" style="17" bestFit="1" customWidth="1"/>
    <col min="11302" max="11302" width="10.44140625" style="17" bestFit="1" customWidth="1"/>
    <col min="11303" max="11303" width="9.5546875" style="17" customWidth="1"/>
    <col min="11304" max="11304" width="12" style="17" bestFit="1" customWidth="1"/>
    <col min="11305" max="11542" width="9.109375" style="17"/>
    <col min="11543" max="11543" width="23.109375" style="17" customWidth="1"/>
    <col min="11544" max="11544" width="14.33203125" style="17" bestFit="1" customWidth="1"/>
    <col min="11545" max="11545" width="8.5546875" style="17" bestFit="1" customWidth="1"/>
    <col min="11546" max="11546" width="9.5546875" style="17" bestFit="1" customWidth="1"/>
    <col min="11547" max="11547" width="12.109375" style="17" customWidth="1"/>
    <col min="11548" max="11548" width="4.5546875" style="17" bestFit="1" customWidth="1"/>
    <col min="11549" max="11549" width="7" style="17" bestFit="1" customWidth="1"/>
    <col min="11550" max="11550" width="6.5546875" style="17" bestFit="1" customWidth="1"/>
    <col min="11551" max="11551" width="7" style="17" bestFit="1" customWidth="1"/>
    <col min="11552" max="11552" width="8.5546875" style="17" bestFit="1" customWidth="1"/>
    <col min="11553" max="11553" width="9.88671875" style="17" bestFit="1" customWidth="1"/>
    <col min="11554" max="11554" width="12.109375" style="17" bestFit="1" customWidth="1"/>
    <col min="11555" max="11556" width="16.44140625" style="17" bestFit="1" customWidth="1"/>
    <col min="11557" max="11557" width="6" style="17" bestFit="1" customWidth="1"/>
    <col min="11558" max="11558" width="10.44140625" style="17" bestFit="1" customWidth="1"/>
    <col min="11559" max="11559" width="9.5546875" style="17" customWidth="1"/>
    <col min="11560" max="11560" width="12" style="17" bestFit="1" customWidth="1"/>
    <col min="11561" max="11798" width="9.109375" style="17"/>
    <col min="11799" max="11799" width="23.109375" style="17" customWidth="1"/>
    <col min="11800" max="11800" width="14.33203125" style="17" bestFit="1" customWidth="1"/>
    <col min="11801" max="11801" width="8.5546875" style="17" bestFit="1" customWidth="1"/>
    <col min="11802" max="11802" width="9.5546875" style="17" bestFit="1" customWidth="1"/>
    <col min="11803" max="11803" width="12.109375" style="17" customWidth="1"/>
    <col min="11804" max="11804" width="4.5546875" style="17" bestFit="1" customWidth="1"/>
    <col min="11805" max="11805" width="7" style="17" bestFit="1" customWidth="1"/>
    <col min="11806" max="11806" width="6.5546875" style="17" bestFit="1" customWidth="1"/>
    <col min="11807" max="11807" width="7" style="17" bestFit="1" customWidth="1"/>
    <col min="11808" max="11808" width="8.5546875" style="17" bestFit="1" customWidth="1"/>
    <col min="11809" max="11809" width="9.88671875" style="17" bestFit="1" customWidth="1"/>
    <col min="11810" max="11810" width="12.109375" style="17" bestFit="1" customWidth="1"/>
    <col min="11811" max="11812" width="16.44140625" style="17" bestFit="1" customWidth="1"/>
    <col min="11813" max="11813" width="6" style="17" bestFit="1" customWidth="1"/>
    <col min="11814" max="11814" width="10.44140625" style="17" bestFit="1" customWidth="1"/>
    <col min="11815" max="11815" width="9.5546875" style="17" customWidth="1"/>
    <col min="11816" max="11816" width="12" style="17" bestFit="1" customWidth="1"/>
    <col min="11817" max="12054" width="9.109375" style="17"/>
    <col min="12055" max="12055" width="23.109375" style="17" customWidth="1"/>
    <col min="12056" max="12056" width="14.33203125" style="17" bestFit="1" customWidth="1"/>
    <col min="12057" max="12057" width="8.5546875" style="17" bestFit="1" customWidth="1"/>
    <col min="12058" max="12058" width="9.5546875" style="17" bestFit="1" customWidth="1"/>
    <col min="12059" max="12059" width="12.109375" style="17" customWidth="1"/>
    <col min="12060" max="12060" width="4.5546875" style="17" bestFit="1" customWidth="1"/>
    <col min="12061" max="12061" width="7" style="17" bestFit="1" customWidth="1"/>
    <col min="12062" max="12062" width="6.5546875" style="17" bestFit="1" customWidth="1"/>
    <col min="12063" max="12063" width="7" style="17" bestFit="1" customWidth="1"/>
    <col min="12064" max="12064" width="8.5546875" style="17" bestFit="1" customWidth="1"/>
    <col min="12065" max="12065" width="9.88671875" style="17" bestFit="1" customWidth="1"/>
    <col min="12066" max="12066" width="12.109375" style="17" bestFit="1" customWidth="1"/>
    <col min="12067" max="12068" width="16.44140625" style="17" bestFit="1" customWidth="1"/>
    <col min="12069" max="12069" width="6" style="17" bestFit="1" customWidth="1"/>
    <col min="12070" max="12070" width="10.44140625" style="17" bestFit="1" customWidth="1"/>
    <col min="12071" max="12071" width="9.5546875" style="17" customWidth="1"/>
    <col min="12072" max="12072" width="12" style="17" bestFit="1" customWidth="1"/>
    <col min="12073" max="12310" width="9.109375" style="17"/>
    <col min="12311" max="12311" width="23.109375" style="17" customWidth="1"/>
    <col min="12312" max="12312" width="14.33203125" style="17" bestFit="1" customWidth="1"/>
    <col min="12313" max="12313" width="8.5546875" style="17" bestFit="1" customWidth="1"/>
    <col min="12314" max="12314" width="9.5546875" style="17" bestFit="1" customWidth="1"/>
    <col min="12315" max="12315" width="12.109375" style="17" customWidth="1"/>
    <col min="12316" max="12316" width="4.5546875" style="17" bestFit="1" customWidth="1"/>
    <col min="12317" max="12317" width="7" style="17" bestFit="1" customWidth="1"/>
    <col min="12318" max="12318" width="6.5546875" style="17" bestFit="1" customWidth="1"/>
    <col min="12319" max="12319" width="7" style="17" bestFit="1" customWidth="1"/>
    <col min="12320" max="12320" width="8.5546875" style="17" bestFit="1" customWidth="1"/>
    <col min="12321" max="12321" width="9.88671875" style="17" bestFit="1" customWidth="1"/>
    <col min="12322" max="12322" width="12.109375" style="17" bestFit="1" customWidth="1"/>
    <col min="12323" max="12324" width="16.44140625" style="17" bestFit="1" customWidth="1"/>
    <col min="12325" max="12325" width="6" style="17" bestFit="1" customWidth="1"/>
    <col min="12326" max="12326" width="10.44140625" style="17" bestFit="1" customWidth="1"/>
    <col min="12327" max="12327" width="9.5546875" style="17" customWidth="1"/>
    <col min="12328" max="12328" width="12" style="17" bestFit="1" customWidth="1"/>
    <col min="12329" max="12566" width="9.109375" style="17"/>
    <col min="12567" max="12567" width="23.109375" style="17" customWidth="1"/>
    <col min="12568" max="12568" width="14.33203125" style="17" bestFit="1" customWidth="1"/>
    <col min="12569" max="12569" width="8.5546875" style="17" bestFit="1" customWidth="1"/>
    <col min="12570" max="12570" width="9.5546875" style="17" bestFit="1" customWidth="1"/>
    <col min="12571" max="12571" width="12.109375" style="17" customWidth="1"/>
    <col min="12572" max="12572" width="4.5546875" style="17" bestFit="1" customWidth="1"/>
    <col min="12573" max="12573" width="7" style="17" bestFit="1" customWidth="1"/>
    <col min="12574" max="12574" width="6.5546875" style="17" bestFit="1" customWidth="1"/>
    <col min="12575" max="12575" width="7" style="17" bestFit="1" customWidth="1"/>
    <col min="12576" max="12576" width="8.5546875" style="17" bestFit="1" customWidth="1"/>
    <col min="12577" max="12577" width="9.88671875" style="17" bestFit="1" customWidth="1"/>
    <col min="12578" max="12578" width="12.109375" style="17" bestFit="1" customWidth="1"/>
    <col min="12579" max="12580" width="16.44140625" style="17" bestFit="1" customWidth="1"/>
    <col min="12581" max="12581" width="6" style="17" bestFit="1" customWidth="1"/>
    <col min="12582" max="12582" width="10.44140625" style="17" bestFit="1" customWidth="1"/>
    <col min="12583" max="12583" width="9.5546875" style="17" customWidth="1"/>
    <col min="12584" max="12584" width="12" style="17" bestFit="1" customWidth="1"/>
    <col min="12585" max="12822" width="9.109375" style="17"/>
    <col min="12823" max="12823" width="23.109375" style="17" customWidth="1"/>
    <col min="12824" max="12824" width="14.33203125" style="17" bestFit="1" customWidth="1"/>
    <col min="12825" max="12825" width="8.5546875" style="17" bestFit="1" customWidth="1"/>
    <col min="12826" max="12826" width="9.5546875" style="17" bestFit="1" customWidth="1"/>
    <col min="12827" max="12827" width="12.109375" style="17" customWidth="1"/>
    <col min="12828" max="12828" width="4.5546875" style="17" bestFit="1" customWidth="1"/>
    <col min="12829" max="12829" width="7" style="17" bestFit="1" customWidth="1"/>
    <col min="12830" max="12830" width="6.5546875" style="17" bestFit="1" customWidth="1"/>
    <col min="12831" max="12831" width="7" style="17" bestFit="1" customWidth="1"/>
    <col min="12832" max="12832" width="8.5546875" style="17" bestFit="1" customWidth="1"/>
    <col min="12833" max="12833" width="9.88671875" style="17" bestFit="1" customWidth="1"/>
    <col min="12834" max="12834" width="12.109375" style="17" bestFit="1" customWidth="1"/>
    <col min="12835" max="12836" width="16.44140625" style="17" bestFit="1" customWidth="1"/>
    <col min="12837" max="12837" width="6" style="17" bestFit="1" customWidth="1"/>
    <col min="12838" max="12838" width="10.44140625" style="17" bestFit="1" customWidth="1"/>
    <col min="12839" max="12839" width="9.5546875" style="17" customWidth="1"/>
    <col min="12840" max="12840" width="12" style="17" bestFit="1" customWidth="1"/>
    <col min="12841" max="13078" width="9.109375" style="17"/>
    <col min="13079" max="13079" width="23.109375" style="17" customWidth="1"/>
    <col min="13080" max="13080" width="14.33203125" style="17" bestFit="1" customWidth="1"/>
    <col min="13081" max="13081" width="8.5546875" style="17" bestFit="1" customWidth="1"/>
    <col min="13082" max="13082" width="9.5546875" style="17" bestFit="1" customWidth="1"/>
    <col min="13083" max="13083" width="12.109375" style="17" customWidth="1"/>
    <col min="13084" max="13084" width="4.5546875" style="17" bestFit="1" customWidth="1"/>
    <col min="13085" max="13085" width="7" style="17" bestFit="1" customWidth="1"/>
    <col min="13086" max="13086" width="6.5546875" style="17" bestFit="1" customWidth="1"/>
    <col min="13087" max="13087" width="7" style="17" bestFit="1" customWidth="1"/>
    <col min="13088" max="13088" width="8.5546875" style="17" bestFit="1" customWidth="1"/>
    <col min="13089" max="13089" width="9.88671875" style="17" bestFit="1" customWidth="1"/>
    <col min="13090" max="13090" width="12.109375" style="17" bestFit="1" customWidth="1"/>
    <col min="13091" max="13092" width="16.44140625" style="17" bestFit="1" customWidth="1"/>
    <col min="13093" max="13093" width="6" style="17" bestFit="1" customWidth="1"/>
    <col min="13094" max="13094" width="10.44140625" style="17" bestFit="1" customWidth="1"/>
    <col min="13095" max="13095" width="9.5546875" style="17" customWidth="1"/>
    <col min="13096" max="13096" width="12" style="17" bestFit="1" customWidth="1"/>
    <col min="13097" max="13334" width="9.109375" style="17"/>
    <col min="13335" max="13335" width="23.109375" style="17" customWidth="1"/>
    <col min="13336" max="13336" width="14.33203125" style="17" bestFit="1" customWidth="1"/>
    <col min="13337" max="13337" width="8.5546875" style="17" bestFit="1" customWidth="1"/>
    <col min="13338" max="13338" width="9.5546875" style="17" bestFit="1" customWidth="1"/>
    <col min="13339" max="13339" width="12.109375" style="17" customWidth="1"/>
    <col min="13340" max="13340" width="4.5546875" style="17" bestFit="1" customWidth="1"/>
    <col min="13341" max="13341" width="7" style="17" bestFit="1" customWidth="1"/>
    <col min="13342" max="13342" width="6.5546875" style="17" bestFit="1" customWidth="1"/>
    <col min="13343" max="13343" width="7" style="17" bestFit="1" customWidth="1"/>
    <col min="13344" max="13344" width="8.5546875" style="17" bestFit="1" customWidth="1"/>
    <col min="13345" max="13345" width="9.88671875" style="17" bestFit="1" customWidth="1"/>
    <col min="13346" max="13346" width="12.109375" style="17" bestFit="1" customWidth="1"/>
    <col min="13347" max="13348" width="16.44140625" style="17" bestFit="1" customWidth="1"/>
    <col min="13349" max="13349" width="6" style="17" bestFit="1" customWidth="1"/>
    <col min="13350" max="13350" width="10.44140625" style="17" bestFit="1" customWidth="1"/>
    <col min="13351" max="13351" width="9.5546875" style="17" customWidth="1"/>
    <col min="13352" max="13352" width="12" style="17" bestFit="1" customWidth="1"/>
    <col min="13353" max="13590" width="9.109375" style="17"/>
    <col min="13591" max="13591" width="23.109375" style="17" customWidth="1"/>
    <col min="13592" max="13592" width="14.33203125" style="17" bestFit="1" customWidth="1"/>
    <col min="13593" max="13593" width="8.5546875" style="17" bestFit="1" customWidth="1"/>
    <col min="13594" max="13594" width="9.5546875" style="17" bestFit="1" customWidth="1"/>
    <col min="13595" max="13595" width="12.109375" style="17" customWidth="1"/>
    <col min="13596" max="13596" width="4.5546875" style="17" bestFit="1" customWidth="1"/>
    <col min="13597" max="13597" width="7" style="17" bestFit="1" customWidth="1"/>
    <col min="13598" max="13598" width="6.5546875" style="17" bestFit="1" customWidth="1"/>
    <col min="13599" max="13599" width="7" style="17" bestFit="1" customWidth="1"/>
    <col min="13600" max="13600" width="8.5546875" style="17" bestFit="1" customWidth="1"/>
    <col min="13601" max="13601" width="9.88671875" style="17" bestFit="1" customWidth="1"/>
    <col min="13602" max="13602" width="12.109375" style="17" bestFit="1" customWidth="1"/>
    <col min="13603" max="13604" width="16.44140625" style="17" bestFit="1" customWidth="1"/>
    <col min="13605" max="13605" width="6" style="17" bestFit="1" customWidth="1"/>
    <col min="13606" max="13606" width="10.44140625" style="17" bestFit="1" customWidth="1"/>
    <col min="13607" max="13607" width="9.5546875" style="17" customWidth="1"/>
    <col min="13608" max="13608" width="12" style="17" bestFit="1" customWidth="1"/>
    <col min="13609" max="13846" width="9.109375" style="17"/>
    <col min="13847" max="13847" width="23.109375" style="17" customWidth="1"/>
    <col min="13848" max="13848" width="14.33203125" style="17" bestFit="1" customWidth="1"/>
    <col min="13849" max="13849" width="8.5546875" style="17" bestFit="1" customWidth="1"/>
    <col min="13850" max="13850" width="9.5546875" style="17" bestFit="1" customWidth="1"/>
    <col min="13851" max="13851" width="12.109375" style="17" customWidth="1"/>
    <col min="13852" max="13852" width="4.5546875" style="17" bestFit="1" customWidth="1"/>
    <col min="13853" max="13853" width="7" style="17" bestFit="1" customWidth="1"/>
    <col min="13854" max="13854" width="6.5546875" style="17" bestFit="1" customWidth="1"/>
    <col min="13855" max="13855" width="7" style="17" bestFit="1" customWidth="1"/>
    <col min="13856" max="13856" width="8.5546875" style="17" bestFit="1" customWidth="1"/>
    <col min="13857" max="13857" width="9.88671875" style="17" bestFit="1" customWidth="1"/>
    <col min="13858" max="13858" width="12.109375" style="17" bestFit="1" customWidth="1"/>
    <col min="13859" max="13860" width="16.44140625" style="17" bestFit="1" customWidth="1"/>
    <col min="13861" max="13861" width="6" style="17" bestFit="1" customWidth="1"/>
    <col min="13862" max="13862" width="10.44140625" style="17" bestFit="1" customWidth="1"/>
    <col min="13863" max="13863" width="9.5546875" style="17" customWidth="1"/>
    <col min="13864" max="13864" width="12" style="17" bestFit="1" customWidth="1"/>
    <col min="13865" max="14102" width="9.109375" style="17"/>
    <col min="14103" max="14103" width="23.109375" style="17" customWidth="1"/>
    <col min="14104" max="14104" width="14.33203125" style="17" bestFit="1" customWidth="1"/>
    <col min="14105" max="14105" width="8.5546875" style="17" bestFit="1" customWidth="1"/>
    <col min="14106" max="14106" width="9.5546875" style="17" bestFit="1" customWidth="1"/>
    <col min="14107" max="14107" width="12.109375" style="17" customWidth="1"/>
    <col min="14108" max="14108" width="4.5546875" style="17" bestFit="1" customWidth="1"/>
    <col min="14109" max="14109" width="7" style="17" bestFit="1" customWidth="1"/>
    <col min="14110" max="14110" width="6.5546875" style="17" bestFit="1" customWidth="1"/>
    <col min="14111" max="14111" width="7" style="17" bestFit="1" customWidth="1"/>
    <col min="14112" max="14112" width="8.5546875" style="17" bestFit="1" customWidth="1"/>
    <col min="14113" max="14113" width="9.88671875" style="17" bestFit="1" customWidth="1"/>
    <col min="14114" max="14114" width="12.109375" style="17" bestFit="1" customWidth="1"/>
    <col min="14115" max="14116" width="16.44140625" style="17" bestFit="1" customWidth="1"/>
    <col min="14117" max="14117" width="6" style="17" bestFit="1" customWidth="1"/>
    <col min="14118" max="14118" width="10.44140625" style="17" bestFit="1" customWidth="1"/>
    <col min="14119" max="14119" width="9.5546875" style="17" customWidth="1"/>
    <col min="14120" max="14120" width="12" style="17" bestFit="1" customWidth="1"/>
    <col min="14121" max="14358" width="9.109375" style="17"/>
    <col min="14359" max="14359" width="23.109375" style="17" customWidth="1"/>
    <col min="14360" max="14360" width="14.33203125" style="17" bestFit="1" customWidth="1"/>
    <col min="14361" max="14361" width="8.5546875" style="17" bestFit="1" customWidth="1"/>
    <col min="14362" max="14362" width="9.5546875" style="17" bestFit="1" customWidth="1"/>
    <col min="14363" max="14363" width="12.109375" style="17" customWidth="1"/>
    <col min="14364" max="14364" width="4.5546875" style="17" bestFit="1" customWidth="1"/>
    <col min="14365" max="14365" width="7" style="17" bestFit="1" customWidth="1"/>
    <col min="14366" max="14366" width="6.5546875" style="17" bestFit="1" customWidth="1"/>
    <col min="14367" max="14367" width="7" style="17" bestFit="1" customWidth="1"/>
    <col min="14368" max="14368" width="8.5546875" style="17" bestFit="1" customWidth="1"/>
    <col min="14369" max="14369" width="9.88671875" style="17" bestFit="1" customWidth="1"/>
    <col min="14370" max="14370" width="12.109375" style="17" bestFit="1" customWidth="1"/>
    <col min="14371" max="14372" width="16.44140625" style="17" bestFit="1" customWidth="1"/>
    <col min="14373" max="14373" width="6" style="17" bestFit="1" customWidth="1"/>
    <col min="14374" max="14374" width="10.44140625" style="17" bestFit="1" customWidth="1"/>
    <col min="14375" max="14375" width="9.5546875" style="17" customWidth="1"/>
    <col min="14376" max="14376" width="12" style="17" bestFit="1" customWidth="1"/>
    <col min="14377" max="14614" width="9.109375" style="17"/>
    <col min="14615" max="14615" width="23.109375" style="17" customWidth="1"/>
    <col min="14616" max="14616" width="14.33203125" style="17" bestFit="1" customWidth="1"/>
    <col min="14617" max="14617" width="8.5546875" style="17" bestFit="1" customWidth="1"/>
    <col min="14618" max="14618" width="9.5546875" style="17" bestFit="1" customWidth="1"/>
    <col min="14619" max="14619" width="12.109375" style="17" customWidth="1"/>
    <col min="14620" max="14620" width="4.5546875" style="17" bestFit="1" customWidth="1"/>
    <col min="14621" max="14621" width="7" style="17" bestFit="1" customWidth="1"/>
    <col min="14622" max="14622" width="6.5546875" style="17" bestFit="1" customWidth="1"/>
    <col min="14623" max="14623" width="7" style="17" bestFit="1" customWidth="1"/>
    <col min="14624" max="14624" width="8.5546875" style="17" bestFit="1" customWidth="1"/>
    <col min="14625" max="14625" width="9.88671875" style="17" bestFit="1" customWidth="1"/>
    <col min="14626" max="14626" width="12.109375" style="17" bestFit="1" customWidth="1"/>
    <col min="14627" max="14628" width="16.44140625" style="17" bestFit="1" customWidth="1"/>
    <col min="14629" max="14629" width="6" style="17" bestFit="1" customWidth="1"/>
    <col min="14630" max="14630" width="10.44140625" style="17" bestFit="1" customWidth="1"/>
    <col min="14631" max="14631" width="9.5546875" style="17" customWidth="1"/>
    <col min="14632" max="14632" width="12" style="17" bestFit="1" customWidth="1"/>
    <col min="14633" max="14870" width="9.109375" style="17"/>
    <col min="14871" max="14871" width="23.109375" style="17" customWidth="1"/>
    <col min="14872" max="14872" width="14.33203125" style="17" bestFit="1" customWidth="1"/>
    <col min="14873" max="14873" width="8.5546875" style="17" bestFit="1" customWidth="1"/>
    <col min="14874" max="14874" width="9.5546875" style="17" bestFit="1" customWidth="1"/>
    <col min="14875" max="14875" width="12.109375" style="17" customWidth="1"/>
    <col min="14876" max="14876" width="4.5546875" style="17" bestFit="1" customWidth="1"/>
    <col min="14877" max="14877" width="7" style="17" bestFit="1" customWidth="1"/>
    <col min="14878" max="14878" width="6.5546875" style="17" bestFit="1" customWidth="1"/>
    <col min="14879" max="14879" width="7" style="17" bestFit="1" customWidth="1"/>
    <col min="14880" max="14880" width="8.5546875" style="17" bestFit="1" customWidth="1"/>
    <col min="14881" max="14881" width="9.88671875" style="17" bestFit="1" customWidth="1"/>
    <col min="14882" max="14882" width="12.109375" style="17" bestFit="1" customWidth="1"/>
    <col min="14883" max="14884" width="16.44140625" style="17" bestFit="1" customWidth="1"/>
    <col min="14885" max="14885" width="6" style="17" bestFit="1" customWidth="1"/>
    <col min="14886" max="14886" width="10.44140625" style="17" bestFit="1" customWidth="1"/>
    <col min="14887" max="14887" width="9.5546875" style="17" customWidth="1"/>
    <col min="14888" max="14888" width="12" style="17" bestFit="1" customWidth="1"/>
    <col min="14889" max="15126" width="9.109375" style="17"/>
    <col min="15127" max="15127" width="23.109375" style="17" customWidth="1"/>
    <col min="15128" max="15128" width="14.33203125" style="17" bestFit="1" customWidth="1"/>
    <col min="15129" max="15129" width="8.5546875" style="17" bestFit="1" customWidth="1"/>
    <col min="15130" max="15130" width="9.5546875" style="17" bestFit="1" customWidth="1"/>
    <col min="15131" max="15131" width="12.109375" style="17" customWidth="1"/>
    <col min="15132" max="15132" width="4.5546875" style="17" bestFit="1" customWidth="1"/>
    <col min="15133" max="15133" width="7" style="17" bestFit="1" customWidth="1"/>
    <col min="15134" max="15134" width="6.5546875" style="17" bestFit="1" customWidth="1"/>
    <col min="15135" max="15135" width="7" style="17" bestFit="1" customWidth="1"/>
    <col min="15136" max="15136" width="8.5546875" style="17" bestFit="1" customWidth="1"/>
    <col min="15137" max="15137" width="9.88671875" style="17" bestFit="1" customWidth="1"/>
    <col min="15138" max="15138" width="12.109375" style="17" bestFit="1" customWidth="1"/>
    <col min="15139" max="15140" width="16.44140625" style="17" bestFit="1" customWidth="1"/>
    <col min="15141" max="15141" width="6" style="17" bestFit="1" customWidth="1"/>
    <col min="15142" max="15142" width="10.44140625" style="17" bestFit="1" customWidth="1"/>
    <col min="15143" max="15143" width="9.5546875" style="17" customWidth="1"/>
    <col min="15144" max="15144" width="12" style="17" bestFit="1" customWidth="1"/>
    <col min="15145" max="15382" width="9.109375" style="17"/>
    <col min="15383" max="15383" width="23.109375" style="17" customWidth="1"/>
    <col min="15384" max="15384" width="14.33203125" style="17" bestFit="1" customWidth="1"/>
    <col min="15385" max="15385" width="8.5546875" style="17" bestFit="1" customWidth="1"/>
    <col min="15386" max="15386" width="9.5546875" style="17" bestFit="1" customWidth="1"/>
    <col min="15387" max="15387" width="12.109375" style="17" customWidth="1"/>
    <col min="15388" max="15388" width="4.5546875" style="17" bestFit="1" customWidth="1"/>
    <col min="15389" max="15389" width="7" style="17" bestFit="1" customWidth="1"/>
    <col min="15390" max="15390" width="6.5546875" style="17" bestFit="1" customWidth="1"/>
    <col min="15391" max="15391" width="7" style="17" bestFit="1" customWidth="1"/>
    <col min="15392" max="15392" width="8.5546875" style="17" bestFit="1" customWidth="1"/>
    <col min="15393" max="15393" width="9.88671875" style="17" bestFit="1" customWidth="1"/>
    <col min="15394" max="15394" width="12.109375" style="17" bestFit="1" customWidth="1"/>
    <col min="15395" max="15396" width="16.44140625" style="17" bestFit="1" customWidth="1"/>
    <col min="15397" max="15397" width="6" style="17" bestFit="1" customWidth="1"/>
    <col min="15398" max="15398" width="10.44140625" style="17" bestFit="1" customWidth="1"/>
    <col min="15399" max="15399" width="9.5546875" style="17" customWidth="1"/>
    <col min="15400" max="15400" width="12" style="17" bestFit="1" customWidth="1"/>
    <col min="15401" max="15638" width="9.109375" style="17"/>
    <col min="15639" max="15639" width="23.109375" style="17" customWidth="1"/>
    <col min="15640" max="15640" width="14.33203125" style="17" bestFit="1" customWidth="1"/>
    <col min="15641" max="15641" width="8.5546875" style="17" bestFit="1" customWidth="1"/>
    <col min="15642" max="15642" width="9.5546875" style="17" bestFit="1" customWidth="1"/>
    <col min="15643" max="15643" width="12.109375" style="17" customWidth="1"/>
    <col min="15644" max="15644" width="4.5546875" style="17" bestFit="1" customWidth="1"/>
    <col min="15645" max="15645" width="7" style="17" bestFit="1" customWidth="1"/>
    <col min="15646" max="15646" width="6.5546875" style="17" bestFit="1" customWidth="1"/>
    <col min="15647" max="15647" width="7" style="17" bestFit="1" customWidth="1"/>
    <col min="15648" max="15648" width="8.5546875" style="17" bestFit="1" customWidth="1"/>
    <col min="15649" max="15649" width="9.88671875" style="17" bestFit="1" customWidth="1"/>
    <col min="15650" max="15650" width="12.109375" style="17" bestFit="1" customWidth="1"/>
    <col min="15651" max="15652" width="16.44140625" style="17" bestFit="1" customWidth="1"/>
    <col min="15653" max="15653" width="6" style="17" bestFit="1" customWidth="1"/>
    <col min="15654" max="15654" width="10.44140625" style="17" bestFit="1" customWidth="1"/>
    <col min="15655" max="15655" width="9.5546875" style="17" customWidth="1"/>
    <col min="15656" max="15656" width="12" style="17" bestFit="1" customWidth="1"/>
    <col min="15657" max="15894" width="9.109375" style="17"/>
    <col min="15895" max="15895" width="23.109375" style="17" customWidth="1"/>
    <col min="15896" max="15896" width="14.33203125" style="17" bestFit="1" customWidth="1"/>
    <col min="15897" max="15897" width="8.5546875" style="17" bestFit="1" customWidth="1"/>
    <col min="15898" max="15898" width="9.5546875" style="17" bestFit="1" customWidth="1"/>
    <col min="15899" max="15899" width="12.109375" style="17" customWidth="1"/>
    <col min="15900" max="15900" width="4.5546875" style="17" bestFit="1" customWidth="1"/>
    <col min="15901" max="15901" width="7" style="17" bestFit="1" customWidth="1"/>
    <col min="15902" max="15902" width="6.5546875" style="17" bestFit="1" customWidth="1"/>
    <col min="15903" max="15903" width="7" style="17" bestFit="1" customWidth="1"/>
    <col min="15904" max="15904" width="8.5546875" style="17" bestFit="1" customWidth="1"/>
    <col min="15905" max="15905" width="9.88671875" style="17" bestFit="1" customWidth="1"/>
    <col min="15906" max="15906" width="12.109375" style="17" bestFit="1" customWidth="1"/>
    <col min="15907" max="15908" width="16.44140625" style="17" bestFit="1" customWidth="1"/>
    <col min="15909" max="15909" width="6" style="17" bestFit="1" customWidth="1"/>
    <col min="15910" max="15910" width="10.44140625" style="17" bestFit="1" customWidth="1"/>
    <col min="15911" max="15911" width="9.5546875" style="17" customWidth="1"/>
    <col min="15912" max="15912" width="12" style="17" bestFit="1" customWidth="1"/>
    <col min="15913" max="16150" width="9.109375" style="17"/>
    <col min="16151" max="16151" width="23.109375" style="17" customWidth="1"/>
    <col min="16152" max="16152" width="14.33203125" style="17" bestFit="1" customWidth="1"/>
    <col min="16153" max="16153" width="8.5546875" style="17" bestFit="1" customWidth="1"/>
    <col min="16154" max="16154" width="9.5546875" style="17" bestFit="1" customWidth="1"/>
    <col min="16155" max="16155" width="12.109375" style="17" customWidth="1"/>
    <col min="16156" max="16156" width="4.5546875" style="17" bestFit="1" customWidth="1"/>
    <col min="16157" max="16157" width="7" style="17" bestFit="1" customWidth="1"/>
    <col min="16158" max="16158" width="6.5546875" style="17" bestFit="1" customWidth="1"/>
    <col min="16159" max="16159" width="7" style="17" bestFit="1" customWidth="1"/>
    <col min="16160" max="16160" width="8.5546875" style="17" bestFit="1" customWidth="1"/>
    <col min="16161" max="16161" width="9.88671875" style="17" bestFit="1" customWidth="1"/>
    <col min="16162" max="16162" width="12.109375" style="17" bestFit="1" customWidth="1"/>
    <col min="16163" max="16164" width="16.44140625" style="17" bestFit="1" customWidth="1"/>
    <col min="16165" max="16165" width="6" style="17" bestFit="1" customWidth="1"/>
    <col min="16166" max="16166" width="10.44140625" style="17" bestFit="1" customWidth="1"/>
    <col min="16167" max="16167" width="9.5546875" style="17" customWidth="1"/>
    <col min="16168" max="16168" width="12" style="17" bestFit="1" customWidth="1"/>
    <col min="16169" max="16384" width="9.109375" style="17"/>
  </cols>
  <sheetData>
    <row r="1" spans="1:41" ht="20.399999999999999" x14ac:dyDescent="0.35">
      <c r="A1" s="49" t="s">
        <v>240</v>
      </c>
      <c r="B1" s="19"/>
      <c r="C1" s="19"/>
      <c r="D1" s="19"/>
      <c r="E1" s="19"/>
      <c r="F1" s="19"/>
      <c r="G1" s="19"/>
      <c r="H1" s="19"/>
      <c r="I1" s="19"/>
      <c r="J1" s="19"/>
      <c r="K1" s="19"/>
      <c r="M1" s="19"/>
      <c r="AO1" s="18"/>
    </row>
    <row r="2" spans="1:41" x14ac:dyDescent="0.3">
      <c r="B2" s="19"/>
      <c r="C2" s="19"/>
      <c r="D2" s="19"/>
      <c r="E2" s="19"/>
      <c r="F2" s="19"/>
      <c r="G2" s="19"/>
      <c r="H2" s="19"/>
      <c r="I2" s="19"/>
      <c r="J2" s="19"/>
      <c r="K2" s="19"/>
      <c r="M2" s="19"/>
      <c r="AO2" s="18"/>
    </row>
    <row r="3" spans="1:41" x14ac:dyDescent="0.25">
      <c r="A3" s="50"/>
      <c r="D3" s="19"/>
      <c r="E3" s="19"/>
      <c r="F3" s="19"/>
      <c r="G3" s="19"/>
      <c r="H3" s="19"/>
      <c r="I3" s="19"/>
      <c r="J3" s="19"/>
      <c r="K3" s="19"/>
      <c r="L3" s="8" t="s">
        <v>159</v>
      </c>
      <c r="AO3" s="18"/>
    </row>
    <row r="4" spans="1:41" x14ac:dyDescent="0.3">
      <c r="B4" s="20"/>
      <c r="C4" s="19"/>
      <c r="M4" s="18"/>
      <c r="N4" s="18" t="s">
        <v>6</v>
      </c>
      <c r="O4" s="34" t="s">
        <v>6</v>
      </c>
      <c r="P4" s="34" t="s">
        <v>14</v>
      </c>
      <c r="Q4" s="34" t="s">
        <v>14</v>
      </c>
      <c r="R4" s="18" t="s">
        <v>26</v>
      </c>
      <c r="S4" s="18" t="s">
        <v>26</v>
      </c>
      <c r="T4" s="18"/>
      <c r="U4" s="34"/>
      <c r="V4" s="34"/>
      <c r="W4" s="34"/>
      <c r="X4" s="34"/>
      <c r="Y4" s="34"/>
      <c r="AA4" s="18"/>
      <c r="AB4" s="18"/>
      <c r="AC4" s="18"/>
      <c r="AD4" s="18"/>
      <c r="AE4" s="18"/>
      <c r="AO4" s="18"/>
    </row>
    <row r="5" spans="1:41" s="18" customFormat="1" ht="15.6" x14ac:dyDescent="0.3">
      <c r="L5" s="18" t="s">
        <v>129</v>
      </c>
      <c r="M5" s="18" t="s">
        <v>50</v>
      </c>
      <c r="N5" s="18" t="s">
        <v>184</v>
      </c>
      <c r="O5" s="18" t="s">
        <v>185</v>
      </c>
      <c r="P5" s="18" t="s">
        <v>184</v>
      </c>
      <c r="Q5" s="18" t="s">
        <v>185</v>
      </c>
      <c r="R5" s="18" t="s">
        <v>184</v>
      </c>
      <c r="S5" s="18" t="s">
        <v>185</v>
      </c>
      <c r="U5" s="25" t="s">
        <v>186</v>
      </c>
      <c r="V5" s="25" t="s">
        <v>187</v>
      </c>
      <c r="W5" s="25" t="s">
        <v>188</v>
      </c>
      <c r="X5" s="25" t="s">
        <v>189</v>
      </c>
      <c r="Y5" s="25" t="s">
        <v>190</v>
      </c>
    </row>
    <row r="6" spans="1:41" s="18" customFormat="1" ht="13.2" x14ac:dyDescent="0.3">
      <c r="B6" s="26"/>
      <c r="C6" s="18" t="s">
        <v>229</v>
      </c>
      <c r="D6" s="18" t="s">
        <v>6</v>
      </c>
      <c r="E6" s="18" t="s">
        <v>14</v>
      </c>
      <c r="F6" s="18" t="s">
        <v>26</v>
      </c>
      <c r="L6" s="33">
        <f>(1-M6)</f>
        <v>0</v>
      </c>
      <c r="M6" s="28">
        <v>1</v>
      </c>
      <c r="N6" s="28">
        <f t="shared" ref="N6:N14" si="0">(($C$19/($C$19-1+$D$7))*(($D$12)*(1-(M6^-(($C$19-1+$D$7)/($C$19-1))))))+(M6^-(($C$19-1+$D$7)/($C$19-1)))</f>
        <v>1</v>
      </c>
      <c r="O6" s="28">
        <f t="shared" ref="O6:O15" si="1">N6*$D$10</f>
        <v>745</v>
      </c>
      <c r="P6" s="28">
        <f t="shared" ref="P6:P15" si="2">(($C$19/($C$19-1+$E$7))*(($E$12)*(1-(M6^-(($C$19-1+$E$7)/($C$19-1))))))+(M6^-(($C$19-1+$E$7)/($C$19-1)))</f>
        <v>1</v>
      </c>
      <c r="Q6" s="28">
        <f t="shared" ref="Q6:Q15" si="3">P6*$E$10</f>
        <v>129</v>
      </c>
      <c r="R6" s="28">
        <f t="shared" ref="R6:R15" si="4">(($C$19/($C$19-1+$F$7))*(($F$12)*(1-(M6^-(($C$19-1+$F$7)/($C$19-1))))))+(M6^-(($C$19-1+$F$7)/($C$19-1)))</f>
        <v>1</v>
      </c>
      <c r="S6" s="28">
        <f t="shared" ref="S6:S15" si="5">R6*$F$10</f>
        <v>16</v>
      </c>
      <c r="T6" s="28"/>
      <c r="U6" s="37">
        <f t="shared" ref="U6:U15" si="6">($C$16)+((($C$17-$C$16))*(1-(($D$10/O6)*(M6^-(($C$19-1+$D$7)/($C$19-1))))))</f>
        <v>0.70533056231424196</v>
      </c>
      <c r="V6" s="37">
        <f t="shared" ref="V6:V15" si="7">($D$16)+((($D$17-$D$16))*(1-(($E$10/Q6)*(M6^-(($C$19-1+$E$7)/($C$19-1))))))</f>
        <v>0.51232518065877997</v>
      </c>
      <c r="W6" s="22">
        <f t="shared" ref="W6:W15" si="8">($E$16)+((($E$17-$E$16))*(1-(($F$10/S6)*(M6^-(($C$19-1+$F$7)/($C$19-1))))))</f>
        <v>38.24431722186884</v>
      </c>
      <c r="X6" s="22">
        <f t="shared" ref="X6:X15" si="9">($F$16)+((($F$17-$F$16))*(1-(($F$10/S6)*(M6^-(($C$19-1+$F$7)/($C$19-1))))))</f>
        <v>15.529504231925022</v>
      </c>
      <c r="Y6" s="22">
        <f t="shared" ref="Y6:Y15" si="10">($G$16)+((($G$17-$G$16))*(1-(($F$10/S6)*(M6^-(($C$19-1+$F$7)/($C$19-1))))))</f>
        <v>18.14696772517274</v>
      </c>
      <c r="AA6" s="22"/>
      <c r="AB6" s="22"/>
      <c r="AC6" s="22"/>
      <c r="AD6" s="22"/>
      <c r="AE6" s="22"/>
    </row>
    <row r="7" spans="1:41" s="18" customFormat="1" ht="15.6" x14ac:dyDescent="0.3">
      <c r="A7" s="18" t="s">
        <v>47</v>
      </c>
      <c r="B7" s="18" t="s">
        <v>55</v>
      </c>
      <c r="C7" s="18" t="s">
        <v>191</v>
      </c>
      <c r="D7" s="24">
        <v>2.4</v>
      </c>
      <c r="E7" s="24">
        <v>0.7</v>
      </c>
      <c r="F7" s="24">
        <v>0.5</v>
      </c>
      <c r="G7" s="27"/>
      <c r="H7" s="24"/>
      <c r="I7" s="24"/>
      <c r="J7" s="24"/>
      <c r="K7" s="24"/>
      <c r="L7" s="33">
        <f t="shared" ref="L7:L26" si="11">(1-M7)</f>
        <v>5.0000000000000044E-2</v>
      </c>
      <c r="M7" s="28">
        <v>0.95</v>
      </c>
      <c r="N7" s="28">
        <f t="shared" si="0"/>
        <v>0.58900518862372486</v>
      </c>
      <c r="O7" s="28">
        <f t="shared" si="1"/>
        <v>438.80886552467501</v>
      </c>
      <c r="P7" s="28">
        <f t="shared" si="2"/>
        <v>0.92323607009187636</v>
      </c>
      <c r="Q7" s="28">
        <f t="shared" si="3"/>
        <v>119.09745304185205</v>
      </c>
      <c r="R7" s="28">
        <f t="shared" si="4"/>
        <v>1.012342422873858</v>
      </c>
      <c r="S7" s="28">
        <f t="shared" si="5"/>
        <v>16.197478765981728</v>
      </c>
      <c r="T7" s="28"/>
      <c r="U7" s="37">
        <f t="shared" si="6"/>
        <v>0.70824285630159012</v>
      </c>
      <c r="V7" s="37">
        <f t="shared" si="7"/>
        <v>0.51230929728153496</v>
      </c>
      <c r="W7" s="22">
        <f t="shared" si="8"/>
        <v>38.317929147906042</v>
      </c>
      <c r="X7" s="22">
        <f t="shared" si="9"/>
        <v>15.550881450940922</v>
      </c>
      <c r="Y7" s="22">
        <f t="shared" si="10"/>
        <v>18.363226936730719</v>
      </c>
      <c r="AA7" s="22"/>
      <c r="AB7" s="22"/>
      <c r="AC7" s="22"/>
      <c r="AD7" s="22"/>
      <c r="AE7" s="22"/>
    </row>
    <row r="8" spans="1:41" s="18" customFormat="1" ht="13.2" x14ac:dyDescent="0.3">
      <c r="A8" s="6" t="s">
        <v>32</v>
      </c>
      <c r="B8" s="18" t="s">
        <v>43</v>
      </c>
      <c r="C8" s="18" t="s">
        <v>193</v>
      </c>
      <c r="D8" s="28">
        <v>96</v>
      </c>
      <c r="E8" s="28">
        <v>29.2</v>
      </c>
      <c r="F8" s="28">
        <v>7</v>
      </c>
      <c r="G8" s="28"/>
      <c r="H8" s="24"/>
      <c r="I8" s="24"/>
      <c r="J8" s="24"/>
      <c r="K8" s="24"/>
      <c r="L8" s="33">
        <f t="shared" si="11"/>
        <v>9.9999999999999978E-2</v>
      </c>
      <c r="M8" s="28">
        <v>0.9</v>
      </c>
      <c r="N8" s="28">
        <f t="shared" si="0"/>
        <v>0.34596394948858933</v>
      </c>
      <c r="O8" s="28">
        <f t="shared" si="1"/>
        <v>257.74314236899903</v>
      </c>
      <c r="P8" s="28">
        <f t="shared" si="2"/>
        <v>0.8523000467326588</v>
      </c>
      <c r="Q8" s="28">
        <f t="shared" si="3"/>
        <v>109.94670602851299</v>
      </c>
      <c r="R8" s="28">
        <f t="shared" si="4"/>
        <v>1.0243641719590895</v>
      </c>
      <c r="S8" s="28">
        <f t="shared" si="5"/>
        <v>16.389826751345431</v>
      </c>
      <c r="T8" s="28"/>
      <c r="U8" s="37">
        <f t="shared" si="6"/>
        <v>0.71322077728820565</v>
      </c>
      <c r="V8" s="37">
        <f t="shared" si="7"/>
        <v>0.51229207621768669</v>
      </c>
      <c r="W8" s="22">
        <f t="shared" si="8"/>
        <v>38.387923184148178</v>
      </c>
      <c r="X8" s="22">
        <f t="shared" si="9"/>
        <v>15.571208019244523</v>
      </c>
      <c r="Y8" s="22">
        <f t="shared" si="10"/>
        <v>18.568857408671288</v>
      </c>
      <c r="AA8" s="22"/>
      <c r="AB8" s="22"/>
      <c r="AC8" s="22"/>
      <c r="AD8" s="22"/>
      <c r="AE8" s="22"/>
    </row>
    <row r="9" spans="1:41" s="18" customFormat="1" x14ac:dyDescent="0.3">
      <c r="A9" s="15" t="s">
        <v>58</v>
      </c>
      <c r="B9" s="18" t="s">
        <v>196</v>
      </c>
      <c r="C9" s="18" t="s">
        <v>194</v>
      </c>
      <c r="D9" s="18">
        <v>83.34</v>
      </c>
      <c r="E9" s="18">
        <v>32.72</v>
      </c>
      <c r="F9" s="18">
        <v>62.89</v>
      </c>
      <c r="G9" s="28"/>
      <c r="H9" s="24"/>
      <c r="I9" s="24"/>
      <c r="J9" s="24"/>
      <c r="K9" s="24"/>
      <c r="L9" s="33">
        <f t="shared" si="11"/>
        <v>0.15000000000000002</v>
      </c>
      <c r="M9" s="28">
        <v>0.85</v>
      </c>
      <c r="N9" s="28">
        <f t="shared" si="0"/>
        <v>0.20635974087365172</v>
      </c>
      <c r="O9" s="28">
        <f t="shared" si="1"/>
        <v>153.73800695087053</v>
      </c>
      <c r="P9" s="28">
        <f t="shared" si="2"/>
        <v>0.78703645365583519</v>
      </c>
      <c r="Q9" s="28">
        <f t="shared" si="3"/>
        <v>101.52770252160273</v>
      </c>
      <c r="R9" s="28">
        <f t="shared" si="4"/>
        <v>1.0360564535216841</v>
      </c>
      <c r="S9" s="28">
        <f t="shared" si="5"/>
        <v>16.576903256346945</v>
      </c>
      <c r="T9" s="28"/>
      <c r="U9" s="37">
        <f t="shared" si="6"/>
        <v>0.72138210253657753</v>
      </c>
      <c r="V9" s="37">
        <f t="shared" si="7"/>
        <v>0.51227349038454151</v>
      </c>
      <c r="W9" s="22">
        <f t="shared" si="8"/>
        <v>38.45444079778914</v>
      </c>
      <c r="X9" s="22">
        <f t="shared" si="9"/>
        <v>15.590525019515635</v>
      </c>
      <c r="Y9" s="22">
        <f t="shared" si="10"/>
        <v>18.764274747343311</v>
      </c>
      <c r="AA9" s="22"/>
      <c r="AB9" s="22"/>
      <c r="AC9" s="22"/>
      <c r="AD9" s="22"/>
      <c r="AE9" s="22"/>
    </row>
    <row r="10" spans="1:41" s="18" customFormat="1" x14ac:dyDescent="0.25">
      <c r="A10" s="39" t="s">
        <v>36</v>
      </c>
      <c r="B10" s="18" t="s">
        <v>115</v>
      </c>
      <c r="C10" s="18" t="s">
        <v>195</v>
      </c>
      <c r="D10" s="28">
        <v>745</v>
      </c>
      <c r="E10" s="28">
        <v>129</v>
      </c>
      <c r="F10" s="28">
        <v>16</v>
      </c>
      <c r="G10" s="21"/>
      <c r="H10" s="24"/>
      <c r="I10" s="24"/>
      <c r="J10" s="24"/>
      <c r="K10" s="24"/>
      <c r="L10" s="33">
        <f t="shared" si="11"/>
        <v>0.19999999999999996</v>
      </c>
      <c r="M10" s="28">
        <v>0.8</v>
      </c>
      <c r="N10" s="28">
        <f t="shared" si="0"/>
        <v>0.12873212824662841</v>
      </c>
      <c r="O10" s="28">
        <f t="shared" si="1"/>
        <v>95.905435543738164</v>
      </c>
      <c r="P10" s="28">
        <f t="shared" si="2"/>
        <v>0.72728542896358739</v>
      </c>
      <c r="Q10" s="28">
        <f t="shared" si="3"/>
        <v>93.819820336302769</v>
      </c>
      <c r="R10" s="28">
        <f t="shared" si="4"/>
        <v>1.0474097078666778</v>
      </c>
      <c r="S10" s="28">
        <f t="shared" si="5"/>
        <v>16.758555325866844</v>
      </c>
      <c r="T10" s="28"/>
      <c r="U10" s="37">
        <f t="shared" si="6"/>
        <v>0.73357823975394409</v>
      </c>
      <c r="V10" s="37">
        <f t="shared" si="7"/>
        <v>0.51225354951753665</v>
      </c>
      <c r="W10" s="22">
        <f t="shared" si="8"/>
        <v>38.51760856816955</v>
      </c>
      <c r="X10" s="22">
        <f t="shared" si="9"/>
        <v>15.608869210937627</v>
      </c>
      <c r="Y10" s="22">
        <f t="shared" si="10"/>
        <v>18.949850821136557</v>
      </c>
      <c r="AA10" s="22"/>
      <c r="AB10" s="22"/>
      <c r="AC10" s="22"/>
      <c r="AD10" s="22"/>
      <c r="AE10" s="22"/>
      <c r="AH10" s="23"/>
      <c r="AJ10" s="22"/>
      <c r="AK10" s="22"/>
      <c r="AL10" s="22"/>
      <c r="AM10" s="22"/>
      <c r="AN10" s="22"/>
    </row>
    <row r="11" spans="1:41" s="18" customFormat="1" ht="13.2" x14ac:dyDescent="0.3">
      <c r="H11" s="24"/>
      <c r="I11" s="24"/>
      <c r="J11" s="24"/>
      <c r="K11" s="24"/>
      <c r="L11" s="33">
        <f t="shared" si="11"/>
        <v>0.25</v>
      </c>
      <c r="M11" s="28">
        <v>0.75</v>
      </c>
      <c r="N11" s="28">
        <f t="shared" si="0"/>
        <v>8.7113928925780112E-2</v>
      </c>
      <c r="O11" s="28">
        <f t="shared" si="1"/>
        <v>64.899877049706177</v>
      </c>
      <c r="P11" s="28">
        <f t="shared" si="2"/>
        <v>0.67288233140041298</v>
      </c>
      <c r="Q11" s="28">
        <f t="shared" si="3"/>
        <v>86.801820750653278</v>
      </c>
      <c r="R11" s="28">
        <f t="shared" si="4"/>
        <v>1.0584134911936118</v>
      </c>
      <c r="S11" s="28">
        <f t="shared" si="5"/>
        <v>16.934615859097789</v>
      </c>
      <c r="T11" s="28"/>
      <c r="U11" s="37">
        <f t="shared" si="6"/>
        <v>0.74906735925030843</v>
      </c>
      <c r="V11" s="37">
        <f t="shared" si="7"/>
        <v>0.51223231325767826</v>
      </c>
      <c r="W11" s="22">
        <f t="shared" si="8"/>
        <v>38.577538704279078</v>
      </c>
      <c r="X11" s="22">
        <f t="shared" si="9"/>
        <v>15.626273179482324</v>
      </c>
      <c r="Y11" s="22">
        <f t="shared" si="10"/>
        <v>19.125915280814713</v>
      </c>
      <c r="AA11" s="22"/>
      <c r="AB11" s="22"/>
      <c r="AC11" s="22"/>
      <c r="AD11" s="22"/>
      <c r="AE11" s="22"/>
      <c r="AH11" s="23"/>
    </row>
    <row r="12" spans="1:41" s="18" customFormat="1" ht="13.2" x14ac:dyDescent="0.3">
      <c r="B12" s="18" t="s">
        <v>227</v>
      </c>
      <c r="C12" s="18" t="s">
        <v>60</v>
      </c>
      <c r="D12" s="28">
        <f>D8/D10</f>
        <v>0.12885906040268458</v>
      </c>
      <c r="E12" s="28">
        <f>E8/E10</f>
        <v>0.22635658914728682</v>
      </c>
      <c r="F12" s="28">
        <f>F8/F10</f>
        <v>0.4375</v>
      </c>
      <c r="G12" s="21"/>
      <c r="H12" s="24"/>
      <c r="I12" s="24"/>
      <c r="J12" s="24"/>
      <c r="K12" s="24"/>
      <c r="L12" s="33">
        <f t="shared" si="11"/>
        <v>0.30000000000000004</v>
      </c>
      <c r="M12" s="28">
        <v>0.7</v>
      </c>
      <c r="N12" s="28">
        <f t="shared" si="0"/>
        <v>6.5704574972023158E-2</v>
      </c>
      <c r="O12" s="28">
        <f t="shared" si="1"/>
        <v>48.949908354157252</v>
      </c>
      <c r="P12" s="28">
        <f t="shared" si="2"/>
        <v>0.62365728388976449</v>
      </c>
      <c r="Q12" s="28">
        <f t="shared" si="3"/>
        <v>80.451789621779625</v>
      </c>
      <c r="R12" s="28">
        <f t="shared" si="4"/>
        <v>1.0690563302376912</v>
      </c>
      <c r="S12" s="28">
        <f t="shared" si="5"/>
        <v>17.104901283803059</v>
      </c>
      <c r="T12" s="28"/>
      <c r="U12" s="37">
        <f t="shared" si="6"/>
        <v>0.764678633228983</v>
      </c>
      <c r="V12" s="37">
        <f t="shared" si="7"/>
        <v>0.51220990544657874</v>
      </c>
      <c r="W12" s="22">
        <f t="shared" si="8"/>
        <v>38.634329340409572</v>
      </c>
      <c r="X12" s="22">
        <f t="shared" si="9"/>
        <v>15.642765423768939</v>
      </c>
      <c r="Y12" s="22">
        <f t="shared" si="10"/>
        <v>19.292756428093618</v>
      </c>
      <c r="AA12" s="22"/>
      <c r="AB12" s="22"/>
      <c r="AC12" s="22"/>
      <c r="AD12" s="22"/>
      <c r="AE12" s="22"/>
      <c r="AH12" s="23"/>
    </row>
    <row r="13" spans="1:41" s="18" customFormat="1" ht="13.2" x14ac:dyDescent="0.3">
      <c r="B13" s="18" t="s">
        <v>228</v>
      </c>
      <c r="C13" s="18" t="s">
        <v>61</v>
      </c>
      <c r="D13" s="28">
        <f>D9/D10</f>
        <v>0.11186577181208054</v>
      </c>
      <c r="E13" s="28">
        <f>E9/E10</f>
        <v>0.25364341085271319</v>
      </c>
      <c r="F13" s="28">
        <f>F9/F10</f>
        <v>3.930625</v>
      </c>
      <c r="L13" s="33">
        <f t="shared" si="11"/>
        <v>0.35</v>
      </c>
      <c r="M13" s="28">
        <v>0.65</v>
      </c>
      <c r="N13" s="28">
        <f t="shared" si="0"/>
        <v>5.5198580521315752E-2</v>
      </c>
      <c r="O13" s="28">
        <f t="shared" si="1"/>
        <v>41.122942488380232</v>
      </c>
      <c r="P13" s="28">
        <f t="shared" si="2"/>
        <v>0.57943463936544726</v>
      </c>
      <c r="Q13" s="28">
        <f t="shared" si="3"/>
        <v>74.747068478142694</v>
      </c>
      <c r="R13" s="28">
        <f t="shared" si="4"/>
        <v>1.079325541060099</v>
      </c>
      <c r="S13" s="28">
        <f t="shared" si="5"/>
        <v>17.269208656961585</v>
      </c>
      <c r="T13" s="28"/>
      <c r="U13" s="37">
        <f t="shared" si="6"/>
        <v>0.77676878192248566</v>
      </c>
      <c r="V13" s="37">
        <f t="shared" si="7"/>
        <v>0.51218652823696476</v>
      </c>
      <c r="W13" s="22">
        <f t="shared" si="8"/>
        <v>38.688064583973969</v>
      </c>
      <c r="X13" s="22">
        <f t="shared" si="9"/>
        <v>15.658370368950894</v>
      </c>
      <c r="Y13" s="22">
        <f t="shared" si="10"/>
        <v>19.450621356124969</v>
      </c>
      <c r="AA13" s="22"/>
      <c r="AB13" s="22"/>
      <c r="AC13" s="22"/>
      <c r="AD13" s="22"/>
      <c r="AE13" s="22"/>
      <c r="AH13" s="23"/>
    </row>
    <row r="14" spans="1:41" s="18" customFormat="1" ht="13.2" x14ac:dyDescent="0.3">
      <c r="L14" s="33">
        <f t="shared" si="11"/>
        <v>0.4</v>
      </c>
      <c r="M14" s="28">
        <v>0.6</v>
      </c>
      <c r="N14" s="28">
        <f t="shared" si="0"/>
        <v>5.0315811841874315E-2</v>
      </c>
      <c r="O14" s="28">
        <f t="shared" si="1"/>
        <v>37.485279822196368</v>
      </c>
      <c r="P14" s="28">
        <f t="shared" si="2"/>
        <v>0.54003234899432662</v>
      </c>
      <c r="Q14" s="28">
        <f t="shared" si="3"/>
        <v>69.664173020268137</v>
      </c>
      <c r="R14" s="28">
        <f t="shared" si="4"/>
        <v>1.0892069997425184</v>
      </c>
      <c r="S14" s="28">
        <f t="shared" si="5"/>
        <v>17.427311995880295</v>
      </c>
      <c r="T14" s="28"/>
      <c r="U14" s="37">
        <f t="shared" si="6"/>
        <v>0.78410634336828733</v>
      </c>
      <c r="V14" s="37">
        <f t="shared" si="7"/>
        <v>0.51216247377476709</v>
      </c>
      <c r="W14" s="22">
        <f t="shared" si="8"/>
        <v>38.738814271991231</v>
      </c>
      <c r="X14" s="22">
        <f t="shared" si="9"/>
        <v>15.673108295998004</v>
      </c>
      <c r="Y14" s="22">
        <f t="shared" si="10"/>
        <v>19.599715234090866</v>
      </c>
      <c r="AA14" s="22"/>
      <c r="AB14" s="22"/>
      <c r="AC14" s="22"/>
      <c r="AD14" s="22"/>
      <c r="AE14" s="22"/>
      <c r="AH14" s="23"/>
    </row>
    <row r="15" spans="1:41" s="18" customFormat="1" ht="13.2" x14ac:dyDescent="0.3">
      <c r="A15" s="18" t="s">
        <v>47</v>
      </c>
      <c r="B15" s="18" t="s">
        <v>55</v>
      </c>
      <c r="C15" s="18" t="s">
        <v>165</v>
      </c>
      <c r="D15" s="18" t="s">
        <v>192</v>
      </c>
      <c r="E15" s="18" t="s">
        <v>166</v>
      </c>
      <c r="F15" s="24" t="s">
        <v>167</v>
      </c>
      <c r="G15" s="24" t="s">
        <v>168</v>
      </c>
      <c r="L15" s="33">
        <f t="shared" si="11"/>
        <v>0.44999999999999996</v>
      </c>
      <c r="M15" s="28">
        <v>0.55000000000000004</v>
      </c>
      <c r="N15" s="28">
        <f>(($C$19/($C$19-1+$D$7))*(($D$12)*(1-(M15^-(($C$19-1+$D$7)/($C$19-1))))))+(M15^-(($C$19-1+$D$7)/($C$19-1)))</f>
        <v>4.8185684784895592E-2</v>
      </c>
      <c r="O15" s="28">
        <f t="shared" si="1"/>
        <v>35.898335164747216</v>
      </c>
      <c r="P15" s="28">
        <f t="shared" si="2"/>
        <v>0.50526120580175571</v>
      </c>
      <c r="Q15" s="28">
        <f t="shared" si="3"/>
        <v>65.178695548426489</v>
      </c>
      <c r="R15" s="28">
        <f t="shared" si="4"/>
        <v>1.0986848472016231</v>
      </c>
      <c r="S15" s="28">
        <f t="shared" si="5"/>
        <v>17.578957555225969</v>
      </c>
      <c r="T15" s="28"/>
      <c r="U15" s="37">
        <f t="shared" si="6"/>
        <v>0.78777325955997135</v>
      </c>
      <c r="V15" s="37">
        <f t="shared" si="7"/>
        <v>0.51213813035129652</v>
      </c>
      <c r="W15" s="22">
        <f t="shared" si="8"/>
        <v>38.78663336690267</v>
      </c>
      <c r="X15" s="22">
        <f t="shared" si="9"/>
        <v>15.686995166238939</v>
      </c>
      <c r="Y15" s="22">
        <f t="shared" si="10"/>
        <v>19.740199532215851</v>
      </c>
      <c r="AA15" s="22"/>
      <c r="AB15" s="22"/>
      <c r="AC15" s="22"/>
      <c r="AD15" s="22"/>
      <c r="AE15" s="22"/>
      <c r="AH15" s="23"/>
    </row>
    <row r="16" spans="1:41" s="18" customFormat="1" x14ac:dyDescent="0.25">
      <c r="A16" s="39" t="s">
        <v>36</v>
      </c>
      <c r="B16" s="18" t="s">
        <v>115</v>
      </c>
      <c r="C16" s="22">
        <v>0.70533056231424196</v>
      </c>
      <c r="D16" s="31">
        <v>0.51232518065877997</v>
      </c>
      <c r="E16" s="23">
        <v>38.24431722186884</v>
      </c>
      <c r="F16" s="23">
        <v>15.529504231925022</v>
      </c>
      <c r="G16" s="23">
        <v>18.14696772517274</v>
      </c>
      <c r="I16" s="27"/>
      <c r="J16" s="27"/>
      <c r="K16" s="27"/>
      <c r="L16" s="33">
        <f t="shared" si="11"/>
        <v>0.5</v>
      </c>
      <c r="M16" s="28">
        <v>0.5</v>
      </c>
      <c r="N16" s="28">
        <f t="shared" ref="N16:N26" si="12">(($C$19/($C$19-1+$D$7))*(($D$12)*(1-(M16^-(($C$19-1+$D$7)/($C$19-1))))))+(M16^-(($C$19-1+$D$7)/($C$19-1)))</f>
        <v>4.7323241591671755E-2</v>
      </c>
      <c r="O16" s="28">
        <f t="shared" ref="O16:O26" si="13">N16*$D$10</f>
        <v>35.25581498579546</v>
      </c>
      <c r="P16" s="28">
        <f t="shared" ref="P16:P26" si="14">(($C$19/($C$19-1+$E$7))*(($E$12)*(1-(M16^-(($C$19-1+$E$7)/($C$19-1))))))+(M16^-(($C$19-1+$E$7)/($C$19-1)))</f>
        <v>0.47492392627137425</v>
      </c>
      <c r="Q16" s="28">
        <f t="shared" ref="Q16:Q26" si="15">P16*$E$10</f>
        <v>61.265186489007277</v>
      </c>
      <c r="R16" s="28">
        <f t="shared" ref="R16:R26" si="16">(($C$19/($C$19-1+$F$7))*(($F$12)*(1-(M16^-(($C$19-1+$F$7)/($C$19-1))))))+(M16^-(($C$19-1+$F$7)/($C$19-1)))</f>
        <v>1.1077411015677878</v>
      </c>
      <c r="S16" s="28">
        <f t="shared" ref="S16:S26" si="17">R16*$F$10</f>
        <v>17.723857625084605</v>
      </c>
      <c r="U16" s="37">
        <f t="shared" ref="U16:U26" si="18">($C$16)+((($C$17-$C$16))*(1-(($D$10/O16)*(M16^-(($C$19-1+$D$7)/($C$19-1))))))</f>
        <v>0.78935180094696067</v>
      </c>
      <c r="V16" s="37">
        <f t="shared" ref="V16:V26" si="19">($D$16)+((($D$17-$D$16))*(1-(($E$10/Q16)*(M16^-(($C$19-1+$E$7)/($C$19-1))))))</f>
        <v>0.5121139793554137</v>
      </c>
      <c r="W16" s="22">
        <f t="shared" ref="W16:W26" si="20">($E$16)+((($E$17-$E$16))*(1-(($F$10/S16)*(M16^-(($C$19-1+$F$7)/($C$19-1))))))</f>
        <v>38.831560882427475</v>
      </c>
      <c r="X16" s="22">
        <f t="shared" ref="X16:X26" si="21">($F$16)+((($F$17-$F$16))*(1-(($F$10/S16)*(M16^-(($C$19-1+$F$7)/($C$19-1))))))</f>
        <v>15.700042309425065</v>
      </c>
      <c r="Y16" s="22">
        <f t="shared" ref="Y16:Y26" si="22">($G$16)+((($G$17-$G$16))*(1-(($F$10/S16)*(M16^-(($C$19-1+$F$7)/($C$19-1))))))</f>
        <v>19.872188866114577</v>
      </c>
      <c r="AA16" s="22"/>
      <c r="AB16" s="22"/>
      <c r="AC16" s="22"/>
      <c r="AD16" s="22"/>
      <c r="AE16" s="22"/>
      <c r="AH16" s="23"/>
    </row>
    <row r="17" spans="1:49" s="18" customFormat="1" ht="13.2" x14ac:dyDescent="0.3">
      <c r="A17" s="6" t="s">
        <v>32</v>
      </c>
      <c r="B17" s="18" t="s">
        <v>43</v>
      </c>
      <c r="C17" s="22">
        <v>0.79022777041777559</v>
      </c>
      <c r="D17" s="31">
        <v>0.51198875441762248</v>
      </c>
      <c r="E17" s="23">
        <v>39.106853073315385</v>
      </c>
      <c r="F17" s="23">
        <v>15.779988342286684</v>
      </c>
      <c r="G17" s="23">
        <v>20.680950100257508</v>
      </c>
      <c r="I17" s="28"/>
      <c r="J17" s="28"/>
      <c r="K17" s="28"/>
      <c r="L17" s="33">
        <f t="shared" si="11"/>
        <v>0.55000000000000004</v>
      </c>
      <c r="M17" s="28">
        <v>0.45</v>
      </c>
      <c r="N17" s="28">
        <f t="shared" si="12"/>
        <v>4.7003888051382982E-2</v>
      </c>
      <c r="O17" s="28">
        <f t="shared" si="13"/>
        <v>35.017896598280323</v>
      </c>
      <c r="P17" s="28">
        <f t="shared" si="14"/>
        <v>0.44881401663730602</v>
      </c>
      <c r="Q17" s="28">
        <f t="shared" si="15"/>
        <v>57.897008146212478</v>
      </c>
      <c r="R17" s="28">
        <f t="shared" si="16"/>
        <v>1.1163551371729215</v>
      </c>
      <c r="S17" s="28">
        <f t="shared" si="17"/>
        <v>17.861682194766743</v>
      </c>
      <c r="U17" s="37">
        <f t="shared" si="18"/>
        <v>0.78995101427013725</v>
      </c>
      <c r="V17" s="37">
        <f t="shared" si="19"/>
        <v>0.51209057949202519</v>
      </c>
      <c r="W17" s="22">
        <f t="shared" si="20"/>
        <v>38.87361816543816</v>
      </c>
      <c r="X17" s="22">
        <f t="shared" si="21"/>
        <v>15.71225592477971</v>
      </c>
      <c r="Y17" s="22">
        <f t="shared" si="22"/>
        <v>19.995745949236738</v>
      </c>
      <c r="AA17" s="30"/>
      <c r="AB17" s="30"/>
      <c r="AC17" s="30"/>
      <c r="AD17" s="30"/>
      <c r="AE17" s="30"/>
    </row>
    <row r="18" spans="1:49" s="18" customFormat="1" x14ac:dyDescent="0.3">
      <c r="A18" s="15" t="s">
        <v>58</v>
      </c>
      <c r="B18" s="18" t="s">
        <v>196</v>
      </c>
      <c r="C18" s="18">
        <v>0.75067457027057694</v>
      </c>
      <c r="D18" s="18">
        <v>0.51138588396420437</v>
      </c>
      <c r="E18" s="23">
        <v>38.43067131789487</v>
      </c>
      <c r="F18" s="23">
        <v>15.6979014853398</v>
      </c>
      <c r="G18" s="23">
        <v>19.7238508771879</v>
      </c>
      <c r="I18" s="28"/>
      <c r="J18" s="28"/>
      <c r="K18" s="28"/>
      <c r="L18" s="33">
        <f t="shared" si="11"/>
        <v>0.60000000000000098</v>
      </c>
      <c r="M18" s="28">
        <v>0.39999999999999902</v>
      </c>
      <c r="N18" s="28">
        <f t="shared" si="12"/>
        <v>4.6897817826167185E-2</v>
      </c>
      <c r="O18" s="28">
        <f t="shared" si="13"/>
        <v>34.938874280494552</v>
      </c>
      <c r="P18" s="28">
        <f t="shared" si="14"/>
        <v>0.42671434564431687</v>
      </c>
      <c r="Q18" s="28">
        <f t="shared" si="15"/>
        <v>55.046150588116873</v>
      </c>
      <c r="R18" s="28">
        <f t="shared" si="16"/>
        <v>1.1245029645310884</v>
      </c>
      <c r="S18" s="28">
        <f t="shared" si="17"/>
        <v>17.992047432497415</v>
      </c>
      <c r="U18" s="37">
        <f t="shared" si="18"/>
        <v>0.7901518426420191</v>
      </c>
      <c r="V18" s="37">
        <f t="shared" si="19"/>
        <v>0.51206853599122581</v>
      </c>
      <c r="W18" s="22">
        <f t="shared" si="20"/>
        <v>38.912806249774206</v>
      </c>
      <c r="X18" s="22">
        <f t="shared" si="21"/>
        <v>15.723636312534294</v>
      </c>
      <c r="Y18" s="22">
        <f t="shared" si="22"/>
        <v>20.110873818825389</v>
      </c>
    </row>
    <row r="19" spans="1:49" s="18" customFormat="1" ht="13.2" x14ac:dyDescent="0.3">
      <c r="A19" s="19"/>
      <c r="B19" s="18" t="s">
        <v>169</v>
      </c>
      <c r="C19" s="18">
        <v>0.8</v>
      </c>
      <c r="D19" s="32"/>
      <c r="E19" s="32"/>
      <c r="F19" s="32"/>
      <c r="G19" s="32"/>
      <c r="I19" s="21"/>
      <c r="J19" s="21"/>
      <c r="K19" s="21"/>
      <c r="L19" s="33">
        <f t="shared" si="11"/>
        <v>0.65000000000000102</v>
      </c>
      <c r="M19" s="28">
        <v>0.34999999999999898</v>
      </c>
      <c r="N19" s="28">
        <f t="shared" si="12"/>
        <v>4.686704265366981E-2</v>
      </c>
      <c r="O19" s="28">
        <f t="shared" si="13"/>
        <v>34.915946776984008</v>
      </c>
      <c r="P19" s="28">
        <f t="shared" si="14"/>
        <v>0.4083953046184462</v>
      </c>
      <c r="Q19" s="28">
        <f t="shared" si="15"/>
        <v>52.682994295779558</v>
      </c>
      <c r="R19" s="28">
        <f t="shared" si="16"/>
        <v>1.1321562012652524</v>
      </c>
      <c r="S19" s="28">
        <f t="shared" si="17"/>
        <v>18.114499220244038</v>
      </c>
      <c r="U19" s="37">
        <f t="shared" si="18"/>
        <v>0.79021028104050406</v>
      </c>
      <c r="V19" s="37">
        <f t="shared" si="19"/>
        <v>0.51204845509157981</v>
      </c>
      <c r="W19" s="22">
        <f t="shared" si="20"/>
        <v>38.949101800343193</v>
      </c>
      <c r="X19" s="22">
        <f t="shared" si="21"/>
        <v>15.734176696077903</v>
      </c>
      <c r="Y19" s="22">
        <f t="shared" si="22"/>
        <v>20.21750392038183</v>
      </c>
    </row>
    <row r="20" spans="1:49" s="18" customFormat="1" x14ac:dyDescent="0.3">
      <c r="A20" s="17"/>
      <c r="B20" s="17"/>
      <c r="C20" s="19"/>
      <c r="D20" s="32"/>
      <c r="E20" s="32"/>
      <c r="F20" s="32"/>
      <c r="G20" s="32"/>
      <c r="I20" s="21"/>
      <c r="J20" s="21"/>
      <c r="K20" s="21"/>
      <c r="L20" s="33">
        <f t="shared" si="11"/>
        <v>0.70000000000000107</v>
      </c>
      <c r="M20" s="28">
        <v>0.29999999999999899</v>
      </c>
      <c r="N20" s="28">
        <f t="shared" si="12"/>
        <v>4.6859528609172668E-2</v>
      </c>
      <c r="O20" s="28">
        <f t="shared" si="13"/>
        <v>34.910348813833636</v>
      </c>
      <c r="P20" s="28">
        <f t="shared" si="14"/>
        <v>0.39361236498323421</v>
      </c>
      <c r="Q20" s="28">
        <f t="shared" si="15"/>
        <v>50.775995082837213</v>
      </c>
      <c r="R20" s="28">
        <f t="shared" si="16"/>
        <v>1.1392805387914084</v>
      </c>
      <c r="S20" s="28">
        <f t="shared" si="17"/>
        <v>18.228488620662535</v>
      </c>
      <c r="U20" s="37">
        <f t="shared" si="18"/>
        <v>0.79022456097752503</v>
      </c>
      <c r="V20" s="37">
        <f t="shared" si="19"/>
        <v>0.51203088760038051</v>
      </c>
      <c r="W20" s="22">
        <f t="shared" si="20"/>
        <v>38.982450787905847</v>
      </c>
      <c r="X20" s="22">
        <f t="shared" si="21"/>
        <v>15.743861385087738</v>
      </c>
      <c r="Y20" s="22">
        <f t="shared" si="22"/>
        <v>20.315477525269053</v>
      </c>
    </row>
    <row r="21" spans="1:49" s="18" customFormat="1" x14ac:dyDescent="0.3">
      <c r="B21" s="34"/>
      <c r="D21" s="34"/>
      <c r="E21" s="34"/>
      <c r="F21" s="34"/>
      <c r="G21" s="34"/>
      <c r="H21" s="24"/>
      <c r="I21" s="21"/>
      <c r="J21" s="21"/>
      <c r="K21" s="21"/>
      <c r="L21" s="33">
        <f t="shared" si="11"/>
        <v>0.750000000000001</v>
      </c>
      <c r="M21" s="28">
        <v>0.249999999999999</v>
      </c>
      <c r="N21" s="28">
        <f t="shared" si="12"/>
        <v>4.6858067393230195E-2</v>
      </c>
      <c r="O21" s="28">
        <f t="shared" si="13"/>
        <v>34.909260207956493</v>
      </c>
      <c r="P21" s="28">
        <f t="shared" si="14"/>
        <v>0.38210271317829436</v>
      </c>
      <c r="Q21" s="28">
        <f t="shared" si="15"/>
        <v>49.29124999999997</v>
      </c>
      <c r="R21" s="28">
        <f t="shared" si="16"/>
        <v>1.1458333333333333</v>
      </c>
      <c r="S21" s="28">
        <f t="shared" si="17"/>
        <v>18.333333333333332</v>
      </c>
      <c r="U21" s="37">
        <f t="shared" si="18"/>
        <v>0.79022733845220694</v>
      </c>
      <c r="V21" s="37">
        <f t="shared" si="19"/>
        <v>0.51201626879968154</v>
      </c>
      <c r="W21" s="22">
        <f t="shared" si="20"/>
        <v>39.012758253157578</v>
      </c>
      <c r="X21" s="22">
        <f t="shared" si="21"/>
        <v>15.752662802974502</v>
      </c>
      <c r="Y21" s="22">
        <f t="shared" si="22"/>
        <v>20.404515659339172</v>
      </c>
    </row>
    <row r="22" spans="1:49" s="18" customFormat="1" ht="15.6" x14ac:dyDescent="0.3">
      <c r="A22" s="34"/>
      <c r="B22" s="18" t="s">
        <v>198</v>
      </c>
      <c r="C22" s="25" t="s">
        <v>199</v>
      </c>
      <c r="D22" s="25" t="s">
        <v>230</v>
      </c>
      <c r="E22" s="25" t="s">
        <v>200</v>
      </c>
      <c r="F22" s="25" t="s">
        <v>201</v>
      </c>
      <c r="G22" s="25" t="s">
        <v>202</v>
      </c>
      <c r="H22" s="31"/>
      <c r="I22" s="31"/>
      <c r="J22" s="31"/>
      <c r="K22" s="31"/>
      <c r="L22" s="33">
        <f t="shared" si="11"/>
        <v>0.80000000000000093</v>
      </c>
      <c r="M22" s="28">
        <v>0.19999999999999901</v>
      </c>
      <c r="N22" s="28">
        <f t="shared" si="12"/>
        <v>4.6857859666782194E-2</v>
      </c>
      <c r="O22" s="28">
        <f t="shared" si="13"/>
        <v>34.909105451752737</v>
      </c>
      <c r="P22" s="28">
        <f t="shared" si="14"/>
        <v>0.37358038283340661</v>
      </c>
      <c r="Q22" s="28">
        <f t="shared" si="15"/>
        <v>48.191869385509456</v>
      </c>
      <c r="R22" s="28">
        <f t="shared" si="16"/>
        <v>1.1517595468166681</v>
      </c>
      <c r="S22" s="28">
        <f t="shared" si="17"/>
        <v>18.42815274906669</v>
      </c>
      <c r="U22" s="37">
        <f t="shared" si="18"/>
        <v>0.79022773331205132</v>
      </c>
      <c r="V22" s="37">
        <f t="shared" si="19"/>
        <v>0.51200486387045696</v>
      </c>
      <c r="W22" s="22">
        <f t="shared" si="20"/>
        <v>39.039870731308469</v>
      </c>
      <c r="X22" s="22">
        <f t="shared" si="21"/>
        <v>15.760536382905048</v>
      </c>
      <c r="Y22" s="22">
        <f t="shared" si="22"/>
        <v>20.48416746936423</v>
      </c>
      <c r="AE22" s="33"/>
      <c r="AL22" s="17"/>
      <c r="AM22" s="17"/>
      <c r="AN22" s="17"/>
      <c r="AO22" s="17"/>
    </row>
    <row r="23" spans="1:49" s="18" customFormat="1" x14ac:dyDescent="0.3">
      <c r="A23" s="17" t="s">
        <v>160</v>
      </c>
      <c r="B23" s="17" t="s">
        <v>33</v>
      </c>
      <c r="C23" s="17">
        <v>0.72615968562631905</v>
      </c>
      <c r="D23" s="17">
        <v>0.51205255586413811</v>
      </c>
      <c r="E23" s="36">
        <v>38.566167640448263</v>
      </c>
      <c r="F23" s="36">
        <v>15.699725192365801</v>
      </c>
      <c r="G23" s="36">
        <v>19.775697161670401</v>
      </c>
      <c r="H23" s="31"/>
      <c r="I23" s="31"/>
      <c r="J23" s="31"/>
      <c r="K23" s="31"/>
      <c r="L23" s="33">
        <f t="shared" si="11"/>
        <v>0.85000000000000098</v>
      </c>
      <c r="M23" s="28">
        <v>0.149999999999999</v>
      </c>
      <c r="N23" s="28">
        <f t="shared" si="12"/>
        <v>4.6857840970875461E-2</v>
      </c>
      <c r="O23" s="28">
        <f t="shared" si="13"/>
        <v>34.909091523302216</v>
      </c>
      <c r="P23" s="28">
        <f t="shared" si="14"/>
        <v>0.36772872408436719</v>
      </c>
      <c r="Q23" s="28">
        <f t="shared" si="15"/>
        <v>47.437005406883365</v>
      </c>
      <c r="R23" s="28">
        <f t="shared" si="16"/>
        <v>1.1569842083011481</v>
      </c>
      <c r="S23" s="28">
        <f t="shared" si="17"/>
        <v>18.51174733281837</v>
      </c>
      <c r="U23" s="37">
        <f t="shared" si="18"/>
        <v>0.79022776885060964</v>
      </c>
      <c r="V23" s="37">
        <f t="shared" si="19"/>
        <v>0.51199672684287445</v>
      </c>
      <c r="W23" s="22">
        <f t="shared" si="20"/>
        <v>39.063543229963273</v>
      </c>
      <c r="X23" s="22">
        <f t="shared" si="21"/>
        <v>15.767410978037114</v>
      </c>
      <c r="Y23" s="22">
        <f t="shared" si="22"/>
        <v>20.553713209712171</v>
      </c>
      <c r="AL23" s="17"/>
      <c r="AM23" s="17"/>
      <c r="AN23" s="17"/>
      <c r="AO23" s="17"/>
      <c r="AQ23" s="17"/>
      <c r="AR23" s="17"/>
      <c r="AS23" s="17"/>
      <c r="AT23" s="17"/>
      <c r="AU23" s="17"/>
      <c r="AV23" s="17"/>
      <c r="AW23" s="17"/>
    </row>
    <row r="24" spans="1:49" s="18" customFormat="1" x14ac:dyDescent="0.3">
      <c r="A24" s="17" t="s">
        <v>197</v>
      </c>
      <c r="B24" s="17" t="s">
        <v>37</v>
      </c>
      <c r="C24" s="17">
        <v>0.7064843900765162</v>
      </c>
      <c r="D24" s="17">
        <v>0.5122960106363571</v>
      </c>
      <c r="E24" s="36">
        <v>38.248231235952566</v>
      </c>
      <c r="F24" s="36">
        <v>15.535652663623397</v>
      </c>
      <c r="G24" s="36">
        <v>18.078314979961664</v>
      </c>
      <c r="I24" s="24"/>
      <c r="J24" s="24"/>
      <c r="K24" s="24"/>
      <c r="L24" s="33">
        <f t="shared" si="11"/>
        <v>0.90000000000000102</v>
      </c>
      <c r="M24" s="28">
        <v>9.9999999999999006E-2</v>
      </c>
      <c r="N24" s="28">
        <f t="shared" si="12"/>
        <v>4.6857840155962185E-2</v>
      </c>
      <c r="O24" s="28">
        <f t="shared" si="13"/>
        <v>34.909090916191829</v>
      </c>
      <c r="P24" s="28">
        <f t="shared" si="14"/>
        <v>0.36418753647967944</v>
      </c>
      <c r="Q24" s="28">
        <f t="shared" si="15"/>
        <v>46.980192205878645</v>
      </c>
      <c r="R24" s="28">
        <f t="shared" si="16"/>
        <v>1.1613962038997192</v>
      </c>
      <c r="S24" s="28">
        <f t="shared" si="17"/>
        <v>18.582339262395507</v>
      </c>
      <c r="U24" s="37">
        <f t="shared" si="18"/>
        <v>0.79022777039965753</v>
      </c>
      <c r="V24" s="37">
        <f t="shared" si="19"/>
        <v>0.51199167564111348</v>
      </c>
      <c r="W24" s="22">
        <f t="shared" si="20"/>
        <v>39.083367738638337</v>
      </c>
      <c r="X24" s="22">
        <f t="shared" si="21"/>
        <v>15.773168100376438</v>
      </c>
      <c r="Y24" s="22">
        <f t="shared" si="22"/>
        <v>20.611954215570748</v>
      </c>
      <c r="AL24" s="17"/>
      <c r="AM24" s="17"/>
      <c r="AN24" s="17"/>
      <c r="AO24" s="17"/>
      <c r="AQ24" s="17"/>
      <c r="AR24" s="17"/>
      <c r="AS24" s="17"/>
      <c r="AT24" s="17"/>
      <c r="AU24" s="17"/>
      <c r="AV24" s="17"/>
      <c r="AW24" s="17"/>
    </row>
    <row r="25" spans="1:49" x14ac:dyDescent="0.3">
      <c r="A25" s="17" t="s">
        <v>226</v>
      </c>
      <c r="B25" s="17" t="s">
        <v>224</v>
      </c>
      <c r="D25" s="17">
        <v>0.51232382799999998</v>
      </c>
      <c r="E25" s="36">
        <v>39.424999999999997</v>
      </c>
      <c r="F25" s="36">
        <v>15.47</v>
      </c>
      <c r="G25" s="36">
        <v>19.327000000000002</v>
      </c>
      <c r="H25" s="32"/>
      <c r="I25" s="32"/>
      <c r="J25" s="32"/>
      <c r="K25" s="32"/>
      <c r="L25" s="33">
        <f t="shared" si="11"/>
        <v>0.95000000000000095</v>
      </c>
      <c r="M25" s="28">
        <v>4.9999999999998997E-2</v>
      </c>
      <c r="N25" s="28">
        <f t="shared" si="12"/>
        <v>4.685784014643541E-2</v>
      </c>
      <c r="O25" s="28">
        <f t="shared" si="13"/>
        <v>34.909090909094381</v>
      </c>
      <c r="P25" s="28">
        <f t="shared" si="14"/>
        <v>0.36252710014183859</v>
      </c>
      <c r="Q25" s="28">
        <f t="shared" si="15"/>
        <v>46.765995918297179</v>
      </c>
      <c r="R25" s="28">
        <f t="shared" si="16"/>
        <v>1.1648032766854168</v>
      </c>
      <c r="S25" s="28">
        <f t="shared" si="17"/>
        <v>18.636852426966669</v>
      </c>
      <c r="U25" s="37">
        <f t="shared" si="18"/>
        <v>0.79022777041776671</v>
      </c>
      <c r="V25" s="37">
        <f t="shared" si="19"/>
        <v>0.51198927318707743</v>
      </c>
      <c r="W25" s="22">
        <f t="shared" si="20"/>
        <v>39.098574040986627</v>
      </c>
      <c r="X25" s="22">
        <f t="shared" si="21"/>
        <v>15.777584075792662</v>
      </c>
      <c r="Y25" s="22">
        <f t="shared" si="22"/>
        <v>20.656627723432646</v>
      </c>
      <c r="AP25" s="18"/>
    </row>
    <row r="26" spans="1:49" x14ac:dyDescent="0.3">
      <c r="A26" s="17" t="s">
        <v>226</v>
      </c>
      <c r="B26" s="17" t="s">
        <v>225</v>
      </c>
      <c r="C26" s="17">
        <v>0.70408050099999997</v>
      </c>
      <c r="D26" s="17">
        <v>0.51234022700000004</v>
      </c>
      <c r="E26" s="36"/>
      <c r="F26" s="36"/>
      <c r="G26" s="36"/>
      <c r="H26" s="32"/>
      <c r="I26" s="32"/>
      <c r="J26" s="32"/>
      <c r="K26" s="32"/>
      <c r="L26" s="33">
        <f t="shared" si="11"/>
        <v>0.99</v>
      </c>
      <c r="M26" s="17">
        <v>0.01</v>
      </c>
      <c r="N26" s="28">
        <f t="shared" si="12"/>
        <v>4.6857840146430754E-2</v>
      </c>
      <c r="O26" s="28">
        <f t="shared" si="13"/>
        <v>34.909090909090914</v>
      </c>
      <c r="P26" s="28">
        <f t="shared" si="14"/>
        <v>0.36217692093023257</v>
      </c>
      <c r="Q26" s="28">
        <f t="shared" si="15"/>
        <v>46.720822800000001</v>
      </c>
      <c r="R26" s="28">
        <f t="shared" si="16"/>
        <v>1.1664999999999999</v>
      </c>
      <c r="S26" s="28">
        <f t="shared" si="17"/>
        <v>18.663999999999998</v>
      </c>
      <c r="U26" s="37">
        <f t="shared" si="18"/>
        <v>0.79022777041777559</v>
      </c>
      <c r="V26" s="37">
        <f t="shared" si="19"/>
        <v>0.51198876370662527</v>
      </c>
      <c r="W26" s="22">
        <f t="shared" si="20"/>
        <v>39.106113651239561</v>
      </c>
      <c r="X26" s="22">
        <f t="shared" si="21"/>
        <v>15.779773610944753</v>
      </c>
      <c r="Y26" s="22">
        <f t="shared" si="22"/>
        <v>20.678777805036688</v>
      </c>
      <c r="AL26" s="18"/>
      <c r="AM26" s="18"/>
      <c r="AN26" s="18"/>
      <c r="AO26" s="18"/>
      <c r="AP26" s="18"/>
    </row>
    <row r="27" spans="1:49" x14ac:dyDescent="0.3">
      <c r="A27" s="17" t="s">
        <v>204</v>
      </c>
      <c r="B27" s="17" t="s">
        <v>203</v>
      </c>
      <c r="C27" s="17">
        <v>0.71516976600000004</v>
      </c>
      <c r="D27" s="17">
        <v>0.51234827299999997</v>
      </c>
      <c r="E27" s="36">
        <v>38.139000000000003</v>
      </c>
      <c r="F27" s="36">
        <v>15.526</v>
      </c>
      <c r="G27" s="36">
        <v>18.206</v>
      </c>
      <c r="H27" s="32"/>
      <c r="I27" s="32"/>
      <c r="J27" s="32"/>
      <c r="K27" s="32"/>
      <c r="AP27" s="18"/>
    </row>
    <row r="28" spans="1:49" x14ac:dyDescent="0.3">
      <c r="A28" s="17" t="s">
        <v>204</v>
      </c>
      <c r="B28" s="17" t="s">
        <v>212</v>
      </c>
      <c r="C28" s="17">
        <v>0.70497492500000003</v>
      </c>
      <c r="D28" s="17">
        <v>0.51363876799999997</v>
      </c>
      <c r="E28" s="36">
        <v>38.14</v>
      </c>
      <c r="F28" s="36">
        <v>15.510999999999999</v>
      </c>
      <c r="G28" s="36">
        <v>18.085000000000001</v>
      </c>
      <c r="H28" s="32"/>
      <c r="I28" s="32"/>
      <c r="J28" s="32"/>
      <c r="K28" s="32"/>
      <c r="AP28" s="18"/>
    </row>
    <row r="29" spans="1:49" x14ac:dyDescent="0.25">
      <c r="A29" s="17" t="s">
        <v>214</v>
      </c>
      <c r="B29" s="17" t="s">
        <v>213</v>
      </c>
      <c r="C29" s="17">
        <v>0.70983121900000001</v>
      </c>
      <c r="D29" s="17">
        <v>0.51233689299999996</v>
      </c>
      <c r="E29" s="36">
        <v>38.216000000000001</v>
      </c>
      <c r="F29" s="36">
        <v>15.54</v>
      </c>
      <c r="G29" s="36">
        <v>18.587</v>
      </c>
      <c r="H29" s="32"/>
      <c r="I29" s="32"/>
      <c r="J29" s="32"/>
      <c r="K29" s="32"/>
      <c r="L29" s="8" t="s">
        <v>158</v>
      </c>
      <c r="M29" s="29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49" x14ac:dyDescent="0.3">
      <c r="A30" s="17" t="s">
        <v>214</v>
      </c>
      <c r="B30" s="17" t="s">
        <v>215</v>
      </c>
      <c r="C30" s="17">
        <v>0.70708858299999999</v>
      </c>
      <c r="D30" s="17">
        <v>0.51235372199999996</v>
      </c>
      <c r="E30" s="36">
        <v>38.423999999999999</v>
      </c>
      <c r="F30" s="36">
        <v>15.548999999999999</v>
      </c>
      <c r="G30" s="36">
        <v>18.231000000000002</v>
      </c>
      <c r="H30" s="34"/>
      <c r="L30" s="28"/>
      <c r="M30" s="29"/>
      <c r="N30" s="18" t="s">
        <v>6</v>
      </c>
      <c r="O30" s="34" t="s">
        <v>6</v>
      </c>
      <c r="P30" s="34" t="s">
        <v>14</v>
      </c>
      <c r="Q30" s="34" t="s">
        <v>14</v>
      </c>
      <c r="R30" s="18" t="s">
        <v>26</v>
      </c>
      <c r="S30" s="18" t="s">
        <v>26</v>
      </c>
      <c r="T30" s="18"/>
      <c r="U30" s="18"/>
      <c r="V30" s="18"/>
      <c r="W30" s="18"/>
      <c r="X30" s="18"/>
      <c r="Y30" s="18"/>
      <c r="AP30" s="18"/>
    </row>
    <row r="31" spans="1:49" ht="15.6" x14ac:dyDescent="0.3">
      <c r="A31" s="17" t="s">
        <v>214</v>
      </c>
      <c r="B31" s="17" t="s">
        <v>216</v>
      </c>
      <c r="C31" s="17">
        <v>0.70579436100000004</v>
      </c>
      <c r="D31" s="17">
        <v>0.51234719299999998</v>
      </c>
      <c r="E31" s="36">
        <v>37.997999999999998</v>
      </c>
      <c r="F31" s="36">
        <v>15.509</v>
      </c>
      <c r="G31" s="36">
        <v>18.123000000000001</v>
      </c>
      <c r="H31" s="34"/>
      <c r="L31" s="28" t="s">
        <v>129</v>
      </c>
      <c r="M31" s="29" t="s">
        <v>50</v>
      </c>
      <c r="N31" s="18" t="s">
        <v>184</v>
      </c>
      <c r="O31" s="18" t="s">
        <v>185</v>
      </c>
      <c r="P31" s="18" t="s">
        <v>184</v>
      </c>
      <c r="Q31" s="18" t="s">
        <v>185</v>
      </c>
      <c r="R31" s="18" t="s">
        <v>184</v>
      </c>
      <c r="S31" s="18" t="s">
        <v>185</v>
      </c>
      <c r="T31" s="18"/>
      <c r="U31" s="18" t="s">
        <v>231</v>
      </c>
      <c r="V31" s="18" t="s">
        <v>232</v>
      </c>
      <c r="W31" s="18" t="s">
        <v>233</v>
      </c>
      <c r="X31" s="18" t="s">
        <v>234</v>
      </c>
      <c r="Y31" s="18" t="s">
        <v>235</v>
      </c>
      <c r="AA31" s="18" t="s">
        <v>236</v>
      </c>
      <c r="AB31" s="18" t="s">
        <v>237</v>
      </c>
      <c r="AP31" s="18"/>
    </row>
    <row r="32" spans="1:49" x14ac:dyDescent="0.3">
      <c r="A32" s="17" t="s">
        <v>214</v>
      </c>
      <c r="B32" s="17" t="s">
        <v>217</v>
      </c>
      <c r="C32" s="17">
        <v>0.70540168400000003</v>
      </c>
      <c r="D32" s="17">
        <v>0.51233348899999998</v>
      </c>
      <c r="E32" s="36">
        <v>38.529000000000003</v>
      </c>
      <c r="F32" s="36">
        <v>15.523999999999999</v>
      </c>
      <c r="G32" s="36">
        <v>18.308</v>
      </c>
      <c r="H32" s="34"/>
      <c r="L32" s="33">
        <f>(1-M32)</f>
        <v>0</v>
      </c>
      <c r="M32" s="28">
        <v>1</v>
      </c>
      <c r="N32" s="18">
        <f t="shared" ref="N32:N36" si="23">(($C$19/($C$19-1+$D$7))*(($D$13)*(1-(M32^-(($C$19-1+$D$7)/($C$19-1))))))+(M32^-(($C$19-1+$D$7)/($C$19-1)))</f>
        <v>1</v>
      </c>
      <c r="O32" s="18">
        <f t="shared" ref="O32:O36" si="24">N32*$D$10</f>
        <v>745</v>
      </c>
      <c r="P32" s="18">
        <f t="shared" ref="P32:P36" si="25">(($C$19/($C$19-1+$E$7))*(($E$13)*(1-(M32^-(($C$19-1+$E$7)/($C$19-1))))))+(M32^-(($C$19-1+$E$7)/($C$19-1)))</f>
        <v>1</v>
      </c>
      <c r="Q32" s="18">
        <f t="shared" ref="Q32:Q36" si="26">P32*$E$10</f>
        <v>129</v>
      </c>
      <c r="R32" s="18">
        <f t="shared" ref="R32:R36" si="27">(($C$19/($C$19-1+$F$7))*(($F$13)*(1-(M32^-(($C$19-1+$F$7)/($C$19-1))))))+(M32^-(($C$19-1+$F$7)/($C$19-1)))</f>
        <v>1</v>
      </c>
      <c r="S32" s="18">
        <f t="shared" ref="S32:S36" si="28">R32*$F$10</f>
        <v>16</v>
      </c>
      <c r="T32" s="18"/>
      <c r="U32" s="31">
        <f t="shared" ref="U32:U36" si="29">($C$16)+((($C$18-$C$16))*(1-(($D$10/O32)*(M32^-(($C$19-1+$D$7)/($C$19-1))))))</f>
        <v>0.70533056231424196</v>
      </c>
      <c r="V32" s="37">
        <f t="shared" ref="V32:V36" si="30">($D$16)+((($D$18-$D$16))*(1-(($E$10/Q32)*(M32^-(($C$19-1+$E$7)/($C$19-1))))))</f>
        <v>0.51232518065877997</v>
      </c>
      <c r="W32" s="23">
        <f t="shared" ref="W32:W36" si="31">($E$16)+((($E$18-$E$16))*(1-(($F$10/S32)*(M32^-(($C$19-1+$F$7)/($C$19-1))))))</f>
        <v>38.24431722186884</v>
      </c>
      <c r="X32" s="23">
        <f t="shared" ref="X32:X36" si="32">($F$16)+((($F$18-$F$16))*(1-(($F$10/S32)*(M32^-(($C$19-1+$F$7)/($C$19-1))))))</f>
        <v>15.529504231925022</v>
      </c>
      <c r="Y32" s="23">
        <f t="shared" ref="Y32:Y36" si="33">($G$16)+((($G$18-$G$16))*(1-(($F$10/S32)*(M32^-(($C$19-1+$F$7)/($C$19-1))))))</f>
        <v>18.14696772517274</v>
      </c>
      <c r="AA32" s="36">
        <f>((ABS($C$23-U32))/$C$23)*100</f>
        <v>2.8683943386518065</v>
      </c>
      <c r="AB32" s="36">
        <f>((ABS($D$23-V32))/$D$23)*100</f>
        <v>5.3241565054151667E-2</v>
      </c>
    </row>
    <row r="33" spans="1:42" x14ac:dyDescent="0.3">
      <c r="A33" s="17" t="s">
        <v>214</v>
      </c>
      <c r="B33" s="17" t="s">
        <v>223</v>
      </c>
      <c r="C33" s="17">
        <v>0.70532055900000001</v>
      </c>
      <c r="D33" s="17">
        <v>0.51234781600000001</v>
      </c>
      <c r="E33" s="36">
        <v>38.533000000000001</v>
      </c>
      <c r="F33" s="36">
        <v>15.525</v>
      </c>
      <c r="G33" s="36">
        <v>18.315000000000001</v>
      </c>
      <c r="H33" s="34"/>
      <c r="L33" s="33">
        <f t="shared" ref="L33:L42" si="34">(1-M33)</f>
        <v>5.0000000000000044E-2</v>
      </c>
      <c r="M33" s="28">
        <v>0.95</v>
      </c>
      <c r="N33" s="18">
        <f t="shared" si="23"/>
        <v>0.58634064154292931</v>
      </c>
      <c r="O33" s="18">
        <f t="shared" si="24"/>
        <v>436.82377794948235</v>
      </c>
      <c r="P33" s="18">
        <f t="shared" si="25"/>
        <v>0.92849049951874252</v>
      </c>
      <c r="Q33" s="18">
        <f t="shared" si="26"/>
        <v>119.77527443791779</v>
      </c>
      <c r="R33" s="18">
        <f t="shared" si="27"/>
        <v>1.7021604372937862</v>
      </c>
      <c r="S33" s="18">
        <f t="shared" si="28"/>
        <v>27.234566996700579</v>
      </c>
      <c r="T33" s="18"/>
      <c r="U33" s="31">
        <f t="shared" si="29"/>
        <v>0.70668704137972915</v>
      </c>
      <c r="V33" s="37">
        <f t="shared" si="30"/>
        <v>0.51227576989984591</v>
      </c>
      <c r="W33" s="23">
        <f t="shared" si="31"/>
        <v>38.329297953844772</v>
      </c>
      <c r="X33" s="23">
        <f t="shared" si="32"/>
        <v>15.606296329137232</v>
      </c>
      <c r="Y33" s="23">
        <f t="shared" si="33"/>
        <v>18.86605406325916</v>
      </c>
      <c r="AA33" s="36">
        <f t="shared" ref="AA33:AA57" si="35">((ABS($C$23-U33))/$C$23)*100</f>
        <v>2.6815925797084939</v>
      </c>
      <c r="AB33" s="36">
        <f t="shared" ref="AB33:AB57" si="36">((ABS($D$23-V33))/$D$23)*100</f>
        <v>4.3592016708343923E-2</v>
      </c>
      <c r="AP33" s="18"/>
    </row>
    <row r="34" spans="1:42" x14ac:dyDescent="0.3">
      <c r="H34" s="34"/>
      <c r="L34" s="33">
        <f t="shared" si="34"/>
        <v>9.9999999999999978E-2</v>
      </c>
      <c r="M34" s="28">
        <v>0.9</v>
      </c>
      <c r="N34" s="18">
        <f t="shared" si="23"/>
        <v>0.34172372600915035</v>
      </c>
      <c r="O34" s="18">
        <f t="shared" si="24"/>
        <v>254.584175876817</v>
      </c>
      <c r="P34" s="18">
        <f t="shared" si="25"/>
        <v>0.86240999005790997</v>
      </c>
      <c r="Q34" s="18">
        <f t="shared" si="26"/>
        <v>111.25088871747039</v>
      </c>
      <c r="R34" s="18">
        <f t="shared" si="27"/>
        <v>2.3860777427526068</v>
      </c>
      <c r="S34" s="18">
        <f t="shared" si="28"/>
        <v>38.177243884041708</v>
      </c>
      <c r="T34" s="18"/>
      <c r="U34" s="31">
        <f t="shared" si="29"/>
        <v>0.70903441161941505</v>
      </c>
      <c r="V34" s="37">
        <f t="shared" si="30"/>
        <v>0.51222282582251755</v>
      </c>
      <c r="W34" s="23">
        <f t="shared" si="31"/>
        <v>38.363987859208684</v>
      </c>
      <c r="X34" s="23">
        <f t="shared" si="32"/>
        <v>15.63764355953932</v>
      </c>
      <c r="Y34" s="23">
        <f t="shared" si="33"/>
        <v>19.159591626853732</v>
      </c>
      <c r="AA34" s="36">
        <f t="shared" si="35"/>
        <v>2.3583344470759626</v>
      </c>
      <c r="AB34" s="36">
        <f t="shared" si="36"/>
        <v>3.3252437944008506E-2</v>
      </c>
      <c r="AP34" s="18"/>
    </row>
    <row r="35" spans="1:42" x14ac:dyDescent="0.3">
      <c r="H35" s="34"/>
      <c r="L35" s="33">
        <f t="shared" si="34"/>
        <v>0.15000000000000002</v>
      </c>
      <c r="M35" s="28">
        <v>0.85</v>
      </c>
      <c r="N35" s="18">
        <f t="shared" si="23"/>
        <v>0.20121444030750676</v>
      </c>
      <c r="O35" s="18">
        <f t="shared" si="24"/>
        <v>149.90475802909253</v>
      </c>
      <c r="P35" s="18">
        <f t="shared" si="25"/>
        <v>0.80161363757671922</v>
      </c>
      <c r="Q35" s="18">
        <f t="shared" si="26"/>
        <v>103.40815924739678</v>
      </c>
      <c r="R35" s="18">
        <f t="shared" si="27"/>
        <v>3.0512516408486086</v>
      </c>
      <c r="S35" s="18">
        <f t="shared" si="28"/>
        <v>48.820026253577737</v>
      </c>
      <c r="T35" s="18"/>
      <c r="U35" s="31">
        <f t="shared" si="29"/>
        <v>0.71296349266747672</v>
      </c>
      <c r="V35" s="37">
        <f t="shared" si="30"/>
        <v>0.51216640571713312</v>
      </c>
      <c r="W35" s="23">
        <f t="shared" si="31"/>
        <v>38.382809487274507</v>
      </c>
      <c r="X35" s="23">
        <f t="shared" si="32"/>
        <v>15.654651559570812</v>
      </c>
      <c r="Y35" s="23">
        <f t="shared" si="33"/>
        <v>19.318855677515376</v>
      </c>
      <c r="AA35" s="36">
        <f t="shared" si="35"/>
        <v>1.8172577216897552</v>
      </c>
      <c r="AB35" s="36">
        <f t="shared" si="36"/>
        <v>2.2234017131869312E-2</v>
      </c>
    </row>
    <row r="36" spans="1:42" x14ac:dyDescent="0.3">
      <c r="H36" s="34"/>
      <c r="L36" s="33">
        <f t="shared" si="34"/>
        <v>0.19999999999999996</v>
      </c>
      <c r="M36" s="28">
        <v>0.8</v>
      </c>
      <c r="N36" s="18">
        <f t="shared" si="23"/>
        <v>0.12308355507730429</v>
      </c>
      <c r="O36" s="17">
        <f t="shared" si="24"/>
        <v>91.697248532591686</v>
      </c>
      <c r="P36" s="18">
        <f t="shared" si="25"/>
        <v>0.7459525225960264</v>
      </c>
      <c r="Q36" s="17">
        <f t="shared" si="26"/>
        <v>96.227875414887407</v>
      </c>
      <c r="R36" s="18">
        <f t="shared" si="27"/>
        <v>3.6971382805353046</v>
      </c>
      <c r="S36" s="17">
        <f t="shared" si="28"/>
        <v>59.154212488564873</v>
      </c>
      <c r="U36" s="31">
        <f t="shared" si="29"/>
        <v>0.71902923290285037</v>
      </c>
      <c r="V36" s="37">
        <f t="shared" si="30"/>
        <v>0.51210668694603145</v>
      </c>
      <c r="W36" s="23">
        <f t="shared" si="31"/>
        <v>38.394604466618588</v>
      </c>
      <c r="X36" s="23">
        <f t="shared" si="32"/>
        <v>15.6653099897743</v>
      </c>
      <c r="Y36" s="23">
        <f t="shared" si="33"/>
        <v>19.418661931322927</v>
      </c>
      <c r="AA36" s="36">
        <f t="shared" si="35"/>
        <v>0.98194004219865294</v>
      </c>
      <c r="AB36" s="36">
        <f t="shared" si="36"/>
        <v>1.0571391798247513E-2</v>
      </c>
      <c r="AP36" s="18"/>
    </row>
    <row r="37" spans="1:42" x14ac:dyDescent="0.3">
      <c r="H37" s="34"/>
      <c r="L37" s="33">
        <f t="shared" si="34"/>
        <v>0.21999999999999997</v>
      </c>
      <c r="M37" s="17">
        <v>0.78</v>
      </c>
      <c r="N37" s="18">
        <f t="shared" ref="N37:N42" si="37">(($C$19/($C$19-1+$D$7))*(($D$13)*(1-(M37^-(($C$19-1+$D$7)/($C$19-1))))))+(M37^-(($C$19-1+$D$7)/($C$19-1)))</f>
        <v>0.10305263891468722</v>
      </c>
      <c r="O37" s="17">
        <f t="shared" ref="O37:O42" si="38">N37*$D$10</f>
        <v>76.774215991441977</v>
      </c>
      <c r="P37" s="18">
        <f t="shared" ref="P37:P42" si="39">(($C$19/($C$19-1+$E$7))*(($E$13)*(1-(M37^-(($C$19-1+$E$7)/($C$19-1))))))+(M37^-(($C$19-1+$E$7)/($C$19-1)))</f>
        <v>0.72509174674975929</v>
      </c>
      <c r="Q37" s="17">
        <f t="shared" ref="Q37:Q42" si="40">P37*$E$10</f>
        <v>93.536835330718944</v>
      </c>
      <c r="R37" s="18">
        <f t="shared" ref="R37:R42" si="41">(($C$19/($C$19-1+$F$7))*(($F$13)*(1-(M37^-(($C$19-1+$F$7)/($C$19-1))))))+(M37^-(($C$19-1+$F$7)/($C$19-1)))</f>
        <v>3.9499612827565813</v>
      </c>
      <c r="S37" s="17">
        <f t="shared" ref="S37:S42" si="42">R37*$F$10</f>
        <v>63.199380524105301</v>
      </c>
      <c r="U37" s="31">
        <f t="shared" ref="U37:U42" si="43">($C$16)+((($C$18-$C$16))*(1-(($D$10/O37)*(M37^-(($C$19-1+$D$7)/($C$19-1))))))</f>
        <v>0.72206565332446815</v>
      </c>
      <c r="V37" s="37">
        <f t="shared" ref="V37:V42" si="44">($D$16)+((($D$18-$D$16))*(1-(($E$10/Q37)*(M37^-(($C$19-1+$E$7)/($C$19-1))))))</f>
        <v>0.51208194342204072</v>
      </c>
      <c r="W37" s="23">
        <f t="shared" ref="W37:W42" si="45">($E$16)+((($E$18-$E$16))*(1-(($F$10/S37)*(M37^-(($C$19-1+$F$7)/($C$19-1))))))</f>
        <v>38.398170970121768</v>
      </c>
      <c r="X37" s="23">
        <f t="shared" ref="X37:X42" si="46">($F$16)+((($F$18-$F$16))*(1-(($F$10/S37)*(M37^-(($C$19-1+$F$7)/($C$19-1))))))</f>
        <v>15.668532829556398</v>
      </c>
      <c r="Y37" s="23">
        <f t="shared" ref="Y37:Y42" si="47">($G$16)+((($G$18-$G$16))*(1-(($F$10/S37)*(M37^-(($C$19-1+$F$7)/($C$19-1))))))</f>
        <v>19.448840818751183</v>
      </c>
      <c r="AA37" s="36">
        <f t="shared" si="35"/>
        <v>0.56379228741124132</v>
      </c>
      <c r="AB37" s="36">
        <f t="shared" si="36"/>
        <v>5.7391682877181412E-3</v>
      </c>
      <c r="AP37" s="18"/>
    </row>
    <row r="38" spans="1:42" x14ac:dyDescent="0.3">
      <c r="H38" s="34"/>
      <c r="L38" s="33">
        <f t="shared" si="34"/>
        <v>0.22999999999999998</v>
      </c>
      <c r="M38" s="17">
        <v>0.77</v>
      </c>
      <c r="N38" s="18">
        <f t="shared" si="37"/>
        <v>9.4799008771552104E-2</v>
      </c>
      <c r="O38" s="17">
        <f t="shared" si="38"/>
        <v>70.625261534806313</v>
      </c>
      <c r="P38" s="18">
        <f t="shared" si="39"/>
        <v>0.7149571624645803</v>
      </c>
      <c r="Q38" s="17">
        <f t="shared" si="40"/>
        <v>92.229473957930864</v>
      </c>
      <c r="R38" s="18">
        <f t="shared" si="41"/>
        <v>4.0751675420161986</v>
      </c>
      <c r="S38" s="17">
        <f t="shared" si="42"/>
        <v>65.202680672259177</v>
      </c>
      <c r="U38" s="31">
        <f t="shared" si="43"/>
        <v>0.72369008829132353</v>
      </c>
      <c r="V38" s="37">
        <f t="shared" si="44"/>
        <v>0.51206940138149948</v>
      </c>
      <c r="W38" s="23">
        <f t="shared" si="45"/>
        <v>38.399773375290202</v>
      </c>
      <c r="X38" s="23">
        <f t="shared" si="46"/>
        <v>15.669980829009999</v>
      </c>
      <c r="Y38" s="23">
        <f t="shared" si="47"/>
        <v>19.462399982551119</v>
      </c>
      <c r="AA38" s="36">
        <f t="shared" si="35"/>
        <v>0.34009011845176618</v>
      </c>
      <c r="AB38" s="36">
        <f t="shared" si="36"/>
        <v>3.2898024174364466E-3</v>
      </c>
    </row>
    <row r="39" spans="1:42" x14ac:dyDescent="0.3">
      <c r="L39" s="47">
        <f t="shared" si="34"/>
        <v>0.245</v>
      </c>
      <c r="M39" s="41">
        <v>0.755</v>
      </c>
      <c r="N39" s="42">
        <f t="shared" si="37"/>
        <v>8.4267839560756924E-2</v>
      </c>
      <c r="O39" s="41">
        <f t="shared" si="38"/>
        <v>62.779540472763905</v>
      </c>
      <c r="P39" s="42">
        <f t="shared" si="39"/>
        <v>0.70012148411923636</v>
      </c>
      <c r="Q39" s="41">
        <f t="shared" si="40"/>
        <v>90.31567145138149</v>
      </c>
      <c r="R39" s="42">
        <f t="shared" si="41"/>
        <v>4.2614557541879678</v>
      </c>
      <c r="S39" s="41">
        <f t="shared" si="42"/>
        <v>68.183292067007486</v>
      </c>
      <c r="T39" s="41"/>
      <c r="U39" s="43">
        <f t="shared" si="43"/>
        <v>0.72622481519415538</v>
      </c>
      <c r="V39" s="44">
        <f t="shared" si="44"/>
        <v>0.51205038669246994</v>
      </c>
      <c r="W39" s="45">
        <f t="shared" si="45"/>
        <v>38.401983244273779</v>
      </c>
      <c r="X39" s="45">
        <f t="shared" si="46"/>
        <v>15.671977757841599</v>
      </c>
      <c r="Y39" s="45">
        <f t="shared" si="47"/>
        <v>19.481099357787173</v>
      </c>
      <c r="Z39" s="41"/>
      <c r="AA39" s="46">
        <f t="shared" si="35"/>
        <v>8.9690420888837684E-3</v>
      </c>
      <c r="AB39" s="46">
        <f t="shared" si="36"/>
        <v>4.2362285732863838E-4</v>
      </c>
      <c r="AP39" s="18"/>
    </row>
    <row r="40" spans="1:42" x14ac:dyDescent="0.3">
      <c r="L40" s="33">
        <f t="shared" si="34"/>
        <v>0.25</v>
      </c>
      <c r="M40" s="28">
        <v>0.75</v>
      </c>
      <c r="N40" s="18">
        <f t="shared" si="37"/>
        <v>8.1195538112926624E-2</v>
      </c>
      <c r="O40" s="17">
        <f t="shared" si="38"/>
        <v>60.490675894130334</v>
      </c>
      <c r="P40" s="18">
        <f t="shared" si="39"/>
        <v>0.69527327342220291</v>
      </c>
      <c r="Q40" s="17">
        <f t="shared" si="40"/>
        <v>89.690252271464175</v>
      </c>
      <c r="R40" s="18">
        <f t="shared" si="41"/>
        <v>4.3231435140045775</v>
      </c>
      <c r="S40" s="17">
        <f t="shared" si="42"/>
        <v>69.17029622407324</v>
      </c>
      <c r="U40" s="31">
        <f t="shared" si="43"/>
        <v>0.727088171451308</v>
      </c>
      <c r="V40" s="37">
        <f t="shared" si="44"/>
        <v>0.51204399688474567</v>
      </c>
      <c r="W40" s="23">
        <f t="shared" si="45"/>
        <v>38.402673048683759</v>
      </c>
      <c r="X40" s="23">
        <f t="shared" si="46"/>
        <v>15.67260109357991</v>
      </c>
      <c r="Y40" s="23">
        <f t="shared" si="47"/>
        <v>19.486936315361369</v>
      </c>
      <c r="AA40" s="36">
        <f t="shared" si="35"/>
        <v>0.12786248580959406</v>
      </c>
      <c r="AB40" s="36">
        <f t="shared" si="36"/>
        <v>1.6715040857483408E-3</v>
      </c>
      <c r="AP40" s="18"/>
    </row>
    <row r="41" spans="1:42" x14ac:dyDescent="0.3">
      <c r="L41" s="33">
        <f t="shared" si="34"/>
        <v>0.26</v>
      </c>
      <c r="M41" s="17">
        <v>0.74</v>
      </c>
      <c r="N41" s="18">
        <f t="shared" si="37"/>
        <v>7.5633768763791256E-2</v>
      </c>
      <c r="O41" s="17">
        <f t="shared" si="38"/>
        <v>56.347157729024488</v>
      </c>
      <c r="P41" s="18">
        <f t="shared" si="39"/>
        <v>0.68572141273069143</v>
      </c>
      <c r="Q41" s="17">
        <f t="shared" si="40"/>
        <v>88.458062242259189</v>
      </c>
      <c r="R41" s="18">
        <f t="shared" si="41"/>
        <v>4.4459024918813217</v>
      </c>
      <c r="S41" s="17">
        <f t="shared" si="42"/>
        <v>71.134439870101147</v>
      </c>
      <c r="U41" s="31">
        <f t="shared" si="43"/>
        <v>0.72882951839508214</v>
      </c>
      <c r="V41" s="37">
        <f t="shared" si="44"/>
        <v>0.51203114342688838</v>
      </c>
      <c r="W41" s="23">
        <f t="shared" si="45"/>
        <v>38.403988813536671</v>
      </c>
      <c r="X41" s="23">
        <f t="shared" si="46"/>
        <v>15.673790073012587</v>
      </c>
      <c r="Y41" s="23">
        <f t="shared" si="47"/>
        <v>19.498069998348829</v>
      </c>
      <c r="AA41" s="36">
        <f t="shared" si="35"/>
        <v>0.36766469161123116</v>
      </c>
      <c r="AB41" s="36">
        <f t="shared" si="36"/>
        <v>4.1816874077699497E-3</v>
      </c>
    </row>
    <row r="42" spans="1:42" x14ac:dyDescent="0.3">
      <c r="L42" s="33">
        <f t="shared" si="34"/>
        <v>0.27</v>
      </c>
      <c r="M42" s="17">
        <v>0.73</v>
      </c>
      <c r="N42" s="18">
        <f t="shared" si="37"/>
        <v>7.0774939113259758E-2</v>
      </c>
      <c r="O42" s="17">
        <f t="shared" si="38"/>
        <v>52.727329639378517</v>
      </c>
      <c r="P42" s="18">
        <f t="shared" si="39"/>
        <v>0.6763612231201459</v>
      </c>
      <c r="Q42" s="17">
        <f t="shared" si="40"/>
        <v>87.250597782498815</v>
      </c>
      <c r="R42" s="18">
        <f t="shared" si="41"/>
        <v>4.5678347943014428</v>
      </c>
      <c r="S42" s="17">
        <f t="shared" si="42"/>
        <v>73.085356708823085</v>
      </c>
      <c r="U42" s="31">
        <f t="shared" si="43"/>
        <v>0.73057476445688163</v>
      </c>
      <c r="V42" s="37">
        <f t="shared" si="44"/>
        <v>0.5120181957015264</v>
      </c>
      <c r="W42" s="23">
        <f t="shared" si="45"/>
        <v>38.405225709170942</v>
      </c>
      <c r="X42" s="23">
        <f t="shared" si="46"/>
        <v>15.674907782963775</v>
      </c>
      <c r="Y42" s="23">
        <f t="shared" si="47"/>
        <v>19.508536309141476</v>
      </c>
      <c r="AA42" s="36">
        <f t="shared" si="35"/>
        <v>0.60800384790771411</v>
      </c>
      <c r="AB42" s="36">
        <f t="shared" si="36"/>
        <v>6.7102804620761715E-3</v>
      </c>
      <c r="AP42" s="18"/>
    </row>
    <row r="43" spans="1:42" x14ac:dyDescent="0.3">
      <c r="C43" s="22"/>
      <c r="D43" s="22"/>
      <c r="E43" s="22"/>
      <c r="F43" s="22"/>
      <c r="G43" s="22"/>
      <c r="L43" s="35">
        <f t="shared" ref="L43:L57" si="48">(1-M43)</f>
        <v>0.30000000000000004</v>
      </c>
      <c r="M43" s="28">
        <v>0.7</v>
      </c>
      <c r="N43" s="18">
        <f>(($C$19/($C$19-1+$D$7))*(($D$13)*(1-(M43^-(($C$19-1+$D$7)/($C$19-1))))))+(M43^-(($C$19-1+$D$7)/($C$19-1)))</f>
        <v>5.9647383789918837E-2</v>
      </c>
      <c r="O43" s="17">
        <f>N43*$D$10</f>
        <v>44.437300923489531</v>
      </c>
      <c r="P43" s="18">
        <f>(($C$19/($C$19-1+$E$7))*(($E$13)*(1-(M43^-(($C$19-1+$E$7)/($C$19-1))))))+(M43^-(($C$19-1+$E$7)/($C$19-1)))</f>
        <v>0.6494176409283261</v>
      </c>
      <c r="Q43" s="17">
        <f>P43*$E$10</f>
        <v>83.774875679754061</v>
      </c>
      <c r="R43" s="18">
        <f>(($C$19/($C$19-1+$F$7))*(($F$13)*(1-(M43^-(($C$19-1+$F$7)/($C$19-1))))))+(M43^-(($C$19-1+$F$7)/($C$19-1)))</f>
        <v>4.9286146272222524</v>
      </c>
      <c r="S43" s="17">
        <f>R43*$F$10</f>
        <v>78.857834035556039</v>
      </c>
      <c r="U43" s="31">
        <f>($C$16)+((($C$18-$C$16))*(1-(($D$10/O43)*(M43^-(($C$19-1+$D$7)/($C$19-1))))))</f>
        <v>0.73564291022616446</v>
      </c>
      <c r="V43" s="37">
        <f>($D$16)+((($D$18-$D$16))*(1-(($E$10/Q43)*(M43^-(($C$19-1+$E$7)/($C$19-1))))))</f>
        <v>0.51197884179974906</v>
      </c>
      <c r="W43" s="23">
        <f>($E$16)+((($E$18-$E$16))*(1-(($F$10/S43)*(M43^-(($C$19-1+$F$7)/($C$19-1))))))</f>
        <v>38.408527059456546</v>
      </c>
      <c r="X43" s="23">
        <f>($F$16)+((($F$18-$F$16))*(1-(($F$10/S43)*(M43^-(($C$19-1+$F$7)/($C$19-1))))))</f>
        <v>15.677891019353586</v>
      </c>
      <c r="Y43" s="23">
        <f>($G$16)+((($G$18-$G$16))*(1-(($F$10/S43)*(M43^-(($C$19-1+$F$7)/($C$19-1))))))</f>
        <v>19.536471534367422</v>
      </c>
      <c r="AA43" s="36">
        <f t="shared" si="35"/>
        <v>1.3059420383088389</v>
      </c>
      <c r="AB43" s="36">
        <f t="shared" si="36"/>
        <v>1.4395800498379028E-2</v>
      </c>
      <c r="AP43" s="18"/>
    </row>
    <row r="44" spans="1:42" x14ac:dyDescent="0.25">
      <c r="B44" s="8"/>
      <c r="C44" s="8"/>
      <c r="D44" s="8"/>
      <c r="L44" s="35">
        <f t="shared" si="48"/>
        <v>0.35</v>
      </c>
      <c r="M44" s="28">
        <v>0.65</v>
      </c>
      <c r="N44" s="18">
        <f>(($C$19/($C$19-1+$D$7))*(($D$13)*(1-(M44^-(($C$19-1+$D$7)/($C$19-1))))))+(M44^-(($C$19-1+$D$7)/($C$19-1)))</f>
        <v>4.9073277246139649E-2</v>
      </c>
      <c r="O44" s="17">
        <f>N44*$D$10</f>
        <v>36.559591548374037</v>
      </c>
      <c r="P44" s="18">
        <f>(($C$19/($C$19-1+$E$7))*(($E$13)*(1-(M44^-(($C$19-1+$E$7)/($C$19-1))))))+(M44^-(($C$19-1+$E$7)/($C$19-1)))</f>
        <v>0.60822200094898882</v>
      </c>
      <c r="Q44" s="17">
        <f>P44*$E$10</f>
        <v>78.460638122419553</v>
      </c>
      <c r="R44" s="18">
        <f>(($C$19/($C$19-1+$F$7))*(($F$13)*(1-(M44^-(($C$19-1+$F$7)/($C$19-1))))))+(M44^-(($C$19-1+$F$7)/($C$19-1)))</f>
        <v>5.5128300309090346</v>
      </c>
      <c r="S44" s="17">
        <f>R44*$F$10</f>
        <v>88.205280494544553</v>
      </c>
      <c r="U44" s="31">
        <f>($C$16)+((($C$18-$C$16))*(1-(($D$10/O44)*(M44^-(($C$19-1+$D$7)/($C$19-1))))))</f>
        <v>0.74258879316064019</v>
      </c>
      <c r="V44" s="37">
        <f>($D$16)+((($D$18-$D$16))*(1-(($E$10/Q44)*(M44^-(($C$19-1+$E$7)/($C$19-1))))))</f>
        <v>0.51191193037287352</v>
      </c>
      <c r="W44" s="23">
        <f>($E$16)+((($E$18-$E$16))*(1-(($F$10/S44)*(M44^-(($C$19-1+$F$7)/($C$19-1))))))</f>
        <v>38.412956594512814</v>
      </c>
      <c r="X44" s="23">
        <f>($F$16)+((($F$18-$F$16))*(1-(($F$10/S44)*(M44^-(($C$19-1+$F$7)/($C$19-1))))))</f>
        <v>15.681893730070906</v>
      </c>
      <c r="Y44" s="23">
        <f>($G$16)+((($G$18-$G$16))*(1-(($F$10/S44)*(M44^-(($C$19-1+$F$7)/($C$19-1))))))</f>
        <v>19.573953185430849</v>
      </c>
      <c r="AA44" s="36">
        <f t="shared" si="35"/>
        <v>2.2624648351486072</v>
      </c>
      <c r="AB44" s="36">
        <f t="shared" si="36"/>
        <v>2.7463097225883543E-2</v>
      </c>
    </row>
    <row r="45" spans="1:42" x14ac:dyDescent="0.3">
      <c r="L45" s="33">
        <f t="shared" si="48"/>
        <v>0.4</v>
      </c>
      <c r="M45" s="28">
        <v>0.6</v>
      </c>
      <c r="N45" s="18">
        <f>(($C$19/($C$19-1+$D$7))*(($D$13)*(1-(M45^-(($C$19-1+$D$7)/($C$19-1))))))+(M45^-(($C$19-1+$D$7)/($C$19-1)))</f>
        <v>4.4158852772827134E-2</v>
      </c>
      <c r="O45" s="17">
        <f>N45*$D$10</f>
        <v>32.898345315756217</v>
      </c>
      <c r="P45" s="18">
        <f>(($C$19/($C$19-1+$E$7))*(($E$13)*(1-(M45^-(($C$19-1+$E$7)/($C$19-1))))))+(M45^-(($C$19-1+$E$7)/($C$19-1)))</f>
        <v>0.57151676574765609</v>
      </c>
      <c r="Q45" s="17">
        <f>P45*$E$10</f>
        <v>73.725662781447639</v>
      </c>
      <c r="R45" s="18">
        <f>(($C$19/($C$19-1+$F$7))*(($F$13)*(1-(M45^-(($C$19-1+$F$7)/($C$19-1))))))+(M45^-(($C$19-1+$F$7)/($C$19-1)))</f>
        <v>6.0749862153518688</v>
      </c>
      <c r="S45" s="17">
        <f>R45*$F$10</f>
        <v>97.1997794456299</v>
      </c>
      <c r="U45" s="31">
        <f>($C$16)+((($C$18-$C$16))*(1-(($D$10/O45)*(M45^-(($C$19-1+$D$7)/($C$19-1))))))</f>
        <v>0.74694923060235041</v>
      </c>
      <c r="V45" s="37">
        <f>($D$16)+((($D$18-$D$16))*(1-(($E$10/Q45)*(M45^-(($C$19-1+$E$7)/($C$19-1))))))</f>
        <v>0.51184418616717575</v>
      </c>
      <c r="W45" s="23">
        <f>($E$16)+((($E$18-$E$16))*(1-(($F$10/S45)*(M45^-(($C$19-1+$F$7)/($C$19-1))))))</f>
        <v>38.416414568302599</v>
      </c>
      <c r="X45" s="23">
        <f>($F$16)+((($F$18-$F$16))*(1-(($F$10/S45)*(M45^-(($C$19-1+$F$7)/($C$19-1))))))</f>
        <v>15.685018497924139</v>
      </c>
      <c r="Y45" s="23">
        <f>($G$16)+((($G$18-$G$16))*(1-(($F$10/S45)*(M45^-(($C$19-1+$F$7)/($C$19-1))))))</f>
        <v>19.603213720753146</v>
      </c>
      <c r="AA45" s="36">
        <f t="shared" si="35"/>
        <v>2.8629439760347197</v>
      </c>
      <c r="AB45" s="36">
        <f t="shared" si="36"/>
        <v>4.0693029372877311E-2</v>
      </c>
      <c r="AP45" s="18"/>
    </row>
    <row r="46" spans="1:42" x14ac:dyDescent="0.3">
      <c r="L46" s="35">
        <f t="shared" si="48"/>
        <v>0.44999999999999996</v>
      </c>
      <c r="M46" s="28">
        <v>0.55000000000000004</v>
      </c>
      <c r="N46" s="18">
        <f>(($C$19/($C$19-1+$D$7))*(($D$13)*(1-(M46^-(($C$19-1+$D$7)/($C$19-1))))))+(M46^-(($C$19-1+$D$7)/($C$19-1)))</f>
        <v>4.2014915751162021E-2</v>
      </c>
      <c r="O46" s="17">
        <f>N46*$D$10</f>
        <v>31.301112234615704</v>
      </c>
      <c r="P46" s="18">
        <f>(($C$19/($C$19-1+$E$7))*(($E$13)*(1-(M46^-(($C$19-1+$E$7)/($C$19-1))))))+(M46^-(($C$19-1+$E$7)/($C$19-1)))</f>
        <v>0.53912567941532541</v>
      </c>
      <c r="Q46" s="17">
        <f>P46*$E$10</f>
        <v>69.547212644576973</v>
      </c>
      <c r="R46" s="18">
        <f>(($C$19/($C$19-1+$F$7))*(($F$13)*(1-(M46^-(($C$19-1+$F$7)/($C$19-1))))))+(M46^-(($C$19-1+$F$7)/($C$19-1)))</f>
        <v>6.6141809573003387</v>
      </c>
      <c r="S46" s="17">
        <f>R46*$F$10</f>
        <v>105.82689531680542</v>
      </c>
      <c r="U46" s="31">
        <f>($C$16)+((($C$18-$C$16))*(1-(($D$10/O46)*(M46^-(($C$19-1+$D$7)/($C$19-1))))))</f>
        <v>0.74917106140887879</v>
      </c>
      <c r="V46" s="37">
        <f>($D$16)+((($D$18-$D$16))*(1-(($E$10/Q46)*(M46^-(($C$19-1+$E$7)/($C$19-1))))))</f>
        <v>0.51177674240869031</v>
      </c>
      <c r="W46" s="23">
        <f>($E$16)+((($E$18-$E$16))*(1-(($F$10/S46)*(M46^-(($C$19-1+$F$7)/($C$19-1))))))</f>
        <v>38.419179019216259</v>
      </c>
      <c r="X46" s="23">
        <f>($F$16)+((($F$18-$F$16))*(1-(($F$10/S46)*(M46^-(($C$19-1+$F$7)/($C$19-1))))))</f>
        <v>15.687516569879557</v>
      </c>
      <c r="Y46" s="23">
        <f>($G$16)+((($G$18-$G$16))*(1-(($F$10/S46)*(M46^-(($C$19-1+$F$7)/($C$19-1))))))</f>
        <v>19.626605833742776</v>
      </c>
      <c r="AA46" s="36">
        <f t="shared" si="35"/>
        <v>3.1689139782955906</v>
      </c>
      <c r="AB46" s="36">
        <f t="shared" si="36"/>
        <v>5.3864286446601635E-2</v>
      </c>
      <c r="AP46" s="18"/>
    </row>
    <row r="47" spans="1:42" x14ac:dyDescent="0.3">
      <c r="L47" s="35">
        <f t="shared" si="48"/>
        <v>0.5</v>
      </c>
      <c r="M47" s="28">
        <v>0.5</v>
      </c>
      <c r="N47" s="18">
        <f>(($C$19/($C$19-1+$D$7))*(($D$13)*(1-(M47^-(($C$19-1+$D$7)/($C$19-1))))))+(M47^-(($C$19-1+$D$7)/($C$19-1)))</f>
        <v>4.1146881196613791E-2</v>
      </c>
      <c r="O47" s="17">
        <f>N47*$D$10</f>
        <v>30.654426491477274</v>
      </c>
      <c r="P47" s="18">
        <f>(($C$19/($C$19-1+$E$7))*(($E$13)*(1-(M47^-(($C$19-1+$E$7)/($C$19-1))))))+(M47^-(($C$19-1+$E$7)/($C$19-1)))</f>
        <v>0.5108649623340823</v>
      </c>
      <c r="Q47" s="17">
        <f>P47*$E$10</f>
        <v>65.901580141096616</v>
      </c>
      <c r="R47" s="18">
        <f>(($C$19/($C$19-1+$F$7))*(($F$13)*(1-(M47^-(($C$19-1+$F$7)/($C$19-1))))))+(M47^-(($C$19-1+$F$7)/($C$19-1)))</f>
        <v>7.1293912681914433</v>
      </c>
      <c r="S47" s="17">
        <f>R47*$F$10</f>
        <v>114.07026029106309</v>
      </c>
      <c r="U47" s="31">
        <f>($C$16)+((($C$18-$C$16))*(1-(($D$10/O47)*(M47^-(($C$19-1+$D$7)/($C$19-1))))))</f>
        <v>0.75013648261384458</v>
      </c>
      <c r="V47" s="37">
        <f>($D$16)+((($D$18-$D$16))*(1-(($E$10/Q47)*(M47^-(($C$19-1+$E$7)/($C$19-1))))))</f>
        <v>0.51171091264656199</v>
      </c>
      <c r="W47" s="23">
        <f>($E$16)+((($E$18-$E$16))*(1-(($F$10/S47)*(M47^-(($C$19-1+$F$7)/($C$19-1))))))</f>
        <v>38.421429838500281</v>
      </c>
      <c r="X47" s="23">
        <f>($F$16)+((($F$18-$F$16))*(1-(($F$10/S47)*(M47^-(($C$19-1+$F$7)/($C$19-1))))))</f>
        <v>15.689550503092967</v>
      </c>
      <c r="Y47" s="23">
        <f>($G$16)+((($G$18-$G$16))*(1-(($F$10/S47)*(M47^-(($C$19-1+$F$7)/($C$19-1))))))</f>
        <v>19.645651720486853</v>
      </c>
      <c r="AA47" s="36">
        <f t="shared" si="35"/>
        <v>3.3018628632413449</v>
      </c>
      <c r="AB47" s="36">
        <f t="shared" si="36"/>
        <v>6.6720342211664285E-2</v>
      </c>
    </row>
    <row r="48" spans="1:42" x14ac:dyDescent="0.3">
      <c r="L48" s="33">
        <f t="shared" si="48"/>
        <v>0.55000000000000004</v>
      </c>
      <c r="M48" s="28">
        <v>0.45</v>
      </c>
      <c r="N48" s="18">
        <f t="shared" ref="N48:N57" si="49">(($C$19/($C$19-1+$D$7))*(($D$13)*(1-(M48^-(($C$19-1+$D$7)/($C$19-1))))))+(M48^-(($C$19-1+$D$7)/($C$19-1)))</f>
        <v>4.0825457234704196E-2</v>
      </c>
      <c r="O48" s="17">
        <f t="shared" ref="O48:O57" si="50">N48*$D$10</f>
        <v>30.414965639854625</v>
      </c>
      <c r="P48" s="18">
        <f t="shared" ref="P48:P57" si="51">(($C$19/($C$19-1+$E$7))*(($E$13)*(1-(M48^-(($C$19-1+$E$7)/($C$19-1))))))+(M48^-(($C$19-1+$E$7)/($C$19-1)))</f>
        <v>0.48654225507068827</v>
      </c>
      <c r="Q48" s="17">
        <f t="shared" ref="Q48:Q57" si="52">P48*$E$10</f>
        <v>62.763950904118786</v>
      </c>
      <c r="R48" s="18">
        <f t="shared" ref="R48:R57" si="53">(($C$19/($C$19-1+$F$7))*(($F$13)*(1-(M48^-(($C$19-1+$F$7)/($C$19-1))))))+(M48^-(($C$19-1+$F$7)/($C$19-1)))</f>
        <v>7.6194437537674986</v>
      </c>
      <c r="S48" s="17">
        <f t="shared" ref="S48:S57" si="54">R48*$F$10</f>
        <v>121.91110006027998</v>
      </c>
      <c r="U48" s="31">
        <f t="shared" ref="U48:U57" si="55">($C$16)+((($C$18-$C$16))*(1-(($D$10/O48)*(M48^-(($C$19-1+$D$7)/($C$19-1))))))</f>
        <v>0.7505043832250714</v>
      </c>
      <c r="V48" s="37">
        <f t="shared" ref="V48:V57" si="56">($D$16)+((($D$18-$D$16))*(1-(($E$10/Q48)*(M48^-(($C$19-1+$E$7)/($C$19-1))))))</f>
        <v>0.51164813276730836</v>
      </c>
      <c r="W48" s="23">
        <f t="shared" ref="W48:W57" si="57">($E$16)+((($E$18-$E$16))*(1-(($F$10/S48)*(M48^-(($C$19-1+$F$7)/($C$19-1))))))</f>
        <v>38.423288291074421</v>
      </c>
      <c r="X48" s="23">
        <f t="shared" ref="X48:X57" si="58">($F$16)+((($F$18-$F$16))*(1-(($F$10/S48)*(M48^-(($C$19-1+$F$7)/($C$19-1))))))</f>
        <v>15.691229877551381</v>
      </c>
      <c r="Y48" s="23">
        <f t="shared" ref="Y48:Y57" si="59">($G$16)+((($G$18-$G$16))*(1-(($F$10/S48)*(M48^-(($C$19-1+$F$7)/($C$19-1))))))</f>
        <v>19.661377495318071</v>
      </c>
      <c r="AA48" s="36">
        <f t="shared" si="35"/>
        <v>3.3525267349088428</v>
      </c>
      <c r="AB48" s="36">
        <f t="shared" si="36"/>
        <v>7.8980778866975965E-2</v>
      </c>
      <c r="AP48" s="18"/>
    </row>
    <row r="49" spans="12:42" x14ac:dyDescent="0.3">
      <c r="L49" s="33">
        <f t="shared" si="48"/>
        <v>0.6</v>
      </c>
      <c r="M49" s="28">
        <v>0.4</v>
      </c>
      <c r="N49" s="18">
        <f t="shared" si="49"/>
        <v>4.0718699338741379E-2</v>
      </c>
      <c r="O49" s="17">
        <f t="shared" si="50"/>
        <v>30.335431007362327</v>
      </c>
      <c r="P49" s="18">
        <f t="shared" si="51"/>
        <v>0.46595528883016091</v>
      </c>
      <c r="Q49" s="17">
        <f t="shared" si="52"/>
        <v>60.108232259090755</v>
      </c>
      <c r="R49" s="18">
        <f t="shared" si="53"/>
        <v>8.0829736521736137</v>
      </c>
      <c r="S49" s="17">
        <f t="shared" si="54"/>
        <v>129.32757843477782</v>
      </c>
      <c r="U49" s="31">
        <f t="shared" si="55"/>
        <v>0.75062786284695193</v>
      </c>
      <c r="V49" s="37">
        <f t="shared" si="56"/>
        <v>0.51158987379926235</v>
      </c>
      <c r="W49" s="23">
        <f t="shared" si="57"/>
        <v>38.424838777346274</v>
      </c>
      <c r="X49" s="23">
        <f t="shared" si="58"/>
        <v>15.692630960946946</v>
      </c>
      <c r="Y49" s="23">
        <f t="shared" si="59"/>
        <v>19.674497334010407</v>
      </c>
      <c r="Z49" s="18"/>
      <c r="AA49" s="36">
        <f t="shared" si="35"/>
        <v>3.3695312071103016</v>
      </c>
      <c r="AB49" s="36">
        <f t="shared" si="36"/>
        <v>9.0358315680104911E-2</v>
      </c>
      <c r="AP49" s="18"/>
    </row>
    <row r="50" spans="12:42" x14ac:dyDescent="0.3">
      <c r="L50" s="33">
        <f t="shared" si="48"/>
        <v>0.65</v>
      </c>
      <c r="M50" s="28">
        <v>0.35</v>
      </c>
      <c r="N50" s="18">
        <f t="shared" si="49"/>
        <v>4.0687724645729957E-2</v>
      </c>
      <c r="O50" s="17">
        <f t="shared" si="50"/>
        <v>30.312354861068819</v>
      </c>
      <c r="P50" s="18">
        <f t="shared" si="51"/>
        <v>0.4488901714680929</v>
      </c>
      <c r="Q50" s="17">
        <f t="shared" si="52"/>
        <v>57.906832119383985</v>
      </c>
      <c r="R50" s="18">
        <f t="shared" si="53"/>
        <v>8.5183662899802002</v>
      </c>
      <c r="S50" s="17">
        <f t="shared" si="54"/>
        <v>136.2938606396832</v>
      </c>
      <c r="U50" s="31">
        <f t="shared" si="55"/>
        <v>0.75066381045100428</v>
      </c>
      <c r="V50" s="37">
        <f t="shared" si="56"/>
        <v>0.51153753060985263</v>
      </c>
      <c r="W50" s="23">
        <f t="shared" si="57"/>
        <v>38.426141458742734</v>
      </c>
      <c r="X50" s="23">
        <f t="shared" si="58"/>
        <v>15.693808117628318</v>
      </c>
      <c r="Y50" s="23">
        <f t="shared" si="59"/>
        <v>19.685520307963351</v>
      </c>
      <c r="Z50" s="18"/>
      <c r="AA50" s="36">
        <f t="shared" si="35"/>
        <v>3.3744815788761673</v>
      </c>
      <c r="AB50" s="36">
        <f t="shared" si="36"/>
        <v>0.10058054556847763</v>
      </c>
    </row>
    <row r="51" spans="12:42" x14ac:dyDescent="0.3">
      <c r="L51" s="33">
        <f t="shared" si="48"/>
        <v>0.7</v>
      </c>
      <c r="M51" s="28">
        <v>0.3</v>
      </c>
      <c r="N51" s="18">
        <f t="shared" si="49"/>
        <v>4.0680161886444272E-2</v>
      </c>
      <c r="O51" s="17">
        <f t="shared" si="50"/>
        <v>30.306720605400983</v>
      </c>
      <c r="P51" s="18">
        <f t="shared" si="51"/>
        <v>0.43511911219293836</v>
      </c>
      <c r="Q51" s="17">
        <f t="shared" si="52"/>
        <v>56.130365472889046</v>
      </c>
      <c r="R51" s="18">
        <f t="shared" si="53"/>
        <v>8.923669851843222</v>
      </c>
      <c r="S51" s="17">
        <f t="shared" si="54"/>
        <v>142.77871762949155</v>
      </c>
      <c r="U51" s="31">
        <f t="shared" si="55"/>
        <v>0.75067259570739797</v>
      </c>
      <c r="V51" s="37">
        <f t="shared" si="56"/>
        <v>0.51149229771989868</v>
      </c>
      <c r="W51" s="23">
        <f t="shared" si="57"/>
        <v>38.427239870616845</v>
      </c>
      <c r="X51" s="23">
        <f t="shared" si="58"/>
        <v>15.694800687937548</v>
      </c>
      <c r="Y51" s="23">
        <f t="shared" si="59"/>
        <v>19.694814802772949</v>
      </c>
      <c r="Z51" s="18"/>
      <c r="AA51" s="36">
        <f t="shared" si="35"/>
        <v>3.3756914031844554</v>
      </c>
      <c r="AB51" s="36">
        <f t="shared" si="36"/>
        <v>0.10941418763039745</v>
      </c>
      <c r="AP51" s="18"/>
    </row>
    <row r="52" spans="12:42" x14ac:dyDescent="0.3">
      <c r="L52" s="33">
        <f t="shared" si="48"/>
        <v>0.75</v>
      </c>
      <c r="M52" s="28">
        <v>0.25</v>
      </c>
      <c r="N52" s="18">
        <f t="shared" si="49"/>
        <v>4.0678691197198073E-2</v>
      </c>
      <c r="O52" s="17">
        <f t="shared" si="50"/>
        <v>30.305624941912566</v>
      </c>
      <c r="P52" s="18">
        <f t="shared" si="51"/>
        <v>0.42439728682170547</v>
      </c>
      <c r="Q52" s="17">
        <f t="shared" si="52"/>
        <v>54.747250000000008</v>
      </c>
      <c r="R52" s="18">
        <f t="shared" si="53"/>
        <v>9.2964583333333337</v>
      </c>
      <c r="S52" s="17">
        <f t="shared" si="54"/>
        <v>148.74333333333334</v>
      </c>
      <c r="U52" s="31">
        <f t="shared" si="55"/>
        <v>0.75067430450848804</v>
      </c>
      <c r="V52" s="37">
        <f t="shared" si="56"/>
        <v>0.51145504798248853</v>
      </c>
      <c r="W52" s="23">
        <f t="shared" si="57"/>
        <v>38.428165604302876</v>
      </c>
      <c r="X52" s="23">
        <f t="shared" si="58"/>
        <v>15.695637219108287</v>
      </c>
      <c r="Y52" s="23">
        <f t="shared" si="59"/>
        <v>19.702648136645823</v>
      </c>
      <c r="Z52" s="18"/>
      <c r="AA52" s="36">
        <f t="shared" si="35"/>
        <v>3.3759267234761072</v>
      </c>
      <c r="AB52" s="36">
        <f t="shared" si="36"/>
        <v>0.11668878024468242</v>
      </c>
      <c r="AP52" s="18"/>
    </row>
    <row r="53" spans="12:42" x14ac:dyDescent="0.3">
      <c r="L53" s="35">
        <f t="shared" si="48"/>
        <v>0.80000000000000093</v>
      </c>
      <c r="M53" s="28">
        <v>0.19999999999999901</v>
      </c>
      <c r="N53" s="18">
        <f t="shared" si="49"/>
        <v>4.0678482124025292E-2</v>
      </c>
      <c r="O53" s="17">
        <f t="shared" si="50"/>
        <v>30.305469182398841</v>
      </c>
      <c r="P53" s="18">
        <f t="shared" si="51"/>
        <v>0.41645830315283117</v>
      </c>
      <c r="Q53" s="17">
        <f t="shared" si="52"/>
        <v>53.723121106715219</v>
      </c>
      <c r="R53" s="18">
        <f t="shared" si="53"/>
        <v>9.6336006184002514</v>
      </c>
      <c r="S53" s="17">
        <f t="shared" si="54"/>
        <v>154.13760989440402</v>
      </c>
      <c r="U53" s="31">
        <f t="shared" si="55"/>
        <v>0.75067454744166995</v>
      </c>
      <c r="V53" s="37">
        <f t="shared" si="56"/>
        <v>0.51142623050058911</v>
      </c>
      <c r="W53" s="23">
        <f t="shared" si="57"/>
        <v>38.428941121914754</v>
      </c>
      <c r="X53" s="23">
        <f t="shared" si="58"/>
        <v>15.69633800883387</v>
      </c>
      <c r="Y53" s="23">
        <f t="shared" si="59"/>
        <v>19.709210378540924</v>
      </c>
      <c r="Z53" s="18"/>
      <c r="AA53" s="36">
        <f t="shared" si="35"/>
        <v>3.3759601779884836</v>
      </c>
      <c r="AB53" s="36">
        <f t="shared" si="36"/>
        <v>0.12231661699100844</v>
      </c>
    </row>
    <row r="54" spans="12:42" x14ac:dyDescent="0.3">
      <c r="L54" s="35">
        <f t="shared" si="48"/>
        <v>0.85000000000000098</v>
      </c>
      <c r="M54" s="28">
        <v>0.149999999999999</v>
      </c>
      <c r="N54" s="18">
        <f t="shared" si="49"/>
        <v>4.0678463306909912E-2</v>
      </c>
      <c r="O54" s="17">
        <f t="shared" si="50"/>
        <v>30.305455163647885</v>
      </c>
      <c r="P54" s="18">
        <f t="shared" si="51"/>
        <v>0.41100718575131967</v>
      </c>
      <c r="Q54" s="17">
        <f t="shared" si="52"/>
        <v>53.019926961920234</v>
      </c>
      <c r="R54" s="18">
        <f t="shared" si="53"/>
        <v>9.9308316102523229</v>
      </c>
      <c r="S54" s="17">
        <f t="shared" si="54"/>
        <v>158.89330576403717</v>
      </c>
      <c r="U54" s="31">
        <f t="shared" si="55"/>
        <v>0.75067456930639453</v>
      </c>
      <c r="V54" s="37">
        <f t="shared" si="56"/>
        <v>0.51140579901996996</v>
      </c>
      <c r="W54" s="23">
        <f t="shared" si="57"/>
        <v>38.429581157968592</v>
      </c>
      <c r="X54" s="23">
        <f t="shared" si="58"/>
        <v>15.696916371831255</v>
      </c>
      <c r="Y54" s="23">
        <f t="shared" si="59"/>
        <v>19.714626208359011</v>
      </c>
      <c r="Z54" s="18"/>
      <c r="AA54" s="36">
        <f t="shared" si="35"/>
        <v>3.3759631889962582</v>
      </c>
      <c r="AB54" s="36">
        <f t="shared" si="36"/>
        <v>0.12630673097152806</v>
      </c>
    </row>
    <row r="55" spans="12:42" x14ac:dyDescent="0.3">
      <c r="L55" s="33">
        <f t="shared" si="48"/>
        <v>0.90000000000000091</v>
      </c>
      <c r="M55" s="28">
        <v>9.9999999999999103E-2</v>
      </c>
      <c r="N55" s="18">
        <f t="shared" si="49"/>
        <v>4.0678462486713411E-2</v>
      </c>
      <c r="O55" s="17">
        <f t="shared" si="50"/>
        <v>30.305454552601493</v>
      </c>
      <c r="P55" s="18">
        <f t="shared" si="51"/>
        <v>0.40770838959764799</v>
      </c>
      <c r="Q55" s="17">
        <f t="shared" si="52"/>
        <v>52.594382258096594</v>
      </c>
      <c r="R55" s="18">
        <f t="shared" si="53"/>
        <v>10.181830039855038</v>
      </c>
      <c r="S55" s="17">
        <f t="shared" si="54"/>
        <v>162.90928063768061</v>
      </c>
      <c r="U55" s="31">
        <f t="shared" si="55"/>
        <v>0.75067457025942996</v>
      </c>
      <c r="V55" s="37">
        <f t="shared" si="56"/>
        <v>0.51139316935991685</v>
      </c>
      <c r="W55" s="23">
        <f t="shared" si="57"/>
        <v>38.430092538449095</v>
      </c>
      <c r="X55" s="23">
        <f t="shared" si="58"/>
        <v>15.697378476341985</v>
      </c>
      <c r="Y55" s="23">
        <f t="shared" si="59"/>
        <v>19.718953385926707</v>
      </c>
      <c r="Z55" s="18"/>
      <c r="AA55" s="36">
        <f t="shared" si="35"/>
        <v>3.3759633202394883</v>
      </c>
      <c r="AB55" s="36">
        <f t="shared" si="36"/>
        <v>0.12877320827126454</v>
      </c>
    </row>
    <row r="56" spans="12:42" x14ac:dyDescent="0.3">
      <c r="L56" s="35">
        <f t="shared" si="48"/>
        <v>0.95000000000000095</v>
      </c>
      <c r="M56" s="28">
        <v>4.9999999999998997E-2</v>
      </c>
      <c r="N56" s="18">
        <f t="shared" si="49"/>
        <v>4.0678462477124887E-2</v>
      </c>
      <c r="O56" s="17">
        <f t="shared" si="50"/>
        <v>30.305454545458041</v>
      </c>
      <c r="P56" s="18">
        <f t="shared" si="51"/>
        <v>0.4061616087952315</v>
      </c>
      <c r="Q56" s="17">
        <f t="shared" si="52"/>
        <v>52.394847534584862</v>
      </c>
      <c r="R56" s="18">
        <f t="shared" si="53"/>
        <v>10.375658410633367</v>
      </c>
      <c r="S56" s="17">
        <f t="shared" si="54"/>
        <v>166.01053457013387</v>
      </c>
      <c r="U56" s="31">
        <f t="shared" si="55"/>
        <v>0.7506745702705715</v>
      </c>
      <c r="V56" s="37">
        <f t="shared" si="56"/>
        <v>0.51138717675703282</v>
      </c>
      <c r="W56" s="23">
        <f t="shared" si="57"/>
        <v>38.430470511155619</v>
      </c>
      <c r="X56" s="23">
        <f t="shared" si="58"/>
        <v>15.697720028081399</v>
      </c>
      <c r="Y56" s="23">
        <f t="shared" si="59"/>
        <v>19.72215169927507</v>
      </c>
      <c r="Z56" s="18"/>
      <c r="AA56" s="36">
        <f t="shared" si="35"/>
        <v>3.375963321773797</v>
      </c>
      <c r="AB56" s="36">
        <f t="shared" si="36"/>
        <v>0.12994351839185708</v>
      </c>
    </row>
    <row r="57" spans="12:42" x14ac:dyDescent="0.3">
      <c r="L57" s="35">
        <f t="shared" si="48"/>
        <v>0.99</v>
      </c>
      <c r="M57" s="17">
        <v>0.01</v>
      </c>
      <c r="N57" s="18">
        <f t="shared" si="49"/>
        <v>4.0678462477120196E-2</v>
      </c>
      <c r="O57" s="17">
        <f t="shared" si="50"/>
        <v>30.305454545454545</v>
      </c>
      <c r="P57" s="18">
        <f t="shared" si="51"/>
        <v>0.40583539906976751</v>
      </c>
      <c r="Q57" s="17">
        <f t="shared" si="52"/>
        <v>52.352766480000007</v>
      </c>
      <c r="R57" s="18">
        <f t="shared" si="53"/>
        <v>10.472184999999998</v>
      </c>
      <c r="S57" s="17">
        <f t="shared" si="54"/>
        <v>167.55495999999997</v>
      </c>
      <c r="U57" s="31">
        <f t="shared" si="55"/>
        <v>0.75067457027057694</v>
      </c>
      <c r="V57" s="37">
        <f t="shared" si="56"/>
        <v>0.51138590710897436</v>
      </c>
      <c r="W57" s="23">
        <f t="shared" si="57"/>
        <v>38.43065352274553</v>
      </c>
      <c r="X57" s="23">
        <f t="shared" si="58"/>
        <v>15.697885404908313</v>
      </c>
      <c r="Y57" s="23">
        <f t="shared" si="59"/>
        <v>19.723700298951169</v>
      </c>
      <c r="Z57" s="18"/>
      <c r="AA57" s="36">
        <f t="shared" si="35"/>
        <v>3.3759633217745466</v>
      </c>
      <c r="AB57" s="36">
        <f t="shared" si="36"/>
        <v>0.13019147107638643</v>
      </c>
    </row>
    <row r="60" spans="12:42" x14ac:dyDescent="0.25">
      <c r="L60" s="8" t="s">
        <v>163</v>
      </c>
    </row>
    <row r="61" spans="12:42" x14ac:dyDescent="0.3">
      <c r="N61" s="17" t="s">
        <v>165</v>
      </c>
      <c r="O61" s="17" t="s">
        <v>192</v>
      </c>
      <c r="P61" s="17" t="s">
        <v>166</v>
      </c>
      <c r="Q61" s="17" t="s">
        <v>167</v>
      </c>
      <c r="R61" s="17" t="s">
        <v>168</v>
      </c>
    </row>
    <row r="62" spans="12:42" x14ac:dyDescent="0.3">
      <c r="L62" s="17">
        <v>0</v>
      </c>
      <c r="M62" s="35">
        <f>L62</f>
        <v>0</v>
      </c>
      <c r="N62" s="40">
        <f t="shared" ref="N62" si="60">($C$17*L62)+((1-L62)*$C$16)</f>
        <v>0.70533056231424196</v>
      </c>
      <c r="O62" s="38">
        <f t="shared" ref="O62" si="61">($D$17*L62)+((1-L62)*$D$16)</f>
        <v>0.51232518065877997</v>
      </c>
      <c r="P62" s="36">
        <f t="shared" ref="P62" si="62">($E$17*L62)+((1-L62)*$E$16)</f>
        <v>38.24431722186884</v>
      </c>
      <c r="Q62" s="36">
        <f t="shared" ref="Q62" si="63">($F$17*L62)+((1-L62)*$F$16)</f>
        <v>15.529504231925022</v>
      </c>
      <c r="R62" s="36">
        <f t="shared" ref="R62" si="64">($G$17*L62)+((1-L62)*$G$16)</f>
        <v>18.14696772517274</v>
      </c>
    </row>
    <row r="63" spans="12:42" x14ac:dyDescent="0.3">
      <c r="L63" s="17">
        <v>0.05</v>
      </c>
      <c r="M63" s="35">
        <f t="shared" ref="M63:M82" si="65">L63</f>
        <v>0.05</v>
      </c>
      <c r="N63" s="40">
        <f t="shared" ref="N63:N82" si="66">($C$17*L63)+((1-L63)*$C$16)</f>
        <v>0.70957542271941854</v>
      </c>
      <c r="O63" s="38">
        <f t="shared" ref="O63:O82" si="67">($D$17*L63)+((1-L63)*$D$16)</f>
        <v>0.51230835934672203</v>
      </c>
      <c r="P63" s="36">
        <f t="shared" ref="P63:P82" si="68">($E$17*L63)+((1-L63)*$E$16)</f>
        <v>38.287444014441164</v>
      </c>
      <c r="Q63" s="36">
        <f t="shared" ref="Q63:Q82" si="69">($F$17*L63)+((1-L63)*$F$16)</f>
        <v>15.542028437443106</v>
      </c>
      <c r="R63" s="36">
        <f t="shared" ref="R63:R82" si="70">($G$17*L63)+((1-L63)*$G$16)</f>
        <v>18.273666843926978</v>
      </c>
    </row>
    <row r="64" spans="12:42" x14ac:dyDescent="0.3">
      <c r="L64" s="17">
        <v>0.1</v>
      </c>
      <c r="M64" s="35">
        <f t="shared" si="65"/>
        <v>0.1</v>
      </c>
      <c r="N64" s="40">
        <f t="shared" si="66"/>
        <v>0.71382028312459544</v>
      </c>
      <c r="O64" s="38">
        <f t="shared" si="67"/>
        <v>0.51229153803466421</v>
      </c>
      <c r="P64" s="36">
        <f t="shared" si="68"/>
        <v>38.330570807013501</v>
      </c>
      <c r="Q64" s="36">
        <f t="shared" si="69"/>
        <v>15.554552642961188</v>
      </c>
      <c r="R64" s="36">
        <f t="shared" si="70"/>
        <v>18.400365962681217</v>
      </c>
    </row>
    <row r="65" spans="12:18" x14ac:dyDescent="0.3">
      <c r="L65" s="17">
        <v>0.15</v>
      </c>
      <c r="M65" s="35">
        <f t="shared" si="65"/>
        <v>0.15</v>
      </c>
      <c r="N65" s="40">
        <f t="shared" si="66"/>
        <v>0.71806514352977202</v>
      </c>
      <c r="O65" s="38">
        <f t="shared" si="67"/>
        <v>0.51227471672260638</v>
      </c>
      <c r="P65" s="36">
        <f t="shared" si="68"/>
        <v>38.373697599585817</v>
      </c>
      <c r="Q65" s="36">
        <f t="shared" si="69"/>
        <v>15.567076848479271</v>
      </c>
      <c r="R65" s="36">
        <f t="shared" si="70"/>
        <v>18.527065081435456</v>
      </c>
    </row>
    <row r="66" spans="12:18" x14ac:dyDescent="0.3">
      <c r="L66" s="17">
        <v>0.2</v>
      </c>
      <c r="M66" s="35">
        <f t="shared" si="65"/>
        <v>0.2</v>
      </c>
      <c r="N66" s="40">
        <f t="shared" si="66"/>
        <v>0.72231000393494871</v>
      </c>
      <c r="O66" s="38">
        <f t="shared" si="67"/>
        <v>0.51225789541054856</v>
      </c>
      <c r="P66" s="36">
        <f t="shared" si="68"/>
        <v>38.416824392158148</v>
      </c>
      <c r="Q66" s="36">
        <f t="shared" si="69"/>
        <v>15.579601053997356</v>
      </c>
      <c r="R66" s="36">
        <f t="shared" si="70"/>
        <v>18.653764200189695</v>
      </c>
    </row>
    <row r="67" spans="12:18" x14ac:dyDescent="0.3">
      <c r="L67" s="17">
        <v>0.25</v>
      </c>
      <c r="M67" s="35">
        <f>L67</f>
        <v>0.25</v>
      </c>
      <c r="N67" s="40">
        <f t="shared" si="66"/>
        <v>0.72655486434012539</v>
      </c>
      <c r="O67" s="38">
        <f t="shared" si="67"/>
        <v>0.51224107409849062</v>
      </c>
      <c r="P67" s="36">
        <f t="shared" si="68"/>
        <v>38.459951184730478</v>
      </c>
      <c r="Q67" s="36">
        <f t="shared" si="69"/>
        <v>15.592125259515438</v>
      </c>
      <c r="R67" s="36">
        <f t="shared" si="70"/>
        <v>18.78046331894393</v>
      </c>
    </row>
    <row r="68" spans="12:18" x14ac:dyDescent="0.3">
      <c r="L68" s="17">
        <v>0.3</v>
      </c>
      <c r="M68" s="35">
        <f t="shared" si="65"/>
        <v>0.3</v>
      </c>
      <c r="N68" s="40">
        <f t="shared" si="66"/>
        <v>0.73079972474530197</v>
      </c>
      <c r="O68" s="38">
        <f t="shared" si="67"/>
        <v>0.51222425278643269</v>
      </c>
      <c r="P68" s="36">
        <f t="shared" si="68"/>
        <v>38.503077977302802</v>
      </c>
      <c r="Q68" s="36">
        <f t="shared" si="69"/>
        <v>15.604649465033521</v>
      </c>
      <c r="R68" s="36">
        <f t="shared" si="70"/>
        <v>18.907162437698169</v>
      </c>
    </row>
    <row r="69" spans="12:18" x14ac:dyDescent="0.3">
      <c r="L69" s="17">
        <v>0.35</v>
      </c>
      <c r="M69" s="35">
        <f t="shared" si="65"/>
        <v>0.35</v>
      </c>
      <c r="N69" s="40">
        <f t="shared" si="66"/>
        <v>0.73504458515047877</v>
      </c>
      <c r="O69" s="38">
        <f t="shared" si="67"/>
        <v>0.51220743147437486</v>
      </c>
      <c r="P69" s="36">
        <f t="shared" si="68"/>
        <v>38.546204769875132</v>
      </c>
      <c r="Q69" s="36">
        <f t="shared" si="69"/>
        <v>15.617173670551605</v>
      </c>
      <c r="R69" s="36">
        <f t="shared" si="70"/>
        <v>19.033861556452408</v>
      </c>
    </row>
    <row r="70" spans="12:18" x14ac:dyDescent="0.3">
      <c r="L70" s="17">
        <v>0.4</v>
      </c>
      <c r="M70" s="35">
        <f t="shared" si="65"/>
        <v>0.4</v>
      </c>
      <c r="N70" s="40">
        <f t="shared" si="66"/>
        <v>0.73928944555565546</v>
      </c>
      <c r="O70" s="38">
        <f t="shared" si="67"/>
        <v>0.51219061016231693</v>
      </c>
      <c r="P70" s="36">
        <f t="shared" si="68"/>
        <v>38.589331562447455</v>
      </c>
      <c r="Q70" s="36">
        <f t="shared" si="69"/>
        <v>15.629697876069686</v>
      </c>
      <c r="R70" s="36">
        <f t="shared" si="70"/>
        <v>19.160560675206646</v>
      </c>
    </row>
    <row r="71" spans="12:18" x14ac:dyDescent="0.3">
      <c r="L71" s="17">
        <v>0.45</v>
      </c>
      <c r="M71" s="35">
        <f t="shared" si="65"/>
        <v>0.45</v>
      </c>
      <c r="N71" s="40">
        <f t="shared" si="66"/>
        <v>0.74353430596083214</v>
      </c>
      <c r="O71" s="38">
        <f t="shared" si="67"/>
        <v>0.5121737888502591</v>
      </c>
      <c r="P71" s="36">
        <f t="shared" si="68"/>
        <v>38.632458355019786</v>
      </c>
      <c r="Q71" s="36">
        <f t="shared" si="69"/>
        <v>15.642222081587771</v>
      </c>
      <c r="R71" s="36">
        <f t="shared" si="70"/>
        <v>19.287259793960885</v>
      </c>
    </row>
    <row r="72" spans="12:18" x14ac:dyDescent="0.3">
      <c r="L72" s="17">
        <v>0.5</v>
      </c>
      <c r="M72" s="35">
        <f t="shared" si="65"/>
        <v>0.5</v>
      </c>
      <c r="N72" s="40">
        <f t="shared" si="66"/>
        <v>0.74777916636600872</v>
      </c>
      <c r="O72" s="38">
        <f t="shared" si="67"/>
        <v>0.51215696753820117</v>
      </c>
      <c r="P72" s="36">
        <f t="shared" si="68"/>
        <v>38.675585147592116</v>
      </c>
      <c r="Q72" s="36">
        <f t="shared" si="69"/>
        <v>15.654746287105853</v>
      </c>
      <c r="R72" s="36">
        <f t="shared" si="70"/>
        <v>19.413958912715124</v>
      </c>
    </row>
    <row r="73" spans="12:18" x14ac:dyDescent="0.3">
      <c r="L73" s="17">
        <v>0.55000000000000004</v>
      </c>
      <c r="M73" s="35">
        <f>L73</f>
        <v>0.55000000000000004</v>
      </c>
      <c r="N73" s="40">
        <f t="shared" si="66"/>
        <v>0.75202402677118552</v>
      </c>
      <c r="O73" s="38">
        <f t="shared" si="67"/>
        <v>0.51214014622614334</v>
      </c>
      <c r="P73" s="36">
        <f t="shared" si="68"/>
        <v>38.71871194016444</v>
      </c>
      <c r="Q73" s="36">
        <f t="shared" si="69"/>
        <v>15.667270492623937</v>
      </c>
      <c r="R73" s="36">
        <f t="shared" si="70"/>
        <v>19.540658031469363</v>
      </c>
    </row>
    <row r="74" spans="12:18" x14ac:dyDescent="0.3">
      <c r="L74" s="17">
        <v>0.6</v>
      </c>
      <c r="M74" s="35">
        <f t="shared" si="65"/>
        <v>0.6</v>
      </c>
      <c r="N74" s="40">
        <f t="shared" si="66"/>
        <v>0.75626888717636209</v>
      </c>
      <c r="O74" s="38">
        <f t="shared" si="67"/>
        <v>0.51212332491408552</v>
      </c>
      <c r="P74" s="36">
        <f t="shared" si="68"/>
        <v>38.761838732736763</v>
      </c>
      <c r="Q74" s="36">
        <f t="shared" si="69"/>
        <v>15.67979469814202</v>
      </c>
      <c r="R74" s="36">
        <f t="shared" si="70"/>
        <v>19.667357150223602</v>
      </c>
    </row>
    <row r="75" spans="12:18" x14ac:dyDescent="0.3">
      <c r="L75" s="17">
        <v>0.65</v>
      </c>
      <c r="M75" s="35">
        <f t="shared" si="65"/>
        <v>0.65</v>
      </c>
      <c r="N75" s="40">
        <f t="shared" si="66"/>
        <v>0.76051374758153889</v>
      </c>
      <c r="O75" s="38">
        <f t="shared" si="67"/>
        <v>0.51210650360202759</v>
      </c>
      <c r="P75" s="36">
        <f t="shared" si="68"/>
        <v>38.804965525309093</v>
      </c>
      <c r="Q75" s="36">
        <f t="shared" si="69"/>
        <v>15.692318903660102</v>
      </c>
      <c r="R75" s="36">
        <f t="shared" si="70"/>
        <v>19.79405626897784</v>
      </c>
    </row>
    <row r="76" spans="12:18" x14ac:dyDescent="0.3">
      <c r="L76" s="17">
        <v>0.7</v>
      </c>
      <c r="M76" s="35">
        <f t="shared" si="65"/>
        <v>0.7</v>
      </c>
      <c r="N76" s="40">
        <f t="shared" si="66"/>
        <v>0.76475860798671547</v>
      </c>
      <c r="O76" s="38">
        <f t="shared" si="67"/>
        <v>0.51208968228996976</v>
      </c>
      <c r="P76" s="36">
        <f t="shared" si="68"/>
        <v>38.848092317881424</v>
      </c>
      <c r="Q76" s="36">
        <f t="shared" si="69"/>
        <v>15.704843109178185</v>
      </c>
      <c r="R76" s="36">
        <f t="shared" si="70"/>
        <v>19.920755387732079</v>
      </c>
    </row>
    <row r="77" spans="12:18" x14ac:dyDescent="0.3">
      <c r="L77" s="17">
        <v>0.75</v>
      </c>
      <c r="M77" s="35">
        <f t="shared" si="65"/>
        <v>0.75</v>
      </c>
      <c r="N77" s="40">
        <f t="shared" si="66"/>
        <v>0.76900346839189215</v>
      </c>
      <c r="O77" s="38">
        <f t="shared" si="67"/>
        <v>0.51207286097791183</v>
      </c>
      <c r="P77" s="36">
        <f t="shared" si="68"/>
        <v>38.891219110453747</v>
      </c>
      <c r="Q77" s="36">
        <f t="shared" si="69"/>
        <v>15.717367314696268</v>
      </c>
      <c r="R77" s="36">
        <f t="shared" si="70"/>
        <v>20.047454506486318</v>
      </c>
    </row>
    <row r="78" spans="12:18" x14ac:dyDescent="0.3">
      <c r="L78" s="17">
        <v>0.8</v>
      </c>
      <c r="M78" s="35">
        <f>L78</f>
        <v>0.8</v>
      </c>
      <c r="N78" s="40">
        <f t="shared" si="66"/>
        <v>0.77324832879706895</v>
      </c>
      <c r="O78" s="38">
        <f t="shared" si="67"/>
        <v>0.512056039665854</v>
      </c>
      <c r="P78" s="36">
        <f t="shared" si="68"/>
        <v>38.934345903026077</v>
      </c>
      <c r="Q78" s="36">
        <f t="shared" si="69"/>
        <v>15.729891520214352</v>
      </c>
      <c r="R78" s="36">
        <f t="shared" si="70"/>
        <v>20.174153625240553</v>
      </c>
    </row>
    <row r="79" spans="12:18" x14ac:dyDescent="0.3">
      <c r="L79" s="17">
        <v>0.85</v>
      </c>
      <c r="M79" s="35">
        <f t="shared" si="65"/>
        <v>0.85</v>
      </c>
      <c r="N79" s="40">
        <f t="shared" si="66"/>
        <v>0.77749318920224553</v>
      </c>
      <c r="O79" s="38">
        <f t="shared" si="67"/>
        <v>0.51203921835379607</v>
      </c>
      <c r="P79" s="36">
        <f t="shared" si="68"/>
        <v>38.977472695598408</v>
      </c>
      <c r="Q79" s="36">
        <f t="shared" si="69"/>
        <v>15.742415725732435</v>
      </c>
      <c r="R79" s="36">
        <f t="shared" si="70"/>
        <v>20.300852743994795</v>
      </c>
    </row>
    <row r="80" spans="12:18" x14ac:dyDescent="0.3">
      <c r="L80" s="17">
        <v>0.9</v>
      </c>
      <c r="M80" s="35">
        <f t="shared" si="65"/>
        <v>0.9</v>
      </c>
      <c r="N80" s="40">
        <f t="shared" si="66"/>
        <v>0.78173804960742221</v>
      </c>
      <c r="O80" s="38">
        <f t="shared" si="67"/>
        <v>0.51202239704173824</v>
      </c>
      <c r="P80" s="36">
        <f t="shared" si="68"/>
        <v>39.020599488170731</v>
      </c>
      <c r="Q80" s="36">
        <f t="shared" si="69"/>
        <v>15.754939931250519</v>
      </c>
      <c r="R80" s="36">
        <f t="shared" si="70"/>
        <v>20.427551862749031</v>
      </c>
    </row>
    <row r="81" spans="12:18" x14ac:dyDescent="0.3">
      <c r="L81" s="17">
        <v>0.95</v>
      </c>
      <c r="M81" s="35">
        <f t="shared" si="65"/>
        <v>0.95</v>
      </c>
      <c r="N81" s="40">
        <f t="shared" si="66"/>
        <v>0.7859829100125989</v>
      </c>
      <c r="O81" s="38">
        <f t="shared" si="67"/>
        <v>0.51200557572968042</v>
      </c>
      <c r="P81" s="36">
        <f t="shared" si="68"/>
        <v>39.063726280743055</v>
      </c>
      <c r="Q81" s="36">
        <f t="shared" si="69"/>
        <v>15.7674641367686</v>
      </c>
      <c r="R81" s="36">
        <f t="shared" si="70"/>
        <v>20.554250981503269</v>
      </c>
    </row>
    <row r="82" spans="12:18" x14ac:dyDescent="0.3">
      <c r="L82" s="17">
        <v>1</v>
      </c>
      <c r="M82" s="35">
        <f t="shared" si="65"/>
        <v>1</v>
      </c>
      <c r="N82" s="40">
        <f t="shared" si="66"/>
        <v>0.79022777041777559</v>
      </c>
      <c r="O82" s="38">
        <f t="shared" si="67"/>
        <v>0.51198875441762248</v>
      </c>
      <c r="P82" s="36">
        <f t="shared" si="68"/>
        <v>39.106853073315385</v>
      </c>
      <c r="Q82" s="36">
        <f t="shared" si="69"/>
        <v>15.779988342286684</v>
      </c>
      <c r="R82" s="36">
        <f t="shared" si="70"/>
        <v>20.680950100257508</v>
      </c>
    </row>
    <row r="85" spans="12:18" x14ac:dyDescent="0.25">
      <c r="L85" s="8" t="s">
        <v>164</v>
      </c>
    </row>
    <row r="86" spans="12:18" x14ac:dyDescent="0.3">
      <c r="N86" s="17" t="s">
        <v>165</v>
      </c>
      <c r="O86" s="17" t="s">
        <v>192</v>
      </c>
      <c r="P86" s="17" t="s">
        <v>166</v>
      </c>
      <c r="Q86" s="17" t="s">
        <v>167</v>
      </c>
      <c r="R86" s="17" t="s">
        <v>168</v>
      </c>
    </row>
    <row r="87" spans="12:18" x14ac:dyDescent="0.3">
      <c r="L87" s="17">
        <v>0</v>
      </c>
      <c r="M87" s="35">
        <f>L87</f>
        <v>0</v>
      </c>
      <c r="N87" s="40">
        <f t="shared" ref="N87:N88" si="71">($C$18*L87)+((1-L87)*$C$16)</f>
        <v>0.70533056231424196</v>
      </c>
      <c r="O87" s="17">
        <f t="shared" ref="O87:O88" si="72">($D$18*L87)+((1-L87)*$D$16)</f>
        <v>0.51232518065877997</v>
      </c>
      <c r="P87" s="36">
        <f t="shared" ref="P87:P88" si="73">($E$18*L87)+((1-L87)*$E$16)</f>
        <v>38.24431722186884</v>
      </c>
      <c r="Q87" s="36">
        <f t="shared" ref="Q87:Q88" si="74">($F$18*L87)+((1-L87)*$F$16)</f>
        <v>15.529504231925022</v>
      </c>
      <c r="R87" s="36">
        <f t="shared" ref="R87:R88" si="75">($G$18*L87)+((1-L87)*$G$16)</f>
        <v>18.14696772517274</v>
      </c>
    </row>
    <row r="88" spans="12:18" x14ac:dyDescent="0.3">
      <c r="L88" s="17">
        <v>0.05</v>
      </c>
      <c r="M88" s="35">
        <f t="shared" ref="M88:M107" si="76">L88</f>
        <v>0.05</v>
      </c>
      <c r="N88" s="40">
        <f t="shared" si="71"/>
        <v>0.70759776271205865</v>
      </c>
      <c r="O88" s="17">
        <f t="shared" si="72"/>
        <v>0.5122782158240512</v>
      </c>
      <c r="P88" s="36">
        <f t="shared" si="73"/>
        <v>38.253634926670138</v>
      </c>
      <c r="Q88" s="36">
        <f t="shared" si="74"/>
        <v>15.537924094595761</v>
      </c>
      <c r="R88" s="36">
        <f t="shared" si="75"/>
        <v>18.225811882773499</v>
      </c>
    </row>
    <row r="89" spans="12:18" x14ac:dyDescent="0.3">
      <c r="L89" s="17">
        <v>0.1</v>
      </c>
      <c r="M89" s="35">
        <f t="shared" si="76"/>
        <v>0.1</v>
      </c>
      <c r="N89" s="40">
        <f t="shared" ref="N89:N107" si="77">($C$18*L89)+((1-L89)*$C$16)</f>
        <v>0.70986496310987546</v>
      </c>
      <c r="O89" s="17">
        <f t="shared" ref="O89:O107" si="78">($D$18*L89)+((1-L89)*$D$16)</f>
        <v>0.51223125098932243</v>
      </c>
      <c r="P89" s="36">
        <f t="shared" ref="P89:P107" si="79">($E$18*L89)+((1-L89)*$E$16)</f>
        <v>38.26295263147145</v>
      </c>
      <c r="Q89" s="36">
        <f t="shared" ref="Q89:Q107" si="80">($F$18*L89)+((1-L89)*$F$16)</f>
        <v>15.546343957266501</v>
      </c>
      <c r="R89" s="36">
        <f t="shared" ref="R89:R107" si="81">($G$18*L89)+((1-L89)*$G$16)</f>
        <v>18.304656040374258</v>
      </c>
    </row>
    <row r="90" spans="12:18" x14ac:dyDescent="0.3">
      <c r="L90" s="17">
        <v>0.15</v>
      </c>
      <c r="M90" s="35">
        <f t="shared" si="76"/>
        <v>0.15</v>
      </c>
      <c r="N90" s="40">
        <f t="shared" si="77"/>
        <v>0.71213216350769215</v>
      </c>
      <c r="O90" s="17">
        <f t="shared" si="78"/>
        <v>0.51218428615459366</v>
      </c>
      <c r="P90" s="36">
        <f t="shared" si="79"/>
        <v>38.27227033627274</v>
      </c>
      <c r="Q90" s="36">
        <f t="shared" si="80"/>
        <v>15.554763819937239</v>
      </c>
      <c r="R90" s="36">
        <f t="shared" si="81"/>
        <v>18.383500197975014</v>
      </c>
    </row>
    <row r="91" spans="12:18" x14ac:dyDescent="0.3">
      <c r="L91" s="17">
        <v>0.2</v>
      </c>
      <c r="M91" s="35">
        <f t="shared" si="76"/>
        <v>0.2</v>
      </c>
      <c r="N91" s="40">
        <f t="shared" si="77"/>
        <v>0.71439936390550896</v>
      </c>
      <c r="O91" s="17">
        <f t="shared" si="78"/>
        <v>0.51213732131986489</v>
      </c>
      <c r="P91" s="36">
        <f t="shared" si="79"/>
        <v>38.281588041074045</v>
      </c>
      <c r="Q91" s="36">
        <f t="shared" si="80"/>
        <v>15.563183682607979</v>
      </c>
      <c r="R91" s="36">
        <f t="shared" si="81"/>
        <v>18.462344355575773</v>
      </c>
    </row>
    <row r="92" spans="12:18" x14ac:dyDescent="0.3">
      <c r="L92" s="17">
        <v>0.25</v>
      </c>
      <c r="M92" s="35">
        <f t="shared" si="76"/>
        <v>0.25</v>
      </c>
      <c r="N92" s="40">
        <f t="shared" si="77"/>
        <v>0.71666656430332576</v>
      </c>
      <c r="O92" s="17">
        <f t="shared" si="78"/>
        <v>0.51209035648513601</v>
      </c>
      <c r="P92" s="36">
        <f t="shared" si="79"/>
        <v>38.290905745875349</v>
      </c>
      <c r="Q92" s="36">
        <f t="shared" si="80"/>
        <v>15.571603545278716</v>
      </c>
      <c r="R92" s="36">
        <f t="shared" si="81"/>
        <v>18.541188513176529</v>
      </c>
    </row>
    <row r="93" spans="12:18" x14ac:dyDescent="0.3">
      <c r="L93" s="17">
        <v>0.3</v>
      </c>
      <c r="M93" s="35">
        <f t="shared" si="76"/>
        <v>0.3</v>
      </c>
      <c r="N93" s="40">
        <f t="shared" si="77"/>
        <v>0.71893376470114245</v>
      </c>
      <c r="O93" s="17">
        <f t="shared" si="78"/>
        <v>0.51204339165040724</v>
      </c>
      <c r="P93" s="36">
        <f t="shared" si="79"/>
        <v>38.300223450676647</v>
      </c>
      <c r="Q93" s="36">
        <f t="shared" si="80"/>
        <v>15.580023407949454</v>
      </c>
      <c r="R93" s="36">
        <f t="shared" si="81"/>
        <v>18.620032670777288</v>
      </c>
    </row>
    <row r="94" spans="12:18" x14ac:dyDescent="0.3">
      <c r="L94" s="17">
        <v>0.35</v>
      </c>
      <c r="M94" s="35">
        <f t="shared" si="76"/>
        <v>0.35</v>
      </c>
      <c r="N94" s="40">
        <f t="shared" si="77"/>
        <v>0.72120096509895926</v>
      </c>
      <c r="O94" s="17">
        <f t="shared" si="78"/>
        <v>0.51199642681567847</v>
      </c>
      <c r="P94" s="36">
        <f t="shared" si="79"/>
        <v>38.309541155477952</v>
      </c>
      <c r="Q94" s="36">
        <f t="shared" si="80"/>
        <v>15.588443270620196</v>
      </c>
      <c r="R94" s="36">
        <f t="shared" si="81"/>
        <v>18.698876828378047</v>
      </c>
    </row>
    <row r="95" spans="12:18" x14ac:dyDescent="0.3">
      <c r="L95" s="17">
        <v>0.4</v>
      </c>
      <c r="M95" s="35">
        <f t="shared" si="76"/>
        <v>0.4</v>
      </c>
      <c r="N95" s="40">
        <f t="shared" si="77"/>
        <v>0.72346816549677595</v>
      </c>
      <c r="O95" s="17">
        <f t="shared" si="78"/>
        <v>0.5119494619809497</v>
      </c>
      <c r="P95" s="36">
        <f t="shared" si="79"/>
        <v>38.318858860279249</v>
      </c>
      <c r="Q95" s="36">
        <f t="shared" si="80"/>
        <v>15.596863133290933</v>
      </c>
      <c r="R95" s="36">
        <f t="shared" si="81"/>
        <v>18.777720985978803</v>
      </c>
    </row>
    <row r="96" spans="12:18" x14ac:dyDescent="0.3">
      <c r="L96" s="17">
        <v>0.45</v>
      </c>
      <c r="M96" s="35">
        <f t="shared" si="76"/>
        <v>0.45</v>
      </c>
      <c r="N96" s="40">
        <f t="shared" si="77"/>
        <v>0.72573536589459275</v>
      </c>
      <c r="O96" s="17">
        <f t="shared" si="78"/>
        <v>0.51190249714622094</v>
      </c>
      <c r="P96" s="36">
        <f t="shared" si="79"/>
        <v>38.328176565080554</v>
      </c>
      <c r="Q96" s="36">
        <f t="shared" si="80"/>
        <v>15.605282995961673</v>
      </c>
      <c r="R96" s="36">
        <f t="shared" si="81"/>
        <v>18.856565143579566</v>
      </c>
    </row>
    <row r="97" spans="12:18" x14ac:dyDescent="0.3">
      <c r="L97" s="17">
        <v>0.5</v>
      </c>
      <c r="M97" s="35">
        <f t="shared" si="76"/>
        <v>0.5</v>
      </c>
      <c r="N97" s="40">
        <f t="shared" si="77"/>
        <v>0.72800256629240945</v>
      </c>
      <c r="O97" s="17">
        <f t="shared" si="78"/>
        <v>0.51185553231149217</v>
      </c>
      <c r="P97" s="36">
        <f t="shared" si="79"/>
        <v>38.337494269881859</v>
      </c>
      <c r="Q97" s="36">
        <f t="shared" si="80"/>
        <v>15.613702858632411</v>
      </c>
      <c r="R97" s="36">
        <f t="shared" si="81"/>
        <v>18.935409301180322</v>
      </c>
    </row>
    <row r="98" spans="12:18" x14ac:dyDescent="0.3">
      <c r="L98" s="17">
        <v>0.55000000000000004</v>
      </c>
      <c r="M98" s="35">
        <f>L98</f>
        <v>0.55000000000000004</v>
      </c>
      <c r="N98" s="40">
        <f t="shared" si="77"/>
        <v>0.73026976669022625</v>
      </c>
      <c r="O98" s="17">
        <f t="shared" si="78"/>
        <v>0.5118085674767634</v>
      </c>
      <c r="P98" s="36">
        <f t="shared" si="79"/>
        <v>38.346811974683156</v>
      </c>
      <c r="Q98" s="36">
        <f t="shared" si="80"/>
        <v>15.62212272130315</v>
      </c>
      <c r="R98" s="36">
        <f t="shared" si="81"/>
        <v>19.014253458781077</v>
      </c>
    </row>
    <row r="99" spans="12:18" x14ac:dyDescent="0.3">
      <c r="L99" s="17">
        <v>0.6</v>
      </c>
      <c r="M99" s="35">
        <f t="shared" si="76"/>
        <v>0.6</v>
      </c>
      <c r="N99" s="40">
        <f t="shared" si="77"/>
        <v>0.73253696708804295</v>
      </c>
      <c r="O99" s="17">
        <f t="shared" si="78"/>
        <v>0.51176160264203463</v>
      </c>
      <c r="P99" s="36">
        <f t="shared" si="79"/>
        <v>38.356129679484454</v>
      </c>
      <c r="Q99" s="36">
        <f t="shared" si="80"/>
        <v>15.63054258397389</v>
      </c>
      <c r="R99" s="36">
        <f t="shared" si="81"/>
        <v>19.093097616381836</v>
      </c>
    </row>
    <row r="100" spans="12:18" x14ac:dyDescent="0.3">
      <c r="L100" s="17">
        <v>0.65</v>
      </c>
      <c r="M100" s="35">
        <f t="shared" si="76"/>
        <v>0.65</v>
      </c>
      <c r="N100" s="40">
        <f t="shared" si="77"/>
        <v>0.73480416748585964</v>
      </c>
      <c r="O100" s="17">
        <f t="shared" si="78"/>
        <v>0.51171463780730586</v>
      </c>
      <c r="P100" s="36">
        <f t="shared" si="79"/>
        <v>38.365447384285758</v>
      </c>
      <c r="Q100" s="36">
        <f t="shared" si="80"/>
        <v>15.638962446644626</v>
      </c>
      <c r="R100" s="36">
        <f t="shared" si="81"/>
        <v>19.171941773982596</v>
      </c>
    </row>
    <row r="101" spans="12:18" x14ac:dyDescent="0.3">
      <c r="L101" s="17">
        <v>0.7</v>
      </c>
      <c r="M101" s="35">
        <f t="shared" si="76"/>
        <v>0.7</v>
      </c>
      <c r="N101" s="40">
        <f t="shared" si="77"/>
        <v>0.73707136788367644</v>
      </c>
      <c r="O101" s="17">
        <f t="shared" si="78"/>
        <v>0.51166767297257709</v>
      </c>
      <c r="P101" s="36">
        <f t="shared" si="79"/>
        <v>38.374765089087063</v>
      </c>
      <c r="Q101" s="36">
        <f t="shared" si="80"/>
        <v>15.647382309315367</v>
      </c>
      <c r="R101" s="36">
        <f t="shared" si="81"/>
        <v>19.250785931583351</v>
      </c>
    </row>
    <row r="102" spans="12:18" x14ac:dyDescent="0.3">
      <c r="L102" s="17">
        <v>0.75</v>
      </c>
      <c r="M102" s="35">
        <f t="shared" si="76"/>
        <v>0.75</v>
      </c>
      <c r="N102" s="40">
        <f t="shared" si="77"/>
        <v>0.73933856828149314</v>
      </c>
      <c r="O102" s="17">
        <f t="shared" si="78"/>
        <v>0.51162070813784832</v>
      </c>
      <c r="P102" s="36">
        <f t="shared" si="79"/>
        <v>38.384082793888361</v>
      </c>
      <c r="Q102" s="36">
        <f t="shared" si="80"/>
        <v>15.655802171986107</v>
      </c>
      <c r="R102" s="36">
        <f t="shared" si="81"/>
        <v>19.329630089184111</v>
      </c>
    </row>
    <row r="103" spans="12:18" x14ac:dyDescent="0.3">
      <c r="L103" s="17">
        <v>0.8</v>
      </c>
      <c r="M103" s="35">
        <f t="shared" si="76"/>
        <v>0.8</v>
      </c>
      <c r="N103" s="40">
        <f t="shared" si="77"/>
        <v>0.74160576867930994</v>
      </c>
      <c r="O103" s="17">
        <f t="shared" si="78"/>
        <v>0.51157374330311944</v>
      </c>
      <c r="P103" s="36">
        <f t="shared" si="79"/>
        <v>38.393400498689665</v>
      </c>
      <c r="Q103" s="36">
        <f t="shared" si="80"/>
        <v>15.664222034656845</v>
      </c>
      <c r="R103" s="36">
        <f t="shared" si="81"/>
        <v>19.408474246784866</v>
      </c>
    </row>
    <row r="104" spans="12:18" x14ac:dyDescent="0.3">
      <c r="L104" s="17">
        <v>0.85</v>
      </c>
      <c r="M104" s="35">
        <f t="shared" si="76"/>
        <v>0.85</v>
      </c>
      <c r="N104" s="40">
        <f t="shared" si="77"/>
        <v>0.74387296907712674</v>
      </c>
      <c r="O104" s="17">
        <f t="shared" si="78"/>
        <v>0.51152677846839067</v>
      </c>
      <c r="P104" s="36">
        <f t="shared" si="79"/>
        <v>38.402718203490963</v>
      </c>
      <c r="Q104" s="36">
        <f t="shared" si="80"/>
        <v>15.672641897327583</v>
      </c>
      <c r="R104" s="36">
        <f t="shared" si="81"/>
        <v>19.487318404385626</v>
      </c>
    </row>
    <row r="105" spans="12:18" x14ac:dyDescent="0.3">
      <c r="L105" s="17">
        <v>0.9</v>
      </c>
      <c r="M105" s="35">
        <f t="shared" si="76"/>
        <v>0.9</v>
      </c>
      <c r="N105" s="40">
        <f t="shared" si="77"/>
        <v>0.74614016947494344</v>
      </c>
      <c r="O105" s="17">
        <f t="shared" si="78"/>
        <v>0.51147981363366191</v>
      </c>
      <c r="P105" s="36">
        <f t="shared" si="79"/>
        <v>38.412035908292268</v>
      </c>
      <c r="Q105" s="36">
        <f t="shared" si="80"/>
        <v>15.681061759998324</v>
      </c>
      <c r="R105" s="36">
        <f t="shared" si="81"/>
        <v>19.566162561986385</v>
      </c>
    </row>
    <row r="106" spans="12:18" x14ac:dyDescent="0.3">
      <c r="L106" s="17">
        <v>0.95</v>
      </c>
      <c r="M106" s="35">
        <f t="shared" si="76"/>
        <v>0.95</v>
      </c>
      <c r="N106" s="40">
        <f t="shared" si="77"/>
        <v>0.74840736987276024</v>
      </c>
      <c r="O106" s="17">
        <f t="shared" si="78"/>
        <v>0.51143284879893314</v>
      </c>
      <c r="P106" s="36">
        <f t="shared" si="79"/>
        <v>38.421353613093565</v>
      </c>
      <c r="Q106" s="36">
        <f t="shared" si="80"/>
        <v>15.68948162266906</v>
      </c>
      <c r="R106" s="36">
        <f t="shared" si="81"/>
        <v>19.645006719587141</v>
      </c>
    </row>
    <row r="107" spans="12:18" x14ac:dyDescent="0.3">
      <c r="L107" s="17">
        <v>1</v>
      </c>
      <c r="M107" s="35">
        <f t="shared" si="76"/>
        <v>1</v>
      </c>
      <c r="N107" s="40">
        <f t="shared" si="77"/>
        <v>0.75067457027057694</v>
      </c>
      <c r="O107" s="17">
        <f t="shared" si="78"/>
        <v>0.51138588396420437</v>
      </c>
      <c r="P107" s="36">
        <f t="shared" si="79"/>
        <v>38.43067131789487</v>
      </c>
      <c r="Q107" s="36">
        <f t="shared" si="80"/>
        <v>15.6979014853398</v>
      </c>
      <c r="R107" s="36">
        <f t="shared" si="81"/>
        <v>19.7238508771879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intro</vt:lpstr>
      <vt:lpstr>AFC and mixing_trace elements</vt:lpstr>
      <vt:lpstr>AFC and mixing_isotopes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/>
  <dc:creator>Activation Laboratories</dc:creator>
  <cp:keywords/>
  <dc:description/>
  <cp:lastModifiedBy>Júlio Lopes</cp:lastModifiedBy>
  <dcterms:created xsi:type="dcterms:W3CDTF">2020-09-28T18:16:39Z</dcterms:created>
  <dcterms:modified xsi:type="dcterms:W3CDTF">2024-04-13T15:22:20Z</dcterms:modified>
  <cp:category/>
</cp:coreProperties>
</file>