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me\OneDrive\Área de Trabalho\Usuários\Júlio Lopes_v2\Doutorado\paper JP\Supply mat revised\"/>
    </mc:Choice>
  </mc:AlternateContent>
  <xr:revisionPtr revIDLastSave="0" documentId="13_ncr:1_{77032859-02EE-4EDF-A770-75EDCB7BB9CF}" xr6:coauthVersionLast="47" xr6:coauthVersionMax="47" xr10:uidLastSave="{00000000-0000-0000-0000-000000000000}"/>
  <bookViews>
    <workbookView xWindow="-28920" yWindow="-120" windowWidth="29040" windowHeight="15720" tabRatio="731" xr2:uid="{964D397D-53BD-4878-8F10-464D1923C68B}"/>
  </bookViews>
  <sheets>
    <sheet name="intro" sheetId="1" r:id="rId1"/>
    <sheet name="A. Feldspar struc form" sheetId="5" r:id="rId2"/>
    <sheet name="B. Mica struc form" sheetId="7" r:id="rId3"/>
    <sheet name="C. Magnetite struc form" sheetId="8" r:id="rId4"/>
    <sheet name="D. Routine analysis" sheetId="9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9" l="1"/>
  <c r="C27" i="9" s="1"/>
  <c r="C13" i="9"/>
  <c r="C21" i="9" s="1"/>
  <c r="C14" i="9"/>
  <c r="C22" i="9" s="1"/>
  <c r="C15" i="9"/>
  <c r="C23" i="9" s="1"/>
  <c r="C16" i="9"/>
  <c r="C24" i="9" s="1"/>
  <c r="C17" i="9"/>
  <c r="C25" i="9" s="1"/>
  <c r="C12" i="9"/>
  <c r="C20" i="9" s="1"/>
  <c r="C17" i="8" l="1"/>
  <c r="D17" i="8"/>
  <c r="E17" i="8"/>
  <c r="F17" i="8"/>
  <c r="G17" i="8"/>
  <c r="B17" i="8"/>
  <c r="G20" i="7" l="1"/>
  <c r="C20" i="7"/>
  <c r="D20" i="7"/>
  <c r="F20" i="7"/>
  <c r="E20" i="7"/>
  <c r="I20" i="7"/>
  <c r="H20" i="7"/>
  <c r="J20" i="7"/>
  <c r="B20" i="7"/>
  <c r="G30" i="5" l="1"/>
  <c r="H30" i="5"/>
  <c r="C30" i="5"/>
  <c r="D30" i="5"/>
  <c r="E30" i="5"/>
  <c r="I30" i="5"/>
  <c r="J30" i="5"/>
  <c r="K30" i="5"/>
  <c r="L30" i="5"/>
  <c r="F30" i="5"/>
  <c r="M30" i="5"/>
  <c r="N30" i="5"/>
  <c r="O30" i="5"/>
  <c r="P30" i="5"/>
  <c r="Q30" i="5"/>
  <c r="R30" i="5"/>
  <c r="S30" i="5"/>
  <c r="T30" i="5"/>
  <c r="U30" i="5"/>
  <c r="X30" i="5"/>
  <c r="V30" i="5"/>
  <c r="W30" i="5"/>
  <c r="Y30" i="5"/>
  <c r="Z30" i="5"/>
  <c r="AA30" i="5"/>
  <c r="AB30" i="5"/>
  <c r="AC30" i="5"/>
  <c r="B30" i="5"/>
  <c r="G22" i="5"/>
  <c r="H22" i="5"/>
  <c r="C22" i="5"/>
  <c r="D22" i="5"/>
  <c r="E22" i="5"/>
  <c r="I22" i="5"/>
  <c r="J22" i="5"/>
  <c r="K22" i="5"/>
  <c r="L22" i="5"/>
  <c r="F22" i="5"/>
  <c r="M22" i="5"/>
  <c r="N22" i="5"/>
  <c r="O22" i="5"/>
  <c r="P22" i="5"/>
  <c r="Q22" i="5"/>
  <c r="R22" i="5"/>
  <c r="S22" i="5"/>
  <c r="T22" i="5"/>
  <c r="U22" i="5"/>
  <c r="X22" i="5"/>
  <c r="V22" i="5"/>
  <c r="W22" i="5"/>
  <c r="Y22" i="5"/>
  <c r="Z22" i="5"/>
  <c r="AA22" i="5"/>
  <c r="AB22" i="5"/>
  <c r="AC22" i="5"/>
  <c r="B22" i="5"/>
  <c r="G37" i="5"/>
  <c r="H37" i="5"/>
  <c r="C37" i="5"/>
  <c r="D37" i="5"/>
  <c r="E37" i="5"/>
  <c r="I37" i="5"/>
  <c r="J37" i="5"/>
  <c r="K37" i="5"/>
  <c r="L37" i="5"/>
  <c r="F37" i="5"/>
  <c r="M37" i="5"/>
  <c r="N37" i="5"/>
  <c r="O37" i="5"/>
  <c r="P37" i="5"/>
  <c r="Q37" i="5"/>
  <c r="R37" i="5"/>
  <c r="S37" i="5"/>
  <c r="T37" i="5"/>
  <c r="U37" i="5"/>
  <c r="X37" i="5"/>
  <c r="V37" i="5"/>
  <c r="W37" i="5"/>
  <c r="Y37" i="5"/>
  <c r="Z37" i="5"/>
  <c r="AA37" i="5"/>
  <c r="AB37" i="5"/>
  <c r="AC37" i="5"/>
  <c r="B37" i="5"/>
  <c r="G17" i="5"/>
  <c r="H17" i="5"/>
  <c r="C17" i="5"/>
  <c r="D17" i="5"/>
  <c r="E17" i="5"/>
  <c r="I17" i="5"/>
  <c r="J17" i="5"/>
  <c r="K17" i="5"/>
  <c r="L17" i="5"/>
  <c r="F17" i="5"/>
  <c r="M17" i="5"/>
  <c r="N17" i="5"/>
  <c r="O17" i="5"/>
  <c r="P17" i="5"/>
  <c r="Q17" i="5"/>
  <c r="R17" i="5"/>
  <c r="S17" i="5"/>
  <c r="T17" i="5"/>
  <c r="U17" i="5"/>
  <c r="X17" i="5"/>
  <c r="V17" i="5"/>
  <c r="W17" i="5"/>
  <c r="Y17" i="5"/>
  <c r="Z17" i="5"/>
  <c r="AA17" i="5"/>
  <c r="AB17" i="5"/>
  <c r="AC17" i="5"/>
  <c r="B17" i="5"/>
  <c r="G47" i="7"/>
  <c r="C47" i="7"/>
  <c r="D47" i="7"/>
  <c r="F47" i="7"/>
  <c r="E47" i="7"/>
  <c r="I47" i="7"/>
  <c r="H47" i="7"/>
  <c r="J47" i="7"/>
  <c r="G48" i="7"/>
  <c r="C48" i="7"/>
  <c r="D48" i="7"/>
  <c r="F48" i="7"/>
  <c r="E48" i="7"/>
  <c r="I48" i="7"/>
  <c r="H48" i="7"/>
  <c r="J48" i="7"/>
  <c r="G49" i="7"/>
  <c r="C49" i="7"/>
  <c r="D49" i="7"/>
  <c r="F49" i="7"/>
  <c r="E49" i="7"/>
  <c r="I49" i="7"/>
  <c r="H49" i="7"/>
  <c r="J49" i="7"/>
  <c r="I50" i="7"/>
  <c r="B49" i="7"/>
  <c r="B48" i="7"/>
  <c r="B47" i="7"/>
  <c r="B32" i="5" l="1"/>
  <c r="C50" i="7"/>
  <c r="G50" i="7"/>
  <c r="D50" i="7"/>
  <c r="B50" i="7"/>
  <c r="H50" i="7"/>
  <c r="E50" i="7"/>
  <c r="AA32" i="5"/>
  <c r="V32" i="5"/>
  <c r="S32" i="5"/>
  <c r="P32" i="5"/>
  <c r="K32" i="5"/>
  <c r="I32" i="5"/>
  <c r="AC32" i="5"/>
  <c r="Y32" i="5"/>
  <c r="U32" i="5"/>
  <c r="R32" i="5"/>
  <c r="N32" i="5"/>
  <c r="F32" i="5"/>
  <c r="D32" i="5"/>
  <c r="G32" i="5"/>
  <c r="C32" i="5"/>
  <c r="Z32" i="5"/>
  <c r="X32" i="5"/>
  <c r="O32" i="5"/>
  <c r="E32" i="5"/>
  <c r="H32" i="5"/>
  <c r="AB32" i="5"/>
  <c r="W32" i="5"/>
  <c r="T32" i="5"/>
  <c r="Q32" i="5"/>
  <c r="M32" i="5"/>
  <c r="L32" i="5"/>
  <c r="J32" i="5"/>
  <c r="J50" i="7"/>
  <c r="F50" i="7"/>
</calcChain>
</file>

<file path=xl/sharedStrings.xml><?xml version="1.0" encoding="utf-8"?>
<sst xmlns="http://schemas.openxmlformats.org/spreadsheetml/2006/main" count="452" uniqueCount="140">
  <si>
    <t>Sample</t>
  </si>
  <si>
    <t>C</t>
  </si>
  <si>
    <t>R</t>
  </si>
  <si>
    <t>FeO</t>
  </si>
  <si>
    <t>MnO</t>
  </si>
  <si>
    <t>MgO</t>
  </si>
  <si>
    <t>CaO</t>
  </si>
  <si>
    <t>SUM</t>
  </si>
  <si>
    <t>Si</t>
  </si>
  <si>
    <t>Al</t>
  </si>
  <si>
    <t>Cr</t>
  </si>
  <si>
    <t>Mn</t>
  </si>
  <si>
    <t>Mg</t>
  </si>
  <si>
    <t>Ca</t>
  </si>
  <si>
    <t>Na</t>
  </si>
  <si>
    <t>K</t>
  </si>
  <si>
    <t>MT</t>
  </si>
  <si>
    <t>TOTAL</t>
  </si>
  <si>
    <r>
      <t>SiO</t>
    </r>
    <r>
      <rPr>
        <vertAlign val="subscript"/>
        <sz val="10"/>
        <color theme="1"/>
        <rFont val="Times New Roman"/>
        <family val="1"/>
      </rPr>
      <t>2</t>
    </r>
  </si>
  <si>
    <r>
      <t>TiO</t>
    </r>
    <r>
      <rPr>
        <vertAlign val="subscript"/>
        <sz val="10"/>
        <color theme="1"/>
        <rFont val="Times New Roman"/>
        <family val="1"/>
      </rPr>
      <t>2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</si>
  <si>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</si>
  <si>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</si>
  <si>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</si>
  <si>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t>structural formula (4 oxygen basis)</t>
  </si>
  <si>
    <t>Fsp1</t>
  </si>
  <si>
    <t>Fsp2</t>
  </si>
  <si>
    <t>Fsp3</t>
  </si>
  <si>
    <t>Fsp4</t>
  </si>
  <si>
    <t>Fsp5</t>
  </si>
  <si>
    <t>Fsp6</t>
  </si>
  <si>
    <t>Fsp7</t>
  </si>
  <si>
    <t>Fsp8</t>
  </si>
  <si>
    <t>Fsp10</t>
  </si>
  <si>
    <t>Fsp11</t>
  </si>
  <si>
    <t>Fsp12</t>
  </si>
  <si>
    <t>BaO</t>
  </si>
  <si>
    <t>Ba</t>
  </si>
  <si>
    <t>Or</t>
  </si>
  <si>
    <t>Ab</t>
  </si>
  <si>
    <t>An</t>
  </si>
  <si>
    <t>Σ</t>
  </si>
  <si>
    <r>
      <t>Fe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</si>
  <si>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t>main oxides (wt%)</t>
  </si>
  <si>
    <t>structural formula (32 oxygen basis)</t>
  </si>
  <si>
    <t>mineral components (Deer, Howie and Zussman, 1971)</t>
  </si>
  <si>
    <t>F</t>
  </si>
  <si>
    <t>Cl</t>
  </si>
  <si>
    <t>ZnO</t>
  </si>
  <si>
    <t>OH</t>
  </si>
  <si>
    <t>Ti</t>
  </si>
  <si>
    <t>Zn</t>
  </si>
  <si>
    <t>structural formula (22 oxygen basis)</t>
  </si>
  <si>
    <t>Rock name</t>
  </si>
  <si>
    <t>Crystal ID</t>
  </si>
  <si>
    <r>
      <t>Zone analyzed</t>
    </r>
    <r>
      <rPr>
        <vertAlign val="superscript"/>
        <sz val="10"/>
        <color theme="1"/>
        <rFont val="Times New Roman"/>
        <family val="1"/>
      </rPr>
      <t>1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</si>
  <si>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</t>
    </r>
  </si>
  <si>
    <t>Mica1</t>
  </si>
  <si>
    <t>Mica2</t>
  </si>
  <si>
    <t>Mica3</t>
  </si>
  <si>
    <t>Mica4</t>
  </si>
  <si>
    <t>Mica6</t>
  </si>
  <si>
    <r>
      <t>Fe</t>
    </r>
    <r>
      <rPr>
        <vertAlign val="superscript"/>
        <sz val="10"/>
        <color theme="1"/>
        <rFont val="Times New Roman"/>
        <family val="1"/>
      </rPr>
      <t>3+</t>
    </r>
  </si>
  <si>
    <r>
      <t>Fe</t>
    </r>
    <r>
      <rPr>
        <vertAlign val="superscript"/>
        <sz val="10"/>
        <color theme="1"/>
        <rFont val="Times New Roman"/>
        <family val="1"/>
      </rPr>
      <t>2+</t>
    </r>
  </si>
  <si>
    <t>ΣCATIONS</t>
  </si>
  <si>
    <r>
      <t>Al</t>
    </r>
    <r>
      <rPr>
        <vertAlign val="superscript"/>
        <sz val="10"/>
        <color theme="1"/>
        <rFont val="Times New Roman"/>
        <family val="1"/>
      </rPr>
      <t>(IV)</t>
    </r>
  </si>
  <si>
    <r>
      <t>Al</t>
    </r>
    <r>
      <rPr>
        <vertAlign val="superscript"/>
        <sz val="10"/>
        <color theme="1"/>
        <rFont val="Times New Roman"/>
        <family val="1"/>
      </rPr>
      <t>(VI)</t>
    </r>
  </si>
  <si>
    <r>
      <t>Fe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+Mn</t>
    </r>
  </si>
  <si>
    <t>PQ-JL-146B</t>
  </si>
  <si>
    <t>PQ-JL-147C</t>
  </si>
  <si>
    <t>PQ-JL-148D</t>
  </si>
  <si>
    <t>Quartz alkali feldspar syenite</t>
  </si>
  <si>
    <t>Alkali feldspar syenite</t>
  </si>
  <si>
    <t>Nb</t>
  </si>
  <si>
    <t>Opc1</t>
  </si>
  <si>
    <t>Opc2</t>
  </si>
  <si>
    <t>Opc3</t>
  </si>
  <si>
    <t>Silica-oversaturated trachyte</t>
  </si>
  <si>
    <t>SiO2</t>
  </si>
  <si>
    <t>TiO2</t>
  </si>
  <si>
    <t>Al2O3</t>
  </si>
  <si>
    <t>Cr2O3</t>
  </si>
  <si>
    <t>Nb2O5</t>
  </si>
  <si>
    <t>Fe3+</t>
  </si>
  <si>
    <t>Fe2+</t>
  </si>
  <si>
    <t>Spreadsheet B. Mica compostion, structural formula and mineral components.</t>
  </si>
  <si>
    <t>Spreadsheet A. Feldspar compostion, structural formula and mineral components.</t>
  </si>
  <si>
    <t>Fe</t>
  </si>
  <si>
    <t>Ni</t>
  </si>
  <si>
    <t>Sr</t>
  </si>
  <si>
    <t>Kα</t>
  </si>
  <si>
    <t>TAP</t>
  </si>
  <si>
    <t>LIFL</t>
  </si>
  <si>
    <t>PETJ</t>
  </si>
  <si>
    <t>TAPH</t>
  </si>
  <si>
    <t>Di</t>
  </si>
  <si>
    <t>Fa</t>
  </si>
  <si>
    <t>Woll</t>
  </si>
  <si>
    <t>Chrm</t>
  </si>
  <si>
    <t>GR #37</t>
  </si>
  <si>
    <t>Rut</t>
  </si>
  <si>
    <t>Hbl #28</t>
  </si>
  <si>
    <t>Sdl</t>
  </si>
  <si>
    <t>Fap</t>
  </si>
  <si>
    <t>Mica</t>
  </si>
  <si>
    <t>Lα</t>
  </si>
  <si>
    <t>Ano</t>
  </si>
  <si>
    <t>Will</t>
  </si>
  <si>
    <t>Ben</t>
  </si>
  <si>
    <t>Magnetite</t>
  </si>
  <si>
    <t>Feldspar</t>
  </si>
  <si>
    <t>Ilm</t>
  </si>
  <si>
    <t>Characteristic spectrum level</t>
  </si>
  <si>
    <t>Crystal</t>
  </si>
  <si>
    <t>Crystal position (mm)</t>
  </si>
  <si>
    <t>Peak analysis time (seconds)</t>
  </si>
  <si>
    <t>Str</t>
  </si>
  <si>
    <t>Channel WDS</t>
  </si>
  <si>
    <t>Mineral phase</t>
  </si>
  <si>
    <t>Na analyzed first?</t>
  </si>
  <si>
    <t>K analyzed first?</t>
  </si>
  <si>
    <r>
      <t>Beam diameter (</t>
    </r>
    <r>
      <rPr>
        <sz val="11"/>
        <color theme="1"/>
        <rFont val="Aptos Narrow"/>
        <family val="2"/>
      </rPr>
      <t>µ</t>
    </r>
    <r>
      <rPr>
        <sz val="11"/>
        <color theme="1"/>
        <rFont val="Times New Roman"/>
        <family val="1"/>
      </rPr>
      <t>m)</t>
    </r>
  </si>
  <si>
    <t>Beam current intensity (ηA)</t>
  </si>
  <si>
    <t>Background time or dwell time (seconds)</t>
  </si>
  <si>
    <t>Yes (channel 5)</t>
  </si>
  <si>
    <t>Acceleration potential (kV)</t>
  </si>
  <si>
    <t>No (2nd analysis in channel 5, after F)</t>
  </si>
  <si>
    <t>No (2nd analysis in channel 3, after Cl)</t>
  </si>
  <si>
    <t>No (2nd analysis in channel 3, after Ca)</t>
  </si>
  <si>
    <t>Yes (channel 3)</t>
  </si>
  <si>
    <t>No (2nd analysis in channel 5, after Mg)</t>
  </si>
  <si>
    <r>
      <t>Smithsonian certified reference</t>
    </r>
    <r>
      <rPr>
        <vertAlign val="superscript"/>
        <sz val="11"/>
        <color rgb="FF000000"/>
        <rFont val="Times New Roman"/>
        <family val="1"/>
      </rPr>
      <t>1</t>
    </r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</si>
  <si>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Smithsonian certified reference: diopside (Di.), anorthoclase (Ano), anortite (An), fayalite (Fa), ilmenite (Ilm), rhyolite (GR#37), wollastonite (Woll), orthoclase (Or), rutile (Rut), chromite (Chrm), albite (Ab), hornblende (Hbl #28), sodalite (Sdl), fluorapatite (Fap), benitoíte (Ben), estroncianite (Str) e willemite (Will).</t>
    </r>
  </si>
  <si>
    <t>Certified reference standard deviation (%)</t>
  </si>
  <si>
    <t>Spreadsheet C. Magnetite compostion and structural formula.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</si>
  <si>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core, R is Rim and P is pseudomorph. The numbers represent more than one analyse in the same zone.</t>
    </r>
  </si>
  <si>
    <t>P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</si>
  <si>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core, R is Rim, MT is matrix (groundmass) and P is pseudomorph.</t>
    </r>
  </si>
  <si>
    <t>Spreadsheet D. Details and routine of WDS analysis.</t>
  </si>
  <si>
    <t>Supplementary material 2 - Mineral chemistry and structural formula</t>
  </si>
  <si>
    <t>Spreadsheet B. Mica compostion and structural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</si>
</sst>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#,##0.000"/>
  </numFmts>
  <fonts count="20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scheme val="minor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ptos Narrow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2" fillId="0" borderId="0" xfId="2" applyFont="1"/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12" fillId="3" borderId="0" xfId="2" applyFont="1" applyFill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2" fillId="0" borderId="1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2" applyFont="1" applyBorder="1" applyAlignment="1">
      <alignment horizontal="center"/>
    </xf>
    <xf numFmtId="0" fontId="12" fillId="2" borderId="5" xfId="2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12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2" fillId="0" borderId="10" xfId="2" applyFont="1" applyBorder="1" applyAlignment="1">
      <alignment horizontal="center"/>
    </xf>
    <xf numFmtId="167" fontId="12" fillId="0" borderId="0" xfId="2" applyNumberFormat="1" applyFont="1" applyAlignment="1">
      <alignment horizontal="center"/>
    </xf>
    <xf numFmtId="4" fontId="12" fillId="0" borderId="0" xfId="2" applyNumberFormat="1" applyFont="1" applyAlignment="1">
      <alignment horizontal="center"/>
    </xf>
    <xf numFmtId="3" fontId="12" fillId="0" borderId="0" xfId="2" applyNumberFormat="1" applyFont="1" applyAlignment="1">
      <alignment horizontal="center"/>
    </xf>
    <xf numFmtId="0" fontId="12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7" fontId="2" fillId="0" borderId="0" xfId="2" applyNumberFormat="1" applyFont="1" applyAlignment="1">
      <alignment horizontal="center"/>
    </xf>
    <xf numFmtId="0" fontId="12" fillId="5" borderId="0" xfId="2" applyFont="1" applyFill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2" fillId="4" borderId="0" xfId="2" applyFont="1" applyFill="1" applyAlignment="1">
      <alignment horizontal="center" vertical="center"/>
    </xf>
    <xf numFmtId="0" fontId="12" fillId="4" borderId="3" xfId="2" applyFont="1" applyFill="1" applyBorder="1" applyAlignment="1">
      <alignment horizontal="center" vertical="center"/>
    </xf>
    <xf numFmtId="0" fontId="12" fillId="5" borderId="14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8" fillId="6" borderId="12" xfId="2" applyFont="1" applyFill="1" applyBorder="1" applyAlignment="1">
      <alignment horizontal="center" vertical="center"/>
    </xf>
    <xf numFmtId="0" fontId="12" fillId="3" borderId="15" xfId="2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2" fillId="4" borderId="15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0" fontId="12" fillId="4" borderId="17" xfId="2" applyFont="1" applyFill="1" applyBorder="1" applyAlignment="1">
      <alignment horizontal="center" vertical="center"/>
    </xf>
    <xf numFmtId="0" fontId="12" fillId="5" borderId="15" xfId="2" applyFont="1" applyFill="1" applyBorder="1" applyAlignment="1">
      <alignment horizontal="center" vertical="center"/>
    </xf>
    <xf numFmtId="0" fontId="12" fillId="5" borderId="16" xfId="2" applyFont="1" applyFill="1" applyBorder="1" applyAlignment="1">
      <alignment horizontal="center" vertical="center"/>
    </xf>
    <xf numFmtId="0" fontId="12" fillId="5" borderId="17" xfId="2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66" fontId="3" fillId="0" borderId="2" xfId="0" applyNumberFormat="1" applyFont="1" applyBorder="1" applyAlignment="1">
      <alignment horizontal="center" vertical="center"/>
    </xf>
    <xf numFmtId="0" fontId="15" fillId="3" borderId="6" xfId="2" applyFont="1" applyFill="1" applyBorder="1" applyAlignment="1">
      <alignment horizontal="center" vertical="center" textRotation="90"/>
    </xf>
    <xf numFmtId="0" fontId="15" fillId="3" borderId="7" xfId="2" applyFont="1" applyFill="1" applyBorder="1" applyAlignment="1">
      <alignment horizontal="center" vertical="center" textRotation="90"/>
    </xf>
    <xf numFmtId="0" fontId="15" fillId="3" borderId="8" xfId="2" applyFont="1" applyFill="1" applyBorder="1" applyAlignment="1">
      <alignment horizontal="center" vertical="center" textRotation="90"/>
    </xf>
    <xf numFmtId="0" fontId="15" fillId="4" borderId="6" xfId="2" applyFont="1" applyFill="1" applyBorder="1" applyAlignment="1">
      <alignment horizontal="center" vertical="center" textRotation="90"/>
    </xf>
    <xf numFmtId="0" fontId="15" fillId="4" borderId="7" xfId="2" applyFont="1" applyFill="1" applyBorder="1" applyAlignment="1">
      <alignment horizontal="center" vertical="center" textRotation="90"/>
    </xf>
    <xf numFmtId="0" fontId="15" fillId="4" borderId="8" xfId="2" applyFont="1" applyFill="1" applyBorder="1" applyAlignment="1">
      <alignment horizontal="center" vertical="center" textRotation="90"/>
    </xf>
    <xf numFmtId="0" fontId="15" fillId="5" borderId="6" xfId="2" applyFont="1" applyFill="1" applyBorder="1" applyAlignment="1">
      <alignment horizontal="center" vertical="center" textRotation="90"/>
    </xf>
    <xf numFmtId="0" fontId="15" fillId="5" borderId="7" xfId="2" applyFont="1" applyFill="1" applyBorder="1" applyAlignment="1">
      <alignment horizontal="center" vertical="center" textRotation="90"/>
    </xf>
    <xf numFmtId="0" fontId="15" fillId="5" borderId="8" xfId="2" applyFont="1" applyFill="1" applyBorder="1" applyAlignment="1">
      <alignment horizontal="center" vertical="center" textRotation="90"/>
    </xf>
  </cellXfs>
  <cellStyles count="3">
    <cellStyle name="Normal" xfId="0" builtinId="0"/>
    <cellStyle name="Normal 2" xfId="1" xr:uid="{F75E8707-1D2D-428C-810F-23F2AD396252}"/>
    <cellStyle name="Normal 3" xfId="2" xr:uid="{71D58B20-96E3-4C2C-A09F-82FD6B5D6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9810-2CC2-407A-AD24-3E5DF98A206B}">
  <dimension ref="B2:B6"/>
  <sheetViews>
    <sheetView tabSelected="1" workbookViewId="0">
      <selection activeCell="B2" sqref="B2"/>
    </sheetView>
  </sheetViews>
  <sheetFormatPr defaultRowHeight="13.8" x14ac:dyDescent="0.25"/>
  <cols>
    <col min="1" max="16384" width="8.88671875" style="11"/>
  </cols>
  <sheetData>
    <row r="2" spans="2:2" ht="22.8" x14ac:dyDescent="0.4">
      <c r="B2" s="13" t="s">
        <v>138</v>
      </c>
    </row>
    <row r="3" spans="2:2" ht="18" x14ac:dyDescent="0.35">
      <c r="B3" s="12" t="s">
        <v>85</v>
      </c>
    </row>
    <row r="4" spans="2:2" ht="18" x14ac:dyDescent="0.35">
      <c r="B4" s="12" t="s">
        <v>139</v>
      </c>
    </row>
    <row r="5" spans="2:2" ht="18" x14ac:dyDescent="0.35">
      <c r="B5" s="12" t="s">
        <v>133</v>
      </c>
    </row>
    <row r="6" spans="2:2" ht="18" x14ac:dyDescent="0.35">
      <c r="B6" s="12" t="s">
        <v>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5B77-380F-4047-A1F2-71688AFB74C3}">
  <dimension ref="A1:CN40"/>
  <sheetViews>
    <sheetView zoomScale="70" zoomScaleNormal="70" workbookViewId="0">
      <selection activeCell="AC29" sqref="AC29"/>
    </sheetView>
  </sheetViews>
  <sheetFormatPr defaultRowHeight="13.2" x14ac:dyDescent="0.3"/>
  <cols>
    <col min="1" max="1" width="12.44140625" style="1" bestFit="1" customWidth="1"/>
    <col min="2" max="12" width="23.33203125" style="1" bestFit="1" customWidth="1"/>
    <col min="13" max="18" width="18.21875" style="1" bestFit="1" customWidth="1"/>
    <col min="19" max="29" width="24.5546875" style="1" bestFit="1" customWidth="1"/>
    <col min="30" max="42" width="15.6640625" style="1" bestFit="1" customWidth="1"/>
    <col min="43" max="57" width="14.109375" style="1" bestFit="1" customWidth="1"/>
    <col min="58" max="92" width="17.77734375" style="1" bestFit="1" customWidth="1"/>
    <col min="93" max="16384" width="8.88671875" style="1"/>
  </cols>
  <sheetData>
    <row r="1" spans="1:92" ht="17.399999999999999" x14ac:dyDescent="0.3">
      <c r="A1" s="25" t="s">
        <v>85</v>
      </c>
    </row>
    <row r="2" spans="1:92" x14ac:dyDescent="0.3">
      <c r="A2" s="10" t="s">
        <v>0</v>
      </c>
      <c r="B2" s="10" t="s">
        <v>67</v>
      </c>
      <c r="C2" s="10" t="s">
        <v>67</v>
      </c>
      <c r="D2" s="10" t="s">
        <v>67</v>
      </c>
      <c r="E2" s="10" t="s">
        <v>67</v>
      </c>
      <c r="F2" s="10" t="s">
        <v>67</v>
      </c>
      <c r="G2" s="10" t="s">
        <v>67</v>
      </c>
      <c r="H2" s="10" t="s">
        <v>67</v>
      </c>
      <c r="I2" s="10" t="s">
        <v>67</v>
      </c>
      <c r="J2" s="10" t="s">
        <v>67</v>
      </c>
      <c r="K2" s="10" t="s">
        <v>67</v>
      </c>
      <c r="L2" s="10" t="s">
        <v>67</v>
      </c>
      <c r="M2" s="10" t="s">
        <v>68</v>
      </c>
      <c r="N2" s="10" t="s">
        <v>68</v>
      </c>
      <c r="O2" s="10" t="s">
        <v>68</v>
      </c>
      <c r="P2" s="10" t="s">
        <v>68</v>
      </c>
      <c r="Q2" s="10" t="s">
        <v>68</v>
      </c>
      <c r="R2" s="10" t="s">
        <v>68</v>
      </c>
      <c r="S2" s="10" t="s">
        <v>69</v>
      </c>
      <c r="T2" s="10" t="s">
        <v>69</v>
      </c>
      <c r="U2" s="10" t="s">
        <v>69</v>
      </c>
      <c r="V2" s="10" t="s">
        <v>69</v>
      </c>
      <c r="W2" s="10" t="s">
        <v>69</v>
      </c>
      <c r="X2" s="10" t="s">
        <v>69</v>
      </c>
      <c r="Y2" s="10" t="s">
        <v>69</v>
      </c>
      <c r="Z2" s="10" t="s">
        <v>69</v>
      </c>
      <c r="AA2" s="10" t="s">
        <v>69</v>
      </c>
      <c r="AB2" s="10" t="s">
        <v>69</v>
      </c>
      <c r="AC2" s="10" t="s">
        <v>69</v>
      </c>
    </row>
    <row r="3" spans="1:92" x14ac:dyDescent="0.3">
      <c r="A3" s="1" t="s">
        <v>52</v>
      </c>
      <c r="B3" s="1" t="s">
        <v>70</v>
      </c>
      <c r="C3" s="1" t="s">
        <v>70</v>
      </c>
      <c r="D3" s="1" t="s">
        <v>70</v>
      </c>
      <c r="E3" s="1" t="s">
        <v>70</v>
      </c>
      <c r="F3" s="1" t="s">
        <v>70</v>
      </c>
      <c r="G3" s="1" t="s">
        <v>70</v>
      </c>
      <c r="H3" s="1" t="s">
        <v>70</v>
      </c>
      <c r="I3" s="1" t="s">
        <v>70</v>
      </c>
      <c r="J3" s="1" t="s">
        <v>70</v>
      </c>
      <c r="K3" s="1" t="s">
        <v>70</v>
      </c>
      <c r="L3" s="1" t="s">
        <v>70</v>
      </c>
      <c r="M3" s="1" t="s">
        <v>71</v>
      </c>
      <c r="N3" s="1" t="s">
        <v>71</v>
      </c>
      <c r="O3" s="1" t="s">
        <v>71</v>
      </c>
      <c r="P3" s="1" t="s">
        <v>71</v>
      </c>
      <c r="Q3" s="1" t="s">
        <v>71</v>
      </c>
      <c r="R3" s="1" t="s">
        <v>71</v>
      </c>
      <c r="S3" s="1" t="s">
        <v>76</v>
      </c>
      <c r="T3" s="1" t="s">
        <v>76</v>
      </c>
      <c r="U3" s="1" t="s">
        <v>76</v>
      </c>
      <c r="V3" s="1" t="s">
        <v>76</v>
      </c>
      <c r="W3" s="1" t="s">
        <v>76</v>
      </c>
      <c r="X3" s="1" t="s">
        <v>76</v>
      </c>
      <c r="Y3" s="1" t="s">
        <v>76</v>
      </c>
      <c r="Z3" s="1" t="s">
        <v>76</v>
      </c>
      <c r="AA3" s="1" t="s">
        <v>76</v>
      </c>
      <c r="AB3" s="1" t="s">
        <v>76</v>
      </c>
      <c r="AC3" s="1" t="s">
        <v>76</v>
      </c>
    </row>
    <row r="4" spans="1:92" x14ac:dyDescent="0.3">
      <c r="A4" s="1" t="s">
        <v>53</v>
      </c>
      <c r="B4" s="1" t="s">
        <v>24</v>
      </c>
      <c r="C4" s="1" t="s">
        <v>25</v>
      </c>
      <c r="D4" s="1" t="s">
        <v>27</v>
      </c>
      <c r="E4" s="1" t="s">
        <v>28</v>
      </c>
      <c r="F4" s="1" t="s">
        <v>34</v>
      </c>
      <c r="G4" s="1" t="s">
        <v>24</v>
      </c>
      <c r="H4" s="1" t="s">
        <v>24</v>
      </c>
      <c r="I4" s="1" t="s">
        <v>29</v>
      </c>
      <c r="J4" s="1" t="s">
        <v>30</v>
      </c>
      <c r="K4" s="1" t="s">
        <v>32</v>
      </c>
      <c r="L4" s="1" t="s">
        <v>33</v>
      </c>
      <c r="M4" s="1" t="s">
        <v>24</v>
      </c>
      <c r="N4" s="1" t="s">
        <v>24</v>
      </c>
      <c r="O4" s="1" t="s">
        <v>24</v>
      </c>
      <c r="P4" s="1" t="s">
        <v>25</v>
      </c>
      <c r="Q4" s="1" t="s">
        <v>25</v>
      </c>
      <c r="R4" s="1" t="s">
        <v>26</v>
      </c>
      <c r="S4" s="1" t="s">
        <v>24</v>
      </c>
      <c r="T4" s="1" t="s">
        <v>24</v>
      </c>
      <c r="U4" s="1" t="s">
        <v>25</v>
      </c>
      <c r="V4" s="1" t="s">
        <v>26</v>
      </c>
      <c r="W4" s="1" t="s">
        <v>26</v>
      </c>
      <c r="X4" s="1" t="s">
        <v>25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</row>
    <row r="5" spans="1:92" ht="15.6" x14ac:dyDescent="0.3">
      <c r="A5" s="5" t="s">
        <v>54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2</v>
      </c>
      <c r="I5" s="5" t="s">
        <v>135</v>
      </c>
      <c r="J5" s="5" t="s">
        <v>135</v>
      </c>
      <c r="K5" s="5" t="s">
        <v>135</v>
      </c>
      <c r="L5" s="5" t="s">
        <v>135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2</v>
      </c>
      <c r="Y5" s="5" t="s">
        <v>16</v>
      </c>
      <c r="Z5" s="5" t="s">
        <v>16</v>
      </c>
      <c r="AA5" s="5" t="s">
        <v>16</v>
      </c>
      <c r="AB5" s="5" t="s">
        <v>16</v>
      </c>
      <c r="AC5" s="5" t="s">
        <v>16</v>
      </c>
    </row>
    <row r="6" spans="1:92" x14ac:dyDescent="0.3">
      <c r="A6" s="66" t="s">
        <v>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6" x14ac:dyDescent="0.3">
      <c r="A7" s="1" t="s">
        <v>18</v>
      </c>
      <c r="B7" s="3">
        <v>67.31</v>
      </c>
      <c r="C7" s="3">
        <v>66.89</v>
      </c>
      <c r="D7" s="3">
        <v>65.64</v>
      </c>
      <c r="E7" s="3">
        <v>65.569999999999993</v>
      </c>
      <c r="F7" s="3">
        <v>63.92</v>
      </c>
      <c r="G7" s="3">
        <v>66.400000000000006</v>
      </c>
      <c r="H7" s="3">
        <v>67.42</v>
      </c>
      <c r="I7" s="3">
        <v>62.52</v>
      </c>
      <c r="J7" s="3">
        <v>63.02</v>
      </c>
      <c r="K7" s="3">
        <v>62.85</v>
      </c>
      <c r="L7" s="3">
        <v>63.43</v>
      </c>
      <c r="M7" s="3">
        <v>64.989999999999995</v>
      </c>
      <c r="N7" s="3">
        <v>64.61</v>
      </c>
      <c r="O7" s="3">
        <v>66.349999999999994</v>
      </c>
      <c r="P7" s="3">
        <v>64.709999999999994</v>
      </c>
      <c r="Q7" s="3">
        <v>65.81</v>
      </c>
      <c r="R7" s="3">
        <v>69.05</v>
      </c>
      <c r="S7" s="3">
        <v>66.31</v>
      </c>
      <c r="T7" s="3">
        <v>66.48</v>
      </c>
      <c r="U7" s="3">
        <v>67</v>
      </c>
      <c r="V7" s="3">
        <v>67.69</v>
      </c>
      <c r="W7" s="3">
        <v>66.23</v>
      </c>
      <c r="X7" s="3">
        <v>67.650000000000006</v>
      </c>
      <c r="Y7" s="3">
        <v>65.38</v>
      </c>
      <c r="Z7" s="3">
        <v>64.98</v>
      </c>
      <c r="AA7" s="3">
        <v>65.67</v>
      </c>
      <c r="AB7" s="3">
        <v>68.97</v>
      </c>
      <c r="AC7" s="3">
        <v>67.87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.6" x14ac:dyDescent="0.3">
      <c r="A8" s="1" t="s">
        <v>19</v>
      </c>
      <c r="B8" s="3">
        <v>0.02</v>
      </c>
      <c r="C8" s="3">
        <v>4.6899999999999997E-2</v>
      </c>
      <c r="D8" s="3">
        <v>0</v>
      </c>
      <c r="E8" s="3">
        <v>0</v>
      </c>
      <c r="F8" s="3">
        <v>0</v>
      </c>
      <c r="G8" s="3">
        <v>9.5699999999999993E-2</v>
      </c>
      <c r="H8" s="3">
        <v>0</v>
      </c>
      <c r="I8" s="3">
        <v>7.7799999999999994E-2</v>
      </c>
      <c r="J8" s="3">
        <v>0</v>
      </c>
      <c r="K8" s="3">
        <v>1.9E-2</v>
      </c>
      <c r="L8" s="3">
        <v>1.37E-2</v>
      </c>
      <c r="M8" s="3">
        <v>6.5699999999999995E-2</v>
      </c>
      <c r="N8" s="3">
        <v>7.2900000000000006E-2</v>
      </c>
      <c r="O8" s="3">
        <v>2.8199999999999999E-2</v>
      </c>
      <c r="P8" s="3">
        <v>4.4499999999999998E-2</v>
      </c>
      <c r="Q8" s="3">
        <v>0</v>
      </c>
      <c r="R8" s="3">
        <v>0</v>
      </c>
      <c r="S8" s="3">
        <v>5.0299999999999997E-2</v>
      </c>
      <c r="T8" s="3">
        <v>7.4200000000000002E-2</v>
      </c>
      <c r="U8" s="3">
        <v>0</v>
      </c>
      <c r="V8" s="3">
        <v>6.0600000000000001E-2</v>
      </c>
      <c r="W8" s="3">
        <v>0.35770000000000002</v>
      </c>
      <c r="X8" s="3">
        <v>7.3499999999999996E-2</v>
      </c>
      <c r="Y8" s="3">
        <v>4.5999999999999999E-3</v>
      </c>
      <c r="Z8" s="3">
        <v>6.6E-3</v>
      </c>
      <c r="AA8" s="3">
        <v>8.6999999999999994E-3</v>
      </c>
      <c r="AB8" s="3">
        <v>1.7399999999999999E-2</v>
      </c>
      <c r="AC8" s="3">
        <v>2.63E-2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.6" x14ac:dyDescent="0.3">
      <c r="A9" s="1" t="s">
        <v>20</v>
      </c>
      <c r="B9" s="3">
        <v>19.28</v>
      </c>
      <c r="C9" s="3">
        <v>19.079999999999998</v>
      </c>
      <c r="D9" s="3">
        <v>18.73</v>
      </c>
      <c r="E9" s="3">
        <v>18.72</v>
      </c>
      <c r="F9" s="3">
        <v>19.55</v>
      </c>
      <c r="G9" s="3">
        <v>19.260000000000002</v>
      </c>
      <c r="H9" s="3">
        <v>19.350000000000001</v>
      </c>
      <c r="I9" s="3">
        <v>24.57</v>
      </c>
      <c r="J9" s="3">
        <v>25.13</v>
      </c>
      <c r="K9" s="3">
        <v>24.63</v>
      </c>
      <c r="L9" s="3">
        <v>23.74</v>
      </c>
      <c r="M9" s="3">
        <v>19.739999999999998</v>
      </c>
      <c r="N9" s="3">
        <v>19</v>
      </c>
      <c r="O9" s="3">
        <v>19.96</v>
      </c>
      <c r="P9" s="3">
        <v>22.09</v>
      </c>
      <c r="Q9" s="3">
        <v>21.33</v>
      </c>
      <c r="R9" s="3">
        <v>20.03</v>
      </c>
      <c r="S9" s="3">
        <v>19.7</v>
      </c>
      <c r="T9" s="3">
        <v>19.75</v>
      </c>
      <c r="U9" s="3">
        <v>20.059999999999999</v>
      </c>
      <c r="V9" s="3">
        <v>20.59</v>
      </c>
      <c r="W9" s="3">
        <v>20.03</v>
      </c>
      <c r="X9" s="3">
        <v>20.37</v>
      </c>
      <c r="Y9" s="3">
        <v>18.809999999999999</v>
      </c>
      <c r="Z9" s="3">
        <v>18.649999999999999</v>
      </c>
      <c r="AA9" s="3">
        <v>18.690000000000001</v>
      </c>
      <c r="AB9" s="3">
        <v>19.71</v>
      </c>
      <c r="AC9" s="3">
        <v>19.55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.6" x14ac:dyDescent="0.3">
      <c r="A10" s="1" t="s">
        <v>41</v>
      </c>
      <c r="B10" s="3">
        <v>0.12839999999999999</v>
      </c>
      <c r="C10" s="3">
        <v>6.6100000000000006E-2</v>
      </c>
      <c r="D10" s="3">
        <v>3.7999999999999999E-2</v>
      </c>
      <c r="E10" s="3">
        <v>2.5399999999999999E-2</v>
      </c>
      <c r="F10" s="3">
        <v>5.0799999999999998E-2</v>
      </c>
      <c r="G10" s="3">
        <v>0.32529999999999998</v>
      </c>
      <c r="H10" s="3">
        <v>0.14810000000000001</v>
      </c>
      <c r="I10" s="3">
        <v>0.28210000000000002</v>
      </c>
      <c r="J10" s="3">
        <v>0.12909999999999999</v>
      </c>
      <c r="K10" s="3">
        <v>8.14E-2</v>
      </c>
      <c r="L10" s="3">
        <v>0.11550000000000001</v>
      </c>
      <c r="M10" s="3">
        <v>0.67789999999999995</v>
      </c>
      <c r="N10" s="3">
        <v>0.1326</v>
      </c>
      <c r="O10" s="3">
        <v>0.23039999999999999</v>
      </c>
      <c r="P10" s="3">
        <v>0.17730000000000001</v>
      </c>
      <c r="Q10" s="3">
        <v>0.48380000000000001</v>
      </c>
      <c r="R10" s="3">
        <v>0.1459</v>
      </c>
      <c r="S10" s="3">
        <v>0.21759999999999999</v>
      </c>
      <c r="T10" s="3">
        <v>0.26390000000000002</v>
      </c>
      <c r="U10" s="3">
        <v>0.2311</v>
      </c>
      <c r="V10" s="3">
        <v>0.1336</v>
      </c>
      <c r="W10" s="3">
        <v>1.46</v>
      </c>
      <c r="X10" s="3">
        <v>0.33450000000000002</v>
      </c>
      <c r="Y10" s="3">
        <v>0.27979999999999999</v>
      </c>
      <c r="Z10" s="3">
        <v>0.15959999999999999</v>
      </c>
      <c r="AA10" s="3">
        <v>2.0500000000000001E-2</v>
      </c>
      <c r="AB10" s="3">
        <v>0.23719999999999999</v>
      </c>
      <c r="AC10" s="3">
        <v>0.2054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x14ac:dyDescent="0.3">
      <c r="A11" s="1" t="s">
        <v>4</v>
      </c>
      <c r="B11" s="3">
        <v>2.8999999999999998E-3</v>
      </c>
      <c r="C11" s="3">
        <v>1.1599999999999999E-2</v>
      </c>
      <c r="D11" s="3">
        <v>0</v>
      </c>
      <c r="E11" s="3">
        <v>5.4999999999999997E-3</v>
      </c>
      <c r="F11" s="3">
        <v>1.1000000000000001E-3</v>
      </c>
      <c r="G11" s="3">
        <v>0</v>
      </c>
      <c r="H11" s="3">
        <v>1.5E-3</v>
      </c>
      <c r="I11" s="3">
        <v>9.2999999999999992E-3</v>
      </c>
      <c r="J11" s="3">
        <v>1.46E-2</v>
      </c>
      <c r="K11" s="3">
        <v>0</v>
      </c>
      <c r="L11" s="3">
        <v>0</v>
      </c>
      <c r="M11" s="3">
        <v>1.0699999999999999E-2</v>
      </c>
      <c r="N11" s="3">
        <v>0</v>
      </c>
      <c r="O11" s="3">
        <v>6.8999999999999999E-3</v>
      </c>
      <c r="P11" s="3">
        <v>2.1100000000000001E-2</v>
      </c>
      <c r="Q11" s="3">
        <v>1.9E-3</v>
      </c>
      <c r="R11" s="3">
        <v>0</v>
      </c>
      <c r="S11" s="3">
        <v>3.5000000000000001E-3</v>
      </c>
      <c r="T11" s="3">
        <v>0</v>
      </c>
      <c r="U11" s="3">
        <v>1.32E-2</v>
      </c>
      <c r="V11" s="3">
        <v>0</v>
      </c>
      <c r="W11" s="3">
        <v>0.18279999999999999</v>
      </c>
      <c r="X11" s="3">
        <v>0</v>
      </c>
      <c r="Y11" s="3">
        <v>0</v>
      </c>
      <c r="Z11" s="3">
        <v>0</v>
      </c>
      <c r="AA11" s="3">
        <v>5.7000000000000002E-3</v>
      </c>
      <c r="AB11" s="3">
        <v>1.06E-2</v>
      </c>
      <c r="AC11" s="3">
        <v>3.3999999999999998E-3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x14ac:dyDescent="0.3">
      <c r="A12" s="1" t="s">
        <v>5</v>
      </c>
      <c r="B12" s="3">
        <v>1.54E-2</v>
      </c>
      <c r="C12" s="3">
        <v>0</v>
      </c>
      <c r="D12" s="3">
        <v>0</v>
      </c>
      <c r="E12" s="3">
        <v>3.8999999999999998E-3</v>
      </c>
      <c r="F12" s="3">
        <v>4.7999999999999996E-3</v>
      </c>
      <c r="G12" s="3">
        <v>4.7999999999999996E-3</v>
      </c>
      <c r="H12" s="3">
        <v>1E-3</v>
      </c>
      <c r="I12" s="3">
        <v>0</v>
      </c>
      <c r="J12" s="3">
        <v>3.4500000000000003E-2</v>
      </c>
      <c r="K12" s="3">
        <v>0</v>
      </c>
      <c r="L12" s="3">
        <v>1.3100000000000001E-2</v>
      </c>
      <c r="M12" s="3">
        <v>7.7299999999999994E-2</v>
      </c>
      <c r="N12" s="3">
        <v>0</v>
      </c>
      <c r="O12" s="3">
        <v>2.2000000000000001E-3</v>
      </c>
      <c r="P12" s="3">
        <v>0</v>
      </c>
      <c r="Q12" s="3">
        <v>1.26E-2</v>
      </c>
      <c r="R12" s="3">
        <v>0</v>
      </c>
      <c r="S12" s="3">
        <v>3.3999999999999998E-3</v>
      </c>
      <c r="T12" s="3">
        <v>3.0999999999999999E-3</v>
      </c>
      <c r="U12" s="3">
        <v>4.4000000000000003E-3</v>
      </c>
      <c r="V12" s="3">
        <v>0</v>
      </c>
      <c r="W12" s="3">
        <v>7.0599999999999996E-2</v>
      </c>
      <c r="X12" s="3">
        <v>0</v>
      </c>
      <c r="Y12" s="3">
        <v>0</v>
      </c>
      <c r="Z12" s="3">
        <v>0</v>
      </c>
      <c r="AA12" s="3">
        <v>1.2999999999999999E-3</v>
      </c>
      <c r="AB12" s="3">
        <v>1.26E-2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x14ac:dyDescent="0.3">
      <c r="A13" s="1" t="s">
        <v>6</v>
      </c>
      <c r="B13" s="3">
        <v>0.1867</v>
      </c>
      <c r="C13" s="3">
        <v>4.6300000000000001E-2</v>
      </c>
      <c r="D13" s="3">
        <v>0</v>
      </c>
      <c r="E13" s="3">
        <v>2.4500000000000001E-2</v>
      </c>
      <c r="F13" s="3">
        <v>0.25850000000000001</v>
      </c>
      <c r="G13" s="3">
        <v>0.3528</v>
      </c>
      <c r="H13" s="3">
        <v>0.16739999999999999</v>
      </c>
      <c r="I13" s="3">
        <v>4.75</v>
      </c>
      <c r="J13" s="3">
        <v>4.53</v>
      </c>
      <c r="K13" s="3">
        <v>4.53</v>
      </c>
      <c r="L13" s="3">
        <v>4.1399999999999997</v>
      </c>
      <c r="M13" s="3">
        <v>0.58799999999999997</v>
      </c>
      <c r="N13" s="3">
        <v>0.5343</v>
      </c>
      <c r="O13" s="3">
        <v>0.93100000000000005</v>
      </c>
      <c r="P13" s="3">
        <v>3.02</v>
      </c>
      <c r="Q13" s="3">
        <v>2.0299999999999998</v>
      </c>
      <c r="R13" s="3">
        <v>0.4158</v>
      </c>
      <c r="S13" s="3">
        <v>0.41099999999999998</v>
      </c>
      <c r="T13" s="3">
        <v>0.42709999999999998</v>
      </c>
      <c r="U13" s="3">
        <v>0.5484</v>
      </c>
      <c r="V13" s="3">
        <v>0.86380000000000001</v>
      </c>
      <c r="W13" s="3">
        <v>0.76259999999999994</v>
      </c>
      <c r="X13" s="3">
        <v>0.91569999999999996</v>
      </c>
      <c r="Y13" s="3">
        <v>0</v>
      </c>
      <c r="Z13" s="3">
        <v>0.16400000000000001</v>
      </c>
      <c r="AA13" s="3">
        <v>8.8000000000000005E-3</v>
      </c>
      <c r="AB13" s="3">
        <v>7.0599999999999996E-2</v>
      </c>
      <c r="AC13" s="3">
        <v>9.1700000000000004E-2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x14ac:dyDescent="0.3">
      <c r="A14" s="1" t="s">
        <v>35</v>
      </c>
      <c r="B14" s="3">
        <v>5.6399999999999999E-2</v>
      </c>
      <c r="C14" s="3">
        <v>1.8800000000000001E-2</v>
      </c>
      <c r="D14" s="3">
        <v>7.9100000000000004E-2</v>
      </c>
      <c r="E14" s="3">
        <v>0</v>
      </c>
      <c r="F14" s="3"/>
      <c r="G14" s="3">
        <v>7.9600000000000004E-2</v>
      </c>
      <c r="H14" s="3">
        <v>0</v>
      </c>
      <c r="I14" s="3"/>
      <c r="J14" s="3"/>
      <c r="K14" s="3"/>
      <c r="L14" s="3"/>
      <c r="M14" s="3">
        <v>8.9300000000000004E-2</v>
      </c>
      <c r="N14" s="3">
        <v>4.1200000000000001E-2</v>
      </c>
      <c r="O14" s="3">
        <v>9.7000000000000003E-3</v>
      </c>
      <c r="P14" s="3">
        <v>0</v>
      </c>
      <c r="Q14" s="3">
        <v>0</v>
      </c>
      <c r="R14" s="3">
        <v>0</v>
      </c>
      <c r="S14" s="3">
        <v>4.1200000000000001E-2</v>
      </c>
      <c r="T14" s="3">
        <v>0</v>
      </c>
      <c r="U14" s="3">
        <v>2.8299999999999999E-2</v>
      </c>
      <c r="V14" s="3">
        <v>0</v>
      </c>
      <c r="W14" s="3">
        <v>0</v>
      </c>
      <c r="X14" s="3">
        <v>3.0999999999999999E-3</v>
      </c>
      <c r="Y14" s="3">
        <v>3.3799999999999997E-2</v>
      </c>
      <c r="Z14" s="3">
        <v>0</v>
      </c>
      <c r="AA14" s="3">
        <v>2.5600000000000001E-2</v>
      </c>
      <c r="AB14" s="3">
        <v>3.04E-2</v>
      </c>
      <c r="AC14" s="3">
        <v>5.8200000000000002E-2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.6" x14ac:dyDescent="0.3">
      <c r="A15" s="1" t="s">
        <v>21</v>
      </c>
      <c r="B15" s="3">
        <v>5.54</v>
      </c>
      <c r="C15" s="3">
        <v>4.4000000000000004</v>
      </c>
      <c r="D15" s="3">
        <v>0.66049999999999998</v>
      </c>
      <c r="E15" s="3">
        <v>0.78059999999999996</v>
      </c>
      <c r="F15" s="3">
        <v>2.62</v>
      </c>
      <c r="G15" s="3">
        <v>8.5399999999999991</v>
      </c>
      <c r="H15" s="3">
        <v>8.02</v>
      </c>
      <c r="I15" s="3">
        <v>8.92</v>
      </c>
      <c r="J15" s="3">
        <v>8.5</v>
      </c>
      <c r="K15" s="3">
        <v>8.73</v>
      </c>
      <c r="L15" s="3">
        <v>8.83</v>
      </c>
      <c r="M15" s="3">
        <v>4.3499999999999996</v>
      </c>
      <c r="N15" s="3">
        <v>3.45</v>
      </c>
      <c r="O15" s="3">
        <v>6.86</v>
      </c>
      <c r="P15" s="3">
        <v>9.68</v>
      </c>
      <c r="Q15" s="3">
        <v>9.4600000000000009</v>
      </c>
      <c r="R15" s="3">
        <v>11.24</v>
      </c>
      <c r="S15" s="3">
        <v>6.02</v>
      </c>
      <c r="T15" s="3">
        <v>6.56</v>
      </c>
      <c r="U15" s="3">
        <v>7.85</v>
      </c>
      <c r="V15" s="3">
        <v>11.08</v>
      </c>
      <c r="W15" s="3">
        <v>11.06</v>
      </c>
      <c r="X15" s="3">
        <v>10.38</v>
      </c>
      <c r="Y15" s="3">
        <v>0.55859999999999999</v>
      </c>
      <c r="Z15" s="3">
        <v>0.74419999999999997</v>
      </c>
      <c r="AA15" s="3">
        <v>0.4572</v>
      </c>
      <c r="AB15" s="3">
        <v>11.65</v>
      </c>
      <c r="AC15" s="3">
        <v>11.1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.6" x14ac:dyDescent="0.3">
      <c r="A16" s="1" t="s">
        <v>22</v>
      </c>
      <c r="B16" s="3">
        <v>8.2799999999999994</v>
      </c>
      <c r="C16" s="3">
        <v>10.130000000000001</v>
      </c>
      <c r="D16" s="3">
        <v>15.26</v>
      </c>
      <c r="E16" s="3">
        <v>15.27</v>
      </c>
      <c r="F16" s="3">
        <v>12.37</v>
      </c>
      <c r="G16" s="3">
        <v>4.01</v>
      </c>
      <c r="H16" s="3">
        <v>4.83</v>
      </c>
      <c r="I16" s="3">
        <v>0.20710000000000001</v>
      </c>
      <c r="J16" s="3">
        <v>0.25</v>
      </c>
      <c r="K16" s="3">
        <v>0.2155</v>
      </c>
      <c r="L16" s="3">
        <v>0.20250000000000001</v>
      </c>
      <c r="M16" s="3">
        <v>8.42</v>
      </c>
      <c r="N16" s="3">
        <v>11.01</v>
      </c>
      <c r="O16" s="3">
        <v>5.62</v>
      </c>
      <c r="P16" s="3">
        <v>0.2757</v>
      </c>
      <c r="Q16" s="3">
        <v>0.25140000000000001</v>
      </c>
      <c r="R16" s="3">
        <v>0.16539999999999999</v>
      </c>
      <c r="S16" s="3">
        <v>7.23</v>
      </c>
      <c r="T16" s="3">
        <v>6.78</v>
      </c>
      <c r="U16" s="3">
        <v>4.75</v>
      </c>
      <c r="V16" s="3">
        <v>0.17960000000000001</v>
      </c>
      <c r="W16" s="3">
        <v>0.31009999999999999</v>
      </c>
      <c r="X16" s="3">
        <v>1.27</v>
      </c>
      <c r="Y16" s="3">
        <v>15.51</v>
      </c>
      <c r="Z16" s="3">
        <v>14.79</v>
      </c>
      <c r="AA16" s="3">
        <v>15.34</v>
      </c>
      <c r="AB16" s="3">
        <v>0.1123</v>
      </c>
      <c r="AC16" s="3">
        <v>0.38080000000000003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x14ac:dyDescent="0.3">
      <c r="A17" s="5" t="s">
        <v>17</v>
      </c>
      <c r="B17" s="7">
        <f t="shared" ref="B17:AC17" si="0">SUM(B7:B16)</f>
        <v>100.8198</v>
      </c>
      <c r="C17" s="7">
        <f t="shared" si="0"/>
        <v>100.6897</v>
      </c>
      <c r="D17" s="7">
        <f t="shared" si="0"/>
        <v>100.4076</v>
      </c>
      <c r="E17" s="7">
        <f t="shared" si="0"/>
        <v>100.3999</v>
      </c>
      <c r="F17" s="7">
        <f t="shared" si="0"/>
        <v>98.775199999999998</v>
      </c>
      <c r="G17" s="7">
        <f t="shared" si="0"/>
        <v>99.068200000000004</v>
      </c>
      <c r="H17" s="7">
        <f t="shared" si="0"/>
        <v>99.938000000000002</v>
      </c>
      <c r="I17" s="7">
        <f t="shared" si="0"/>
        <v>101.33629999999999</v>
      </c>
      <c r="J17" s="7">
        <f t="shared" si="0"/>
        <v>101.6082</v>
      </c>
      <c r="K17" s="7">
        <f t="shared" si="0"/>
        <v>101.05590000000001</v>
      </c>
      <c r="L17" s="7">
        <f t="shared" si="0"/>
        <v>100.48479999999999</v>
      </c>
      <c r="M17" s="7">
        <f t="shared" si="0"/>
        <v>99.008899999999969</v>
      </c>
      <c r="N17" s="7">
        <f t="shared" si="0"/>
        <v>98.851000000000013</v>
      </c>
      <c r="O17" s="7">
        <f t="shared" si="0"/>
        <v>99.998400000000004</v>
      </c>
      <c r="P17" s="7">
        <f t="shared" si="0"/>
        <v>100.01859999999999</v>
      </c>
      <c r="Q17" s="7">
        <f t="shared" si="0"/>
        <v>99.379700000000028</v>
      </c>
      <c r="R17" s="7">
        <f t="shared" si="0"/>
        <v>101.0471</v>
      </c>
      <c r="S17" s="7">
        <f t="shared" si="0"/>
        <v>99.987000000000009</v>
      </c>
      <c r="T17" s="7">
        <f t="shared" si="0"/>
        <v>100.33830000000002</v>
      </c>
      <c r="U17" s="7">
        <f t="shared" si="0"/>
        <v>100.4854</v>
      </c>
      <c r="V17" s="7">
        <f t="shared" si="0"/>
        <v>100.59759999999999</v>
      </c>
      <c r="W17" s="7">
        <f t="shared" si="0"/>
        <v>100.46380000000001</v>
      </c>
      <c r="X17" s="7">
        <f t="shared" si="0"/>
        <v>100.99680000000001</v>
      </c>
      <c r="Y17" s="7">
        <f t="shared" si="0"/>
        <v>100.57679999999999</v>
      </c>
      <c r="Z17" s="7">
        <f t="shared" si="0"/>
        <v>99.494400000000013</v>
      </c>
      <c r="AA17" s="7">
        <f t="shared" si="0"/>
        <v>100.2278</v>
      </c>
      <c r="AB17" s="7">
        <f t="shared" si="0"/>
        <v>100.8211</v>
      </c>
      <c r="AC17" s="7">
        <f t="shared" si="0"/>
        <v>99.285799999999995</v>
      </c>
    </row>
    <row r="18" spans="1:92" x14ac:dyDescent="0.3">
      <c r="A18" s="66" t="s">
        <v>43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 spans="1:92" x14ac:dyDescent="0.3">
      <c r="A19" s="1" t="s">
        <v>8</v>
      </c>
      <c r="B19" s="4">
        <v>12.052693735206184</v>
      </c>
      <c r="C19" s="4">
        <v>12.054476780823402</v>
      </c>
      <c r="D19" s="4">
        <v>12.097439380570089</v>
      </c>
      <c r="E19" s="4">
        <v>12.066741414319344</v>
      </c>
      <c r="F19" s="4">
        <v>11.821571343505211</v>
      </c>
      <c r="G19" s="4">
        <v>11.9100456066191</v>
      </c>
      <c r="H19" s="4">
        <v>12.014944197122047</v>
      </c>
      <c r="I19" s="4">
        <v>10.930018783116573</v>
      </c>
      <c r="J19" s="4">
        <v>11.012905042346631</v>
      </c>
      <c r="K19" s="4">
        <v>11.025852306306849</v>
      </c>
      <c r="L19" s="4">
        <v>11.193207115378858</v>
      </c>
      <c r="M19" s="4">
        <v>11.949318302436167</v>
      </c>
      <c r="N19" s="4">
        <v>11.912164048764922</v>
      </c>
      <c r="O19" s="4">
        <v>11.896438428196054</v>
      </c>
      <c r="P19" s="4">
        <v>11.424641582200213</v>
      </c>
      <c r="Q19" s="4">
        <v>11.734252618688409</v>
      </c>
      <c r="R19" s="4">
        <v>11.98654870156771</v>
      </c>
      <c r="S19" s="4">
        <v>11.938506157113757</v>
      </c>
      <c r="T19" s="4">
        <v>11.888599088432416</v>
      </c>
      <c r="U19" s="4">
        <v>11.889054225662971</v>
      </c>
      <c r="V19" s="4">
        <v>11.799194349518533</v>
      </c>
      <c r="W19" s="4">
        <v>11.607327322160923</v>
      </c>
      <c r="X19" s="4">
        <v>11.797133286931659</v>
      </c>
      <c r="Y19" s="4">
        <v>12.035848638457734</v>
      </c>
      <c r="Z19" s="4">
        <v>12.081607914396288</v>
      </c>
      <c r="AA19" s="4">
        <v>12.138832981738979</v>
      </c>
      <c r="AB19" s="4">
        <v>11.970412080511815</v>
      </c>
      <c r="AC19" s="4">
        <v>11.98977165234923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 spans="1:92" x14ac:dyDescent="0.3">
      <c r="A20" s="1" t="s">
        <v>9</v>
      </c>
      <c r="B20" s="4">
        <v>4.0685686929594587</v>
      </c>
      <c r="C20" s="4">
        <v>4.0522444119901966</v>
      </c>
      <c r="D20" s="4">
        <v>4.0681106076693609</v>
      </c>
      <c r="E20" s="4">
        <v>4.0599506971593966</v>
      </c>
      <c r="F20" s="4">
        <v>4.2610369067628842</v>
      </c>
      <c r="G20" s="4">
        <v>4.0712870217471622</v>
      </c>
      <c r="H20" s="4">
        <v>4.0639099128676399</v>
      </c>
      <c r="I20" s="4">
        <v>5.062175391435523</v>
      </c>
      <c r="J20" s="4">
        <v>5.1754256892259791</v>
      </c>
      <c r="K20" s="4">
        <v>5.0921524055776812</v>
      </c>
      <c r="L20" s="4">
        <v>4.9370853590605268</v>
      </c>
      <c r="M20" s="4">
        <v>4.2773406008712094</v>
      </c>
      <c r="N20" s="4">
        <v>4.1283320239954167</v>
      </c>
      <c r="O20" s="4">
        <v>4.2176123841551822</v>
      </c>
      <c r="P20" s="4">
        <v>4.5961796235151642</v>
      </c>
      <c r="Q20" s="4">
        <v>4.4821304379358171</v>
      </c>
      <c r="R20" s="4">
        <v>4.0977127732172702</v>
      </c>
      <c r="S20" s="4">
        <v>4.1799133495069754</v>
      </c>
      <c r="T20" s="4">
        <v>4.1623333996485181</v>
      </c>
      <c r="U20" s="4">
        <v>4.1950150835356252</v>
      </c>
      <c r="V20" s="4">
        <v>4.2297459184900532</v>
      </c>
      <c r="W20" s="4">
        <v>4.1370285561899722</v>
      </c>
      <c r="X20" s="4">
        <v>4.1862947896591933</v>
      </c>
      <c r="Y20" s="4">
        <v>4.0808505444989889</v>
      </c>
      <c r="Z20" s="4">
        <v>4.086523111380659</v>
      </c>
      <c r="AA20" s="4">
        <v>4.0714519519134686</v>
      </c>
      <c r="AB20" s="4">
        <v>4.0314900509622316</v>
      </c>
      <c r="AC20" s="4">
        <v>4.0701453373522165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 spans="1:92" ht="15.6" x14ac:dyDescent="0.3">
      <c r="A21" s="1" t="s">
        <v>61</v>
      </c>
      <c r="B21" s="4">
        <v>1.7300225062986525E-2</v>
      </c>
      <c r="C21" s="4">
        <v>8.9633597420391842E-3</v>
      </c>
      <c r="D21" s="4">
        <v>5.2697580697688481E-3</v>
      </c>
      <c r="E21" s="4">
        <v>3.5172297489220079E-3</v>
      </c>
      <c r="F21" s="4">
        <v>7.0694292471356404E-3</v>
      </c>
      <c r="G21" s="4">
        <v>4.3904759971099536E-2</v>
      </c>
      <c r="H21" s="4">
        <v>1.9859589493221062E-2</v>
      </c>
      <c r="I21" s="4">
        <v>3.7109681234785322E-2</v>
      </c>
      <c r="J21" s="4">
        <v>1.6975865934888316E-2</v>
      </c>
      <c r="K21" s="4">
        <v>1.0745174984611704E-2</v>
      </c>
      <c r="L21" s="4">
        <v>1.5336420633620548E-2</v>
      </c>
      <c r="M21" s="4">
        <v>9.3787384711877253E-2</v>
      </c>
      <c r="N21" s="4">
        <v>1.8395713938481974E-2</v>
      </c>
      <c r="O21" s="4">
        <v>3.108427249697018E-2</v>
      </c>
      <c r="P21" s="4">
        <v>2.3553861589608382E-2</v>
      </c>
      <c r="Q21" s="4">
        <v>6.4909999472679267E-2</v>
      </c>
      <c r="R21" s="4">
        <v>1.905758923663484E-2</v>
      </c>
      <c r="S21" s="4">
        <v>2.9478952656426371E-2</v>
      </c>
      <c r="T21" s="4">
        <v>3.5510865718054105E-2</v>
      </c>
      <c r="U21" s="4">
        <v>3.0857067420284788E-2</v>
      </c>
      <c r="V21" s="4">
        <v>1.7523324260770797E-2</v>
      </c>
      <c r="W21" s="4">
        <v>0.19253625983472322</v>
      </c>
      <c r="X21" s="4">
        <v>4.389216530447488E-2</v>
      </c>
      <c r="Y21" s="4">
        <v>3.8758031391992014E-2</v>
      </c>
      <c r="Z21" s="4">
        <v>2.2328529176500973E-2</v>
      </c>
      <c r="AA21" s="4">
        <v>2.8513201259122581E-3</v>
      </c>
      <c r="AB21" s="4">
        <v>3.0977456706500334E-2</v>
      </c>
      <c r="AC21" s="4">
        <v>2.7303335192660566E-2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 spans="1:92" x14ac:dyDescent="0.3">
      <c r="A22" s="1" t="s">
        <v>7</v>
      </c>
      <c r="B22" s="4">
        <f>SUM(B19:B21)</f>
        <v>16.138562653228629</v>
      </c>
      <c r="C22" s="4">
        <f t="shared" ref="C22:AC22" si="1">SUM(C19:C21)</f>
        <v>16.115684552555638</v>
      </c>
      <c r="D22" s="4">
        <f t="shared" si="1"/>
        <v>16.170819746309217</v>
      </c>
      <c r="E22" s="4">
        <f t="shared" si="1"/>
        <v>16.130209341227662</v>
      </c>
      <c r="F22" s="4">
        <f>SUM(F19:F21)</f>
        <v>16.08967767951523</v>
      </c>
      <c r="G22" s="4">
        <f>SUM(G19:G21)</f>
        <v>16.025237388337363</v>
      </c>
      <c r="H22" s="4">
        <f>SUM(H19:H21)</f>
        <v>16.098713699482907</v>
      </c>
      <c r="I22" s="4">
        <f t="shared" si="1"/>
        <v>16.029303855786882</v>
      </c>
      <c r="J22" s="4">
        <f t="shared" si="1"/>
        <v>16.205306597507498</v>
      </c>
      <c r="K22" s="4">
        <f t="shared" si="1"/>
        <v>16.128749886869144</v>
      </c>
      <c r="L22" s="4">
        <f t="shared" si="1"/>
        <v>16.145628895073006</v>
      </c>
      <c r="M22" s="4">
        <f t="shared" si="1"/>
        <v>16.320446288019252</v>
      </c>
      <c r="N22" s="4">
        <f t="shared" si="1"/>
        <v>16.058891786698819</v>
      </c>
      <c r="O22" s="4">
        <f t="shared" si="1"/>
        <v>16.145135084848206</v>
      </c>
      <c r="P22" s="4">
        <f t="shared" si="1"/>
        <v>16.044375067304987</v>
      </c>
      <c r="Q22" s="4">
        <f t="shared" si="1"/>
        <v>16.281293056096903</v>
      </c>
      <c r="R22" s="4">
        <f t="shared" si="1"/>
        <v>16.103319064021616</v>
      </c>
      <c r="S22" s="4">
        <f t="shared" si="1"/>
        <v>16.147898459277158</v>
      </c>
      <c r="T22" s="4">
        <f t="shared" si="1"/>
        <v>16.086443353798991</v>
      </c>
      <c r="U22" s="4">
        <f t="shared" si="1"/>
        <v>16.114926376618882</v>
      </c>
      <c r="V22" s="4">
        <f t="shared" si="1"/>
        <v>16.046463592269358</v>
      </c>
      <c r="W22" s="4">
        <f t="shared" si="1"/>
        <v>15.936892138185618</v>
      </c>
      <c r="X22" s="4">
        <f>SUM(X19:X21)</f>
        <v>16.027320241895328</v>
      </c>
      <c r="Y22" s="4">
        <f t="shared" si="1"/>
        <v>16.155457214348715</v>
      </c>
      <c r="Z22" s="4">
        <f t="shared" si="1"/>
        <v>16.190459554953449</v>
      </c>
      <c r="AA22" s="4">
        <f t="shared" si="1"/>
        <v>16.213136253778359</v>
      </c>
      <c r="AB22" s="4">
        <f t="shared" si="1"/>
        <v>16.032879588180549</v>
      </c>
      <c r="AC22" s="4">
        <f t="shared" si="1"/>
        <v>16.087220324894105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 spans="1:92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 spans="1:92" x14ac:dyDescent="0.3">
      <c r="A24" s="1" t="s">
        <v>11</v>
      </c>
      <c r="B24" s="4">
        <v>4.3978586654413126E-4</v>
      </c>
      <c r="C24" s="4">
        <v>1.7704509446298986E-3</v>
      </c>
      <c r="D24" s="4">
        <v>0</v>
      </c>
      <c r="E24" s="4">
        <v>8.5720807156803658E-4</v>
      </c>
      <c r="F24" s="4">
        <v>1.7229388594478746E-4</v>
      </c>
      <c r="G24" s="4">
        <v>0</v>
      </c>
      <c r="H24" s="4">
        <v>2.2639300747437214E-4</v>
      </c>
      <c r="I24" s="4">
        <v>1.3769673016624947E-3</v>
      </c>
      <c r="J24" s="4">
        <v>2.1608025882531843E-3</v>
      </c>
      <c r="K24" s="4">
        <v>0</v>
      </c>
      <c r="L24" s="4">
        <v>0</v>
      </c>
      <c r="M24" s="4">
        <v>1.6661692323055892E-3</v>
      </c>
      <c r="N24" s="4">
        <v>0</v>
      </c>
      <c r="O24" s="4">
        <v>1.0477649459301993E-3</v>
      </c>
      <c r="P24" s="4">
        <v>3.1549492631404892E-3</v>
      </c>
      <c r="Q24" s="4">
        <v>2.8691673733337195E-4</v>
      </c>
      <c r="R24" s="4">
        <v>0</v>
      </c>
      <c r="S24" s="4">
        <v>5.3367608785899706E-4</v>
      </c>
      <c r="T24" s="4">
        <v>0</v>
      </c>
      <c r="U24" s="4">
        <v>1.9837419446299739E-3</v>
      </c>
      <c r="V24" s="4">
        <v>0</v>
      </c>
      <c r="W24" s="4">
        <v>2.7132662190282691E-2</v>
      </c>
      <c r="X24" s="4">
        <v>0</v>
      </c>
      <c r="Y24" s="4">
        <v>0</v>
      </c>
      <c r="Z24" s="4">
        <v>0</v>
      </c>
      <c r="AA24" s="4">
        <v>8.9232593403202026E-4</v>
      </c>
      <c r="AB24" s="4">
        <v>1.5580933728371923E-3</v>
      </c>
      <c r="AC24" s="4">
        <v>5.0868709453969906E-4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 spans="1:92" x14ac:dyDescent="0.3">
      <c r="A25" s="1" t="s">
        <v>12</v>
      </c>
      <c r="B25" s="4">
        <v>4.1110251077151223E-3</v>
      </c>
      <c r="C25" s="4">
        <v>0</v>
      </c>
      <c r="D25" s="4">
        <v>0</v>
      </c>
      <c r="E25" s="4">
        <v>1.069976667396537E-3</v>
      </c>
      <c r="F25" s="4">
        <v>1.3234409133957019E-3</v>
      </c>
      <c r="G25" s="4">
        <v>1.2835460672289314E-3</v>
      </c>
      <c r="H25" s="4">
        <v>2.6567940364320865E-4</v>
      </c>
      <c r="I25" s="4">
        <v>0</v>
      </c>
      <c r="J25" s="4">
        <v>8.9880911631403018E-3</v>
      </c>
      <c r="K25" s="4">
        <v>0</v>
      </c>
      <c r="L25" s="4">
        <v>3.4463231869072369E-3</v>
      </c>
      <c r="M25" s="4">
        <v>2.1188536686912018E-2</v>
      </c>
      <c r="N25" s="4">
        <v>0</v>
      </c>
      <c r="O25" s="4">
        <v>5.8806264459105391E-4</v>
      </c>
      <c r="P25" s="4">
        <v>0</v>
      </c>
      <c r="Q25" s="4">
        <v>3.3493379151757936E-3</v>
      </c>
      <c r="R25" s="4">
        <v>0</v>
      </c>
      <c r="S25" s="4">
        <v>9.1258800203643134E-4</v>
      </c>
      <c r="T25" s="4">
        <v>8.2646838058064828E-4</v>
      </c>
      <c r="U25" s="4">
        <v>1.163992171646405E-3</v>
      </c>
      <c r="V25" s="4">
        <v>0</v>
      </c>
      <c r="W25" s="4">
        <v>1.8446206044650484E-2</v>
      </c>
      <c r="X25" s="4">
        <v>0</v>
      </c>
      <c r="Y25" s="4">
        <v>0</v>
      </c>
      <c r="Z25" s="4">
        <v>0</v>
      </c>
      <c r="AA25" s="4">
        <v>3.5824336027295709E-4</v>
      </c>
      <c r="AB25" s="4">
        <v>3.2602004137606811E-3</v>
      </c>
      <c r="AC25" s="4">
        <v>0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 spans="1:92" x14ac:dyDescent="0.3">
      <c r="A26" s="1" t="s">
        <v>13</v>
      </c>
      <c r="B26" s="4">
        <v>3.581547930217923E-2</v>
      </c>
      <c r="C26" s="4">
        <v>8.9390234971556699E-3</v>
      </c>
      <c r="D26" s="4">
        <v>0</v>
      </c>
      <c r="E26" s="4">
        <v>4.8302857756043144E-3</v>
      </c>
      <c r="F26" s="4">
        <v>5.1217798559146883E-2</v>
      </c>
      <c r="G26" s="4">
        <v>6.7794715200346953E-2</v>
      </c>
      <c r="H26" s="4">
        <v>3.1960265806809676E-2</v>
      </c>
      <c r="I26" s="4">
        <v>0.8896464858280464</v>
      </c>
      <c r="J26" s="4">
        <v>0.84809326978629418</v>
      </c>
      <c r="K26" s="4">
        <v>0.85138699055049427</v>
      </c>
      <c r="L26" s="4">
        <v>0.78267612945244136</v>
      </c>
      <c r="M26" s="4">
        <v>0.11582327426069901</v>
      </c>
      <c r="N26" s="4">
        <v>0.10553536532908807</v>
      </c>
      <c r="O26" s="4">
        <v>0.17883298843539361</v>
      </c>
      <c r="P26" s="4">
        <v>0.57121558250916304</v>
      </c>
      <c r="Q26" s="4">
        <v>0.38777651187449969</v>
      </c>
      <c r="R26" s="4">
        <v>7.732801737734761E-2</v>
      </c>
      <c r="S26" s="4">
        <v>7.9274717075029491E-2</v>
      </c>
      <c r="T26" s="4">
        <v>8.1825969855526634E-2</v>
      </c>
      <c r="U26" s="4">
        <v>0.10425379437376313</v>
      </c>
      <c r="V26" s="4">
        <v>0.16131061958034112</v>
      </c>
      <c r="W26" s="4">
        <v>0.14318456237268123</v>
      </c>
      <c r="X26" s="4">
        <v>0.17107392455046971</v>
      </c>
      <c r="Y26" s="4">
        <v>0</v>
      </c>
      <c r="Z26" s="4">
        <v>3.2667116210643644E-2</v>
      </c>
      <c r="AA26" s="4">
        <v>1.7426674158784361E-3</v>
      </c>
      <c r="AB26" s="4">
        <v>1.3127302568359844E-2</v>
      </c>
      <c r="AC26" s="4">
        <v>1.7354987989979975E-2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</row>
    <row r="27" spans="1:92" x14ac:dyDescent="0.3">
      <c r="A27" s="1" t="s">
        <v>36</v>
      </c>
      <c r="B27" s="4">
        <v>3.9571856253627713E-3</v>
      </c>
      <c r="C27" s="4">
        <v>1.3275405830935115E-3</v>
      </c>
      <c r="D27" s="4">
        <v>5.7122098529629704E-3</v>
      </c>
      <c r="E27" s="4">
        <v>0</v>
      </c>
      <c r="F27" s="4">
        <v>0</v>
      </c>
      <c r="G27" s="4">
        <v>5.5944990083240187E-3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6.4335523642064752E-3</v>
      </c>
      <c r="N27" s="4">
        <v>2.9763974857227094E-3</v>
      </c>
      <c r="O27" s="4">
        <v>6.8147598583295928E-4</v>
      </c>
      <c r="P27" s="4">
        <v>0</v>
      </c>
      <c r="Q27" s="4">
        <v>0</v>
      </c>
      <c r="R27" s="4">
        <v>0</v>
      </c>
      <c r="S27" s="4">
        <v>2.9065042623584061E-3</v>
      </c>
      <c r="T27" s="4">
        <v>0</v>
      </c>
      <c r="U27" s="4">
        <v>1.9677128828507261E-3</v>
      </c>
      <c r="V27" s="4">
        <v>0</v>
      </c>
      <c r="W27" s="4">
        <v>0</v>
      </c>
      <c r="X27" s="4">
        <v>2.1182302578971973E-4</v>
      </c>
      <c r="Y27" s="4">
        <v>2.4380987387941882E-3</v>
      </c>
      <c r="Z27" s="4">
        <v>0</v>
      </c>
      <c r="AA27" s="4">
        <v>1.8541833347200075E-3</v>
      </c>
      <c r="AB27" s="4">
        <v>2.0674034999241622E-3</v>
      </c>
      <c r="AC27" s="4">
        <v>4.0286434808483283E-3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 spans="1:92" x14ac:dyDescent="0.3">
      <c r="A28" s="1" t="s">
        <v>14</v>
      </c>
      <c r="B28" s="4">
        <v>1.9231919965776429</v>
      </c>
      <c r="C28" s="4">
        <v>1.5372630660975124</v>
      </c>
      <c r="D28" s="4">
        <v>0.23599676614680307</v>
      </c>
      <c r="E28" s="4">
        <v>0.27849776684588406</v>
      </c>
      <c r="F28" s="4">
        <v>0.93939464532778449</v>
      </c>
      <c r="G28" s="4">
        <v>2.9696930568304527</v>
      </c>
      <c r="H28" s="4">
        <v>2.7708672905423328</v>
      </c>
      <c r="I28" s="4">
        <v>3.0232575148731349</v>
      </c>
      <c r="J28" s="4">
        <v>2.8797233590393438</v>
      </c>
      <c r="K28" s="4">
        <v>2.9691318257226467</v>
      </c>
      <c r="L28" s="4">
        <v>3.0208480444017973</v>
      </c>
      <c r="M28" s="4">
        <v>1.5505800702305219</v>
      </c>
      <c r="N28" s="4">
        <v>1.2331569856360085</v>
      </c>
      <c r="O28" s="4">
        <v>2.3845613335438638</v>
      </c>
      <c r="P28" s="4">
        <v>3.3132552085127034</v>
      </c>
      <c r="Q28" s="4">
        <v>3.2701150092087805</v>
      </c>
      <c r="R28" s="4">
        <v>3.7827281412306344</v>
      </c>
      <c r="S28" s="4">
        <v>2.1012406736713025</v>
      </c>
      <c r="T28" s="4">
        <v>2.2743215068059919</v>
      </c>
      <c r="U28" s="4">
        <v>2.7005393489189946</v>
      </c>
      <c r="V28" s="4">
        <v>3.7443457875299226</v>
      </c>
      <c r="W28" s="4">
        <v>3.7578630709757999</v>
      </c>
      <c r="X28" s="4">
        <v>3.5092506299662287</v>
      </c>
      <c r="Y28" s="4">
        <v>0.19936140254763246</v>
      </c>
      <c r="Z28" s="4">
        <v>0.2682520464769384</v>
      </c>
      <c r="AA28" s="4">
        <v>0.16384171648340351</v>
      </c>
      <c r="AB28" s="4">
        <v>3.9199736557583109</v>
      </c>
      <c r="AC28" s="4">
        <v>3.8015822333748406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</row>
    <row r="29" spans="1:92" x14ac:dyDescent="0.3">
      <c r="A29" s="1" t="s">
        <v>15</v>
      </c>
      <c r="B29" s="4">
        <v>1.8912279786621622</v>
      </c>
      <c r="C29" s="4">
        <v>2.3286575752654222</v>
      </c>
      <c r="D29" s="4">
        <v>3.5874712776910189</v>
      </c>
      <c r="E29" s="4">
        <v>3.5845354214118803</v>
      </c>
      <c r="F29" s="4">
        <v>2.9182141417984995</v>
      </c>
      <c r="G29" s="4">
        <v>0.91748449709128188</v>
      </c>
      <c r="H29" s="4">
        <v>1.0979666717568348</v>
      </c>
      <c r="I29" s="4">
        <v>4.6183947913807352E-2</v>
      </c>
      <c r="J29" s="4">
        <v>5.5727879915467259E-2</v>
      </c>
      <c r="K29" s="4">
        <v>4.8223994383658153E-2</v>
      </c>
      <c r="L29" s="4">
        <v>4.5582052069744784E-2</v>
      </c>
      <c r="M29" s="4">
        <v>1.9747753671067056</v>
      </c>
      <c r="N29" s="4">
        <v>2.5893291497172672</v>
      </c>
      <c r="O29" s="4">
        <v>1.2853498950284636</v>
      </c>
      <c r="P29" s="4">
        <v>6.2089329117723968E-2</v>
      </c>
      <c r="Q29" s="4">
        <v>5.7179168167307545E-2</v>
      </c>
      <c r="R29" s="4">
        <v>3.6624777370402109E-2</v>
      </c>
      <c r="S29" s="4">
        <v>1.660421216219264</v>
      </c>
      <c r="T29" s="4">
        <v>1.5466013389464615</v>
      </c>
      <c r="U29" s="4">
        <v>1.0751650330892348</v>
      </c>
      <c r="V29" s="4">
        <v>3.9934034586556741E-2</v>
      </c>
      <c r="W29" s="4">
        <v>6.9324741622062161E-2</v>
      </c>
      <c r="X29" s="4">
        <v>0.28250193254783179</v>
      </c>
      <c r="Y29" s="4">
        <v>3.6421062895862657</v>
      </c>
      <c r="Z29" s="4">
        <v>3.5076982111495938</v>
      </c>
      <c r="AA29" s="4">
        <v>3.616964916012781</v>
      </c>
      <c r="AB29" s="4">
        <v>2.4862090807388156E-2</v>
      </c>
      <c r="AC29" s="4">
        <v>8.5810220775039941E-2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</row>
    <row r="30" spans="1:92" x14ac:dyDescent="0.3">
      <c r="A30" s="1" t="s">
        <v>7</v>
      </c>
      <c r="B30" s="4">
        <f t="shared" ref="B30:AC30" si="2">SUM(B24:B29)</f>
        <v>3.8587434511416063</v>
      </c>
      <c r="C30" s="4">
        <f t="shared" si="2"/>
        <v>3.8779576563878138</v>
      </c>
      <c r="D30" s="4">
        <f t="shared" si="2"/>
        <v>3.8291802536907849</v>
      </c>
      <c r="E30" s="4">
        <f t="shared" si="2"/>
        <v>3.8697906587723332</v>
      </c>
      <c r="F30" s="4">
        <f t="shared" si="2"/>
        <v>3.9103223204847715</v>
      </c>
      <c r="G30" s="4">
        <f t="shared" si="2"/>
        <v>3.9618503141976347</v>
      </c>
      <c r="H30" s="4">
        <f t="shared" si="2"/>
        <v>3.9012863005170946</v>
      </c>
      <c r="I30" s="4">
        <f t="shared" si="2"/>
        <v>3.9604649159166514</v>
      </c>
      <c r="J30" s="4">
        <f t="shared" si="2"/>
        <v>3.794693402492499</v>
      </c>
      <c r="K30" s="4">
        <f t="shared" si="2"/>
        <v>3.8687428106567991</v>
      </c>
      <c r="L30" s="4">
        <f t="shared" si="2"/>
        <v>3.8525525491108907</v>
      </c>
      <c r="M30" s="4">
        <f t="shared" si="2"/>
        <v>3.6704669698813506</v>
      </c>
      <c r="N30" s="4">
        <f t="shared" si="2"/>
        <v>3.9309978981680862</v>
      </c>
      <c r="O30" s="4">
        <f t="shared" si="2"/>
        <v>3.851061520584075</v>
      </c>
      <c r="P30" s="4">
        <f t="shared" si="2"/>
        <v>3.949715069402731</v>
      </c>
      <c r="Q30" s="4">
        <f t="shared" si="2"/>
        <v>3.7187069439030971</v>
      </c>
      <c r="R30" s="4">
        <f t="shared" si="2"/>
        <v>3.8966809359783841</v>
      </c>
      <c r="S30" s="4">
        <f t="shared" si="2"/>
        <v>3.8452893753178499</v>
      </c>
      <c r="T30" s="4">
        <f t="shared" si="2"/>
        <v>3.9035752839885607</v>
      </c>
      <c r="U30" s="4">
        <f t="shared" si="2"/>
        <v>3.8850736233811194</v>
      </c>
      <c r="V30" s="4">
        <f t="shared" si="2"/>
        <v>3.9455904416968206</v>
      </c>
      <c r="W30" s="4">
        <f t="shared" si="2"/>
        <v>4.0159512432054765</v>
      </c>
      <c r="X30" s="4">
        <f t="shared" si="2"/>
        <v>3.9630383100903197</v>
      </c>
      <c r="Y30" s="4">
        <f t="shared" si="2"/>
        <v>3.8439057908726921</v>
      </c>
      <c r="Z30" s="4">
        <f t="shared" si="2"/>
        <v>3.8086173738371758</v>
      </c>
      <c r="AA30" s="4">
        <f t="shared" si="2"/>
        <v>3.785654052541088</v>
      </c>
      <c r="AB30" s="4">
        <f t="shared" si="2"/>
        <v>3.9648487464205808</v>
      </c>
      <c r="AC30" s="4">
        <f t="shared" si="2"/>
        <v>3.9092847727152487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</row>
    <row r="31" spans="1:92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92" x14ac:dyDescent="0.3">
      <c r="A32" s="5" t="s">
        <v>63</v>
      </c>
      <c r="B32" s="8">
        <f t="shared" ref="B32:AC32" si="3">B30+B22</f>
        <v>19.997306104370235</v>
      </c>
      <c r="C32" s="8">
        <f t="shared" si="3"/>
        <v>19.993642208943452</v>
      </c>
      <c r="D32" s="8">
        <f t="shared" si="3"/>
        <v>20</v>
      </c>
      <c r="E32" s="8">
        <f t="shared" si="3"/>
        <v>19.999999999999996</v>
      </c>
      <c r="F32" s="8">
        <f t="shared" si="3"/>
        <v>20</v>
      </c>
      <c r="G32" s="8">
        <f t="shared" si="3"/>
        <v>19.987087702534996</v>
      </c>
      <c r="H32" s="8">
        <f t="shared" si="3"/>
        <v>20</v>
      </c>
      <c r="I32" s="8">
        <f t="shared" si="3"/>
        <v>19.989768771703535</v>
      </c>
      <c r="J32" s="8">
        <f t="shared" si="3"/>
        <v>19.999999999999996</v>
      </c>
      <c r="K32" s="8">
        <f t="shared" si="3"/>
        <v>19.997492697525942</v>
      </c>
      <c r="L32" s="8">
        <f t="shared" si="3"/>
        <v>19.998181444183896</v>
      </c>
      <c r="M32" s="8">
        <f t="shared" si="3"/>
        <v>19.990913257900601</v>
      </c>
      <c r="N32" s="8">
        <f t="shared" si="3"/>
        <v>19.989889684866906</v>
      </c>
      <c r="O32" s="8">
        <f t="shared" si="3"/>
        <v>19.996196605432282</v>
      </c>
      <c r="P32" s="8">
        <f t="shared" si="3"/>
        <v>19.994090136707719</v>
      </c>
      <c r="Q32" s="8">
        <f t="shared" si="3"/>
        <v>20</v>
      </c>
      <c r="R32" s="8">
        <f t="shared" si="3"/>
        <v>20</v>
      </c>
      <c r="S32" s="8">
        <f t="shared" si="3"/>
        <v>19.993187834595009</v>
      </c>
      <c r="T32" s="8">
        <f t="shared" si="3"/>
        <v>19.99001863778755</v>
      </c>
      <c r="U32" s="8">
        <f t="shared" si="3"/>
        <v>20</v>
      </c>
      <c r="V32" s="8">
        <f t="shared" si="3"/>
        <v>19.992054033966177</v>
      </c>
      <c r="W32" s="8">
        <f t="shared" si="3"/>
        <v>19.952843381391094</v>
      </c>
      <c r="X32" s="8">
        <f t="shared" si="3"/>
        <v>19.990358551985647</v>
      </c>
      <c r="Y32" s="8">
        <f t="shared" si="3"/>
        <v>19.999363005221408</v>
      </c>
      <c r="Z32" s="8">
        <f t="shared" si="3"/>
        <v>19.999076928790625</v>
      </c>
      <c r="AA32" s="8">
        <f t="shared" si="3"/>
        <v>19.998790306319446</v>
      </c>
      <c r="AB32" s="8">
        <f t="shared" si="3"/>
        <v>19.997728334601131</v>
      </c>
      <c r="AC32" s="8">
        <f t="shared" si="3"/>
        <v>19.996505097609354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1:92" x14ac:dyDescent="0.3">
      <c r="A33" s="66" t="s">
        <v>44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x14ac:dyDescent="0.3">
      <c r="A34" s="1" t="s">
        <v>37</v>
      </c>
      <c r="B34" s="2">
        <v>49.119800619755566</v>
      </c>
      <c r="C34" s="2">
        <v>60.096565467474896</v>
      </c>
      <c r="D34" s="2">
        <v>93.827677819168585</v>
      </c>
      <c r="E34" s="2">
        <v>92.674817647427545</v>
      </c>
      <c r="F34" s="2">
        <v>74.657037804780913</v>
      </c>
      <c r="G34" s="2">
        <v>23.198253607349404</v>
      </c>
      <c r="H34" s="2">
        <v>28.147259443878696</v>
      </c>
      <c r="I34" s="2">
        <v>1.1665299814813137</v>
      </c>
      <c r="J34" s="2">
        <v>1.4729013967384128</v>
      </c>
      <c r="K34" s="2">
        <v>1.2465029789734494</v>
      </c>
      <c r="L34" s="2">
        <v>1.1842243210318975</v>
      </c>
      <c r="M34" s="2">
        <v>54.234508205176176</v>
      </c>
      <c r="N34" s="2">
        <v>65.91942404763968</v>
      </c>
      <c r="O34" s="2">
        <v>33.396604776915609</v>
      </c>
      <c r="P34" s="2">
        <v>1.5732518250736252</v>
      </c>
      <c r="Q34" s="2">
        <v>1.5391138675437115</v>
      </c>
      <c r="R34" s="2">
        <v>0.93989674731237172</v>
      </c>
      <c r="S34" s="2">
        <v>43.229591793003436</v>
      </c>
      <c r="T34" s="2">
        <v>39.628513440610142</v>
      </c>
      <c r="U34" s="2">
        <v>27.710737699028794</v>
      </c>
      <c r="V34" s="2">
        <v>1.0121180892100627</v>
      </c>
      <c r="W34" s="2">
        <v>1.7460513794396046</v>
      </c>
      <c r="X34" s="2">
        <v>7.1287989385852608</v>
      </c>
      <c r="Y34" s="2">
        <v>94.810280379140991</v>
      </c>
      <c r="Z34" s="2">
        <v>92.098992018607362</v>
      </c>
      <c r="AA34" s="2">
        <v>95.622413066681474</v>
      </c>
      <c r="AB34" s="2">
        <v>0.62815368659966642</v>
      </c>
      <c r="AC34" s="2">
        <v>2.1975869642420367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92" x14ac:dyDescent="0.3">
      <c r="A35" s="1" t="s">
        <v>38</v>
      </c>
      <c r="B35" s="2">
        <v>49.94998407977679</v>
      </c>
      <c r="C35" s="2">
        <v>39.672741700518294</v>
      </c>
      <c r="D35" s="2">
        <v>6.1723221808314195</v>
      </c>
      <c r="E35" s="2">
        <v>7.200299822254828</v>
      </c>
      <c r="F35" s="2">
        <v>24.032650841251307</v>
      </c>
      <c r="G35" s="2">
        <v>75.087582282584762</v>
      </c>
      <c r="H35" s="2">
        <v>71.033413415598744</v>
      </c>
      <c r="I35" s="2">
        <v>76.362474239319795</v>
      </c>
      <c r="J35" s="2">
        <v>76.111787568147605</v>
      </c>
      <c r="K35" s="2">
        <v>76.746684156514789</v>
      </c>
      <c r="L35" s="2">
        <v>78.48180505012273</v>
      </c>
      <c r="M35" s="2">
        <v>42.584563764793955</v>
      </c>
      <c r="N35" s="2">
        <v>31.393845105526747</v>
      </c>
      <c r="O35" s="2">
        <v>61.956866943934926</v>
      </c>
      <c r="P35" s="2">
        <v>83.952989632792239</v>
      </c>
      <c r="Q35" s="2">
        <v>88.022955220495021</v>
      </c>
      <c r="R35" s="2">
        <v>97.075644718672919</v>
      </c>
      <c r="S35" s="2">
        <v>54.706465862015818</v>
      </c>
      <c r="T35" s="2">
        <v>58.274862520243751</v>
      </c>
      <c r="U35" s="2">
        <v>69.602279873985921</v>
      </c>
      <c r="V35" s="2">
        <v>94.899504722027061</v>
      </c>
      <c r="W35" s="2">
        <v>94.647622844284967</v>
      </c>
      <c r="X35" s="2">
        <v>88.554233737488502</v>
      </c>
      <c r="Y35" s="2">
        <v>5.1897196208590035</v>
      </c>
      <c r="Z35" s="2">
        <v>7.0432920964878898</v>
      </c>
      <c r="AA35" s="2">
        <v>4.3315156920020197</v>
      </c>
      <c r="AB35" s="2">
        <v>99.040178169827541</v>
      </c>
      <c r="AC35" s="2">
        <v>97.357954380053741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1:92" x14ac:dyDescent="0.3">
      <c r="A36" s="1" t="s">
        <v>39</v>
      </c>
      <c r="B36" s="2">
        <v>0.93021530046763745</v>
      </c>
      <c r="C36" s="2">
        <v>0.23069283200681884</v>
      </c>
      <c r="D36" s="2">
        <v>0</v>
      </c>
      <c r="E36" s="2">
        <v>0.12488253031763147</v>
      </c>
      <c r="F36" s="2">
        <v>1.3103113539677689</v>
      </c>
      <c r="G36" s="2">
        <v>1.7141641100658314</v>
      </c>
      <c r="H36" s="2">
        <v>0.81932714052255751</v>
      </c>
      <c r="I36" s="2">
        <v>22.470995779198898</v>
      </c>
      <c r="J36" s="2">
        <v>22.415311035113987</v>
      </c>
      <c r="K36" s="2">
        <v>22.006812864511758</v>
      </c>
      <c r="L36" s="2">
        <v>20.333970628845371</v>
      </c>
      <c r="M36" s="2">
        <v>3.1809280300298726</v>
      </c>
      <c r="N36" s="2">
        <v>2.6867308468335724</v>
      </c>
      <c r="O36" s="2">
        <v>4.6465282791494706</v>
      </c>
      <c r="P36" s="2">
        <v>14.473758542134133</v>
      </c>
      <c r="Q36" s="2">
        <v>10.437930911961269</v>
      </c>
      <c r="R36" s="2">
        <v>1.9844585340147176</v>
      </c>
      <c r="S36" s="2">
        <v>2.0639423449807426</v>
      </c>
      <c r="T36" s="2">
        <v>2.0966240391461008</v>
      </c>
      <c r="U36" s="2">
        <v>2.6869824269852915</v>
      </c>
      <c r="V36" s="2">
        <v>4.0883771887628733</v>
      </c>
      <c r="W36" s="2">
        <v>3.6063257762754186</v>
      </c>
      <c r="X36" s="2">
        <v>4.3169673239262361</v>
      </c>
      <c r="Y36" s="2">
        <v>0</v>
      </c>
      <c r="Z36" s="2">
        <v>0.85771588490475159</v>
      </c>
      <c r="AA36" s="2">
        <v>4.6071241316509741E-2</v>
      </c>
      <c r="AB36" s="2">
        <v>0.3316681435727879</v>
      </c>
      <c r="AC36" s="2">
        <v>0.44445865570422599</v>
      </c>
    </row>
    <row r="37" spans="1:92" x14ac:dyDescent="0.3">
      <c r="A37" s="5" t="s">
        <v>40</v>
      </c>
      <c r="B37" s="9">
        <f t="shared" ref="B37:AC37" si="4">SUM(B34:B36)</f>
        <v>100</v>
      </c>
      <c r="C37" s="9">
        <f t="shared" si="4"/>
        <v>100.00000000000001</v>
      </c>
      <c r="D37" s="9">
        <f t="shared" si="4"/>
        <v>100</v>
      </c>
      <c r="E37" s="9">
        <f t="shared" si="4"/>
        <v>100.00000000000001</v>
      </c>
      <c r="F37" s="9">
        <f t="shared" si="4"/>
        <v>99.999999999999986</v>
      </c>
      <c r="G37" s="9">
        <f>SUM(G34:G36)</f>
        <v>100</v>
      </c>
      <c r="H37" s="9">
        <f t="shared" si="4"/>
        <v>100</v>
      </c>
      <c r="I37" s="9">
        <f t="shared" si="4"/>
        <v>100.00000000000001</v>
      </c>
      <c r="J37" s="9">
        <f t="shared" si="4"/>
        <v>100</v>
      </c>
      <c r="K37" s="9">
        <f t="shared" si="4"/>
        <v>100</v>
      </c>
      <c r="L37" s="9">
        <f t="shared" si="4"/>
        <v>100</v>
      </c>
      <c r="M37" s="9">
        <f t="shared" si="4"/>
        <v>100.00000000000001</v>
      </c>
      <c r="N37" s="9">
        <f t="shared" si="4"/>
        <v>100</v>
      </c>
      <c r="O37" s="9">
        <f t="shared" si="4"/>
        <v>100</v>
      </c>
      <c r="P37" s="9">
        <f t="shared" si="4"/>
        <v>100</v>
      </c>
      <c r="Q37" s="9">
        <f t="shared" si="4"/>
        <v>100</v>
      </c>
      <c r="R37" s="9">
        <f t="shared" si="4"/>
        <v>100.00000000000001</v>
      </c>
      <c r="S37" s="9">
        <f t="shared" si="4"/>
        <v>100</v>
      </c>
      <c r="T37" s="9">
        <f t="shared" si="4"/>
        <v>100</v>
      </c>
      <c r="U37" s="9">
        <f t="shared" si="4"/>
        <v>100.00000000000001</v>
      </c>
      <c r="V37" s="9">
        <f t="shared" si="4"/>
        <v>100</v>
      </c>
      <c r="W37" s="9">
        <f t="shared" si="4"/>
        <v>99.999999999999986</v>
      </c>
      <c r="X37" s="9">
        <f t="shared" si="4"/>
        <v>100</v>
      </c>
      <c r="Y37" s="9">
        <f t="shared" si="4"/>
        <v>100</v>
      </c>
      <c r="Z37" s="9">
        <f t="shared" si="4"/>
        <v>100</v>
      </c>
      <c r="AA37" s="9">
        <f t="shared" si="4"/>
        <v>100</v>
      </c>
      <c r="AB37" s="9">
        <f t="shared" si="4"/>
        <v>99.999999999999986</v>
      </c>
      <c r="AC37" s="9">
        <f t="shared" si="4"/>
        <v>100</v>
      </c>
    </row>
    <row r="38" spans="1:92" ht="15.6" x14ac:dyDescent="0.3">
      <c r="A38" s="6" t="s">
        <v>136</v>
      </c>
    </row>
    <row r="39" spans="1:92" x14ac:dyDescent="0.3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3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E72-CB0E-4176-91C6-79BC6E89CE8E}">
  <dimension ref="A1:J62"/>
  <sheetViews>
    <sheetView zoomScale="85" zoomScaleNormal="85" workbookViewId="0">
      <selection activeCell="F61" sqref="F61"/>
    </sheetView>
  </sheetViews>
  <sheetFormatPr defaultRowHeight="13.2" x14ac:dyDescent="0.25"/>
  <cols>
    <col min="1" max="1" width="14.21875" style="15" customWidth="1"/>
    <col min="2" max="10" width="18.21875" style="15" bestFit="1" customWidth="1"/>
    <col min="11" max="16384" width="8.88671875" style="15"/>
  </cols>
  <sheetData>
    <row r="1" spans="1:10" ht="17.399999999999999" x14ac:dyDescent="0.25">
      <c r="A1" s="25" t="s">
        <v>84</v>
      </c>
    </row>
    <row r="2" spans="1:10" x14ac:dyDescent="0.25">
      <c r="A2" s="10" t="s">
        <v>0</v>
      </c>
      <c r="B2" s="14" t="s">
        <v>68</v>
      </c>
      <c r="C2" s="14" t="s">
        <v>68</v>
      </c>
      <c r="D2" s="14" t="s">
        <v>68</v>
      </c>
      <c r="E2" s="14" t="s">
        <v>68</v>
      </c>
      <c r="F2" s="14" t="s">
        <v>68</v>
      </c>
      <c r="G2" s="14" t="s">
        <v>68</v>
      </c>
      <c r="H2" s="14" t="s">
        <v>68</v>
      </c>
      <c r="I2" s="14" t="s">
        <v>68</v>
      </c>
      <c r="J2" s="14" t="s">
        <v>68</v>
      </c>
    </row>
    <row r="3" spans="1:10" x14ac:dyDescent="0.25">
      <c r="A3" s="1" t="s">
        <v>52</v>
      </c>
      <c r="B3" s="15" t="s">
        <v>71</v>
      </c>
      <c r="C3" s="15" t="s">
        <v>71</v>
      </c>
      <c r="D3" s="15" t="s">
        <v>71</v>
      </c>
      <c r="E3" s="15" t="s">
        <v>71</v>
      </c>
      <c r="F3" s="15" t="s">
        <v>71</v>
      </c>
      <c r="G3" s="15" t="s">
        <v>71</v>
      </c>
      <c r="H3" s="15" t="s">
        <v>71</v>
      </c>
      <c r="I3" s="15" t="s">
        <v>71</v>
      </c>
      <c r="J3" s="15" t="s">
        <v>71</v>
      </c>
    </row>
    <row r="4" spans="1:10" x14ac:dyDescent="0.25">
      <c r="A4" s="1" t="s">
        <v>53</v>
      </c>
      <c r="B4" s="15" t="s">
        <v>56</v>
      </c>
      <c r="C4" s="15" t="s">
        <v>57</v>
      </c>
      <c r="D4" s="15" t="s">
        <v>60</v>
      </c>
      <c r="E4" s="15" t="s">
        <v>59</v>
      </c>
      <c r="F4" s="15" t="s">
        <v>58</v>
      </c>
      <c r="G4" s="15" t="s">
        <v>56</v>
      </c>
      <c r="H4" s="15" t="s">
        <v>59</v>
      </c>
      <c r="I4" s="15" t="s">
        <v>59</v>
      </c>
      <c r="J4" s="15" t="s">
        <v>59</v>
      </c>
    </row>
    <row r="5" spans="1:10" ht="15.6" x14ac:dyDescent="0.25">
      <c r="A5" s="5" t="s">
        <v>54</v>
      </c>
      <c r="B5" s="16" t="s">
        <v>1</v>
      </c>
      <c r="C5" s="16" t="s">
        <v>1</v>
      </c>
      <c r="D5" s="16" t="s">
        <v>1</v>
      </c>
      <c r="E5" s="16" t="s">
        <v>1</v>
      </c>
      <c r="F5" s="16" t="s">
        <v>2</v>
      </c>
      <c r="G5" s="16" t="s">
        <v>2</v>
      </c>
      <c r="H5" s="16" t="s">
        <v>135</v>
      </c>
      <c r="I5" s="16" t="s">
        <v>135</v>
      </c>
      <c r="J5" s="16" t="s">
        <v>2</v>
      </c>
    </row>
    <row r="6" spans="1:10" x14ac:dyDescent="0.25">
      <c r="A6" s="66" t="s">
        <v>42</v>
      </c>
    </row>
    <row r="7" spans="1:10" ht="15.6" x14ac:dyDescent="0.35">
      <c r="A7" s="15" t="s">
        <v>18</v>
      </c>
      <c r="B7" s="17">
        <v>36.4</v>
      </c>
      <c r="C7" s="17">
        <v>35.96</v>
      </c>
      <c r="D7" s="17">
        <v>37.47</v>
      </c>
      <c r="E7" s="17">
        <v>36.770000000000003</v>
      </c>
      <c r="F7" s="17">
        <v>36.44</v>
      </c>
      <c r="G7" s="17">
        <v>37.89</v>
      </c>
      <c r="H7" s="17">
        <v>37.82</v>
      </c>
      <c r="I7" s="17">
        <v>38.659999999999997</v>
      </c>
      <c r="J7" s="17">
        <v>36.97</v>
      </c>
    </row>
    <row r="8" spans="1:10" ht="15.6" x14ac:dyDescent="0.35">
      <c r="A8" s="15" t="s">
        <v>19</v>
      </c>
      <c r="B8" s="17">
        <v>5.25</v>
      </c>
      <c r="C8" s="17">
        <v>5.89</v>
      </c>
      <c r="D8" s="17">
        <v>5.67</v>
      </c>
      <c r="E8" s="17">
        <v>6.18</v>
      </c>
      <c r="F8" s="17">
        <v>4.07</v>
      </c>
      <c r="G8" s="17">
        <v>5.22</v>
      </c>
      <c r="H8" s="17">
        <v>1.3105</v>
      </c>
      <c r="I8" s="17">
        <v>0.65649999999999997</v>
      </c>
      <c r="J8" s="17">
        <v>5.42</v>
      </c>
    </row>
    <row r="9" spans="1:10" ht="15.6" x14ac:dyDescent="0.35">
      <c r="A9" s="15" t="s">
        <v>20</v>
      </c>
      <c r="B9" s="17">
        <v>12.86</v>
      </c>
      <c r="C9" s="17">
        <v>13.35</v>
      </c>
      <c r="D9" s="17">
        <v>14.26</v>
      </c>
      <c r="E9" s="17">
        <v>13.83</v>
      </c>
      <c r="F9" s="17">
        <v>13.91</v>
      </c>
      <c r="G9" s="17">
        <v>14.51</v>
      </c>
      <c r="H9" s="17">
        <v>14.8</v>
      </c>
      <c r="I9" s="17">
        <v>14.57</v>
      </c>
      <c r="J9" s="17">
        <v>14.08</v>
      </c>
    </row>
    <row r="10" spans="1:10" x14ac:dyDescent="0.25">
      <c r="A10" s="15" t="s">
        <v>3</v>
      </c>
      <c r="B10" s="17">
        <v>19.600000000000001</v>
      </c>
      <c r="C10" s="17">
        <v>17.010000000000002</v>
      </c>
      <c r="D10" s="17">
        <v>18.13</v>
      </c>
      <c r="E10" s="17">
        <v>17.12</v>
      </c>
      <c r="F10" s="17">
        <v>19.760000000000002</v>
      </c>
      <c r="G10" s="17">
        <v>20.88</v>
      </c>
      <c r="H10" s="17">
        <v>17.36</v>
      </c>
      <c r="I10" s="17">
        <v>16.440000000000001</v>
      </c>
      <c r="J10" s="17">
        <v>19.62</v>
      </c>
    </row>
    <row r="11" spans="1:10" x14ac:dyDescent="0.25">
      <c r="A11" s="15" t="s">
        <v>4</v>
      </c>
      <c r="B11" s="17">
        <v>0.49759999999999999</v>
      </c>
      <c r="C11" s="17">
        <v>0.57220000000000004</v>
      </c>
      <c r="D11" s="17">
        <v>0.75</v>
      </c>
      <c r="E11" s="17">
        <v>0.5968</v>
      </c>
      <c r="F11" s="17">
        <v>0.59940000000000004</v>
      </c>
      <c r="G11" s="17">
        <v>0.45950000000000002</v>
      </c>
      <c r="H11" s="17">
        <v>0.51670000000000005</v>
      </c>
      <c r="I11" s="17">
        <v>0.495</v>
      </c>
      <c r="J11" s="17">
        <v>0.62849999999999995</v>
      </c>
    </row>
    <row r="12" spans="1:10" x14ac:dyDescent="0.25">
      <c r="A12" s="15" t="s">
        <v>5</v>
      </c>
      <c r="B12" s="17">
        <v>9.8000000000000007</v>
      </c>
      <c r="C12" s="17">
        <v>12.69</v>
      </c>
      <c r="D12" s="17">
        <v>11.84</v>
      </c>
      <c r="E12" s="17">
        <v>12.54</v>
      </c>
      <c r="F12" s="17">
        <v>11.57</v>
      </c>
      <c r="G12" s="17">
        <v>9.89</v>
      </c>
      <c r="H12" s="17">
        <v>13.91</v>
      </c>
      <c r="I12" s="17">
        <v>15.36</v>
      </c>
      <c r="J12" s="17">
        <v>10.87</v>
      </c>
    </row>
    <row r="13" spans="1:10" x14ac:dyDescent="0.25">
      <c r="A13" s="15" t="s">
        <v>6</v>
      </c>
      <c r="B13" s="17">
        <v>1.0644</v>
      </c>
      <c r="C13" s="17">
        <v>4.2000000000000003E-2</v>
      </c>
      <c r="D13" s="17">
        <v>7.5300000000000006E-2</v>
      </c>
      <c r="E13" s="17">
        <v>1.66E-2</v>
      </c>
      <c r="F13" s="17">
        <v>6.4199999999999993E-2</v>
      </c>
      <c r="G13" s="17">
        <v>5.8999999999999997E-2</v>
      </c>
      <c r="H13" s="17">
        <v>0.1057</v>
      </c>
      <c r="I13" s="17">
        <v>9.4899999999999998E-2</v>
      </c>
      <c r="J13" s="17">
        <v>3.1800000000000002E-2</v>
      </c>
    </row>
    <row r="14" spans="1:10" ht="15.6" x14ac:dyDescent="0.35">
      <c r="A14" s="15" t="s">
        <v>21</v>
      </c>
      <c r="B14" s="17">
        <v>0.31059999999999999</v>
      </c>
      <c r="C14" s="17">
        <v>0.31900000000000001</v>
      </c>
      <c r="D14" s="17">
        <v>0.19739999999999999</v>
      </c>
      <c r="E14" s="17">
        <v>0.33910000000000001</v>
      </c>
      <c r="F14" s="17">
        <v>0.11070000000000001</v>
      </c>
      <c r="G14" s="17">
        <v>0.26379999999999998</v>
      </c>
      <c r="H14" s="17">
        <v>0</v>
      </c>
      <c r="I14" s="17">
        <v>5.4000000000000003E-3</v>
      </c>
      <c r="J14" s="17">
        <v>0.16830000000000001</v>
      </c>
    </row>
    <row r="15" spans="1:10" ht="15.6" x14ac:dyDescent="0.35">
      <c r="A15" s="15" t="s">
        <v>22</v>
      </c>
      <c r="B15" s="17">
        <v>8.23</v>
      </c>
      <c r="C15" s="17">
        <v>8.8000000000000007</v>
      </c>
      <c r="D15" s="17">
        <v>8.7799999999999994</v>
      </c>
      <c r="E15" s="17">
        <v>8.92</v>
      </c>
      <c r="F15" s="17">
        <v>8.5299999999999994</v>
      </c>
      <c r="G15" s="17">
        <v>8.82</v>
      </c>
      <c r="H15" s="17">
        <v>8.1999999999999993</v>
      </c>
      <c r="I15" s="17">
        <v>7.83</v>
      </c>
      <c r="J15" s="17">
        <v>9.11</v>
      </c>
    </row>
    <row r="16" spans="1:10" x14ac:dyDescent="0.25">
      <c r="A16" s="15" t="s">
        <v>45</v>
      </c>
      <c r="B16" s="17">
        <v>0.54620000000000002</v>
      </c>
      <c r="C16" s="17">
        <v>0.80720000000000003</v>
      </c>
      <c r="D16" s="17">
        <v>0.66469999999999996</v>
      </c>
      <c r="E16" s="17">
        <v>0.65329999999999999</v>
      </c>
      <c r="F16" s="17">
        <v>0.40649999999999997</v>
      </c>
      <c r="G16" s="17">
        <v>0.44379999999999997</v>
      </c>
      <c r="H16" s="17">
        <v>0.65810000000000002</v>
      </c>
      <c r="I16" s="17">
        <v>0.91379999999999995</v>
      </c>
      <c r="J16" s="17">
        <v>0.43070000000000003</v>
      </c>
    </row>
    <row r="17" spans="1:10" x14ac:dyDescent="0.25">
      <c r="A17" s="15" t="s">
        <v>46</v>
      </c>
      <c r="B17" s="17">
        <v>0.10290000000000001</v>
      </c>
      <c r="C17" s="17">
        <v>0.15010000000000001</v>
      </c>
      <c r="D17" s="17">
        <v>0.108</v>
      </c>
      <c r="E17" s="17">
        <v>0.15340000000000001</v>
      </c>
      <c r="F17" s="17">
        <v>0.11899999999999999</v>
      </c>
      <c r="G17" s="17">
        <v>9.8299999999999998E-2</v>
      </c>
      <c r="H17" s="17">
        <v>3.4700000000000002E-2</v>
      </c>
      <c r="I17" s="17">
        <v>0</v>
      </c>
      <c r="J17" s="17">
        <v>0.12670000000000001</v>
      </c>
    </row>
    <row r="18" spans="1:10" x14ac:dyDescent="0.25">
      <c r="A18" s="15" t="s">
        <v>35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4.6600000000000003E-2</v>
      </c>
      <c r="I18" s="17">
        <v>1.43E-2</v>
      </c>
      <c r="J18" s="17">
        <v>1.4800000000000001E-2</v>
      </c>
    </row>
    <row r="19" spans="1:10" x14ac:dyDescent="0.25">
      <c r="A19" s="15" t="s">
        <v>47</v>
      </c>
      <c r="B19" s="17">
        <v>0.19650000000000001</v>
      </c>
      <c r="C19" s="17">
        <v>0.1628</v>
      </c>
      <c r="D19" s="17">
        <v>7.7799999999999994E-2</v>
      </c>
      <c r="E19" s="17">
        <v>0.1817</v>
      </c>
      <c r="F19" s="17">
        <v>0.2772</v>
      </c>
      <c r="G19" s="17">
        <v>7.7600000000000002E-2</v>
      </c>
      <c r="H19" s="17">
        <v>0.1671</v>
      </c>
      <c r="I19" s="17">
        <v>0.20169999999999999</v>
      </c>
      <c r="J19" s="17">
        <v>0.21340000000000001</v>
      </c>
    </row>
    <row r="20" spans="1:10" x14ac:dyDescent="0.25">
      <c r="A20" s="16" t="s">
        <v>17</v>
      </c>
      <c r="B20" s="18">
        <f>SUM(B7:B19)</f>
        <v>94.858200000000011</v>
      </c>
      <c r="C20" s="18">
        <f t="shared" ref="C20:J20" si="0">SUM(C7:C19)</f>
        <v>95.753299999999996</v>
      </c>
      <c r="D20" s="18">
        <f t="shared" si="0"/>
        <v>98.023200000000003</v>
      </c>
      <c r="E20" s="18">
        <f>SUM(E7:E19)</f>
        <v>97.300900000000013</v>
      </c>
      <c r="F20" s="18">
        <f t="shared" si="0"/>
        <v>95.856999999999985</v>
      </c>
      <c r="G20" s="18">
        <f>SUM(G7:G19)</f>
        <v>98.611999999999995</v>
      </c>
      <c r="H20" s="18">
        <f>SUM(H7:H19)</f>
        <v>94.929400000000001</v>
      </c>
      <c r="I20" s="18">
        <f t="shared" si="0"/>
        <v>95.241599999999991</v>
      </c>
      <c r="J20" s="18">
        <f t="shared" si="0"/>
        <v>97.684200000000004</v>
      </c>
    </row>
    <row r="21" spans="1:10" x14ac:dyDescent="0.25">
      <c r="A21" s="66" t="s">
        <v>51</v>
      </c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25">
      <c r="A22" s="15" t="s">
        <v>8</v>
      </c>
      <c r="B22" s="19">
        <v>5.6955129353155254</v>
      </c>
      <c r="C22" s="19">
        <v>5.5485988825542618</v>
      </c>
      <c r="D22" s="19">
        <v>5.6129297677030729</v>
      </c>
      <c r="E22" s="19">
        <v>5.5527120231745739</v>
      </c>
      <c r="F22" s="19">
        <v>5.6157644675781029</v>
      </c>
      <c r="G22" s="19">
        <v>5.668822227918235</v>
      </c>
      <c r="H22" s="19">
        <v>5.7874094448862605</v>
      </c>
      <c r="I22" s="19">
        <v>5.8737341245130823</v>
      </c>
      <c r="J22" s="19">
        <v>5.5952364703401436</v>
      </c>
    </row>
    <row r="23" spans="1:10" ht="15.6" x14ac:dyDescent="0.25">
      <c r="A23" s="15" t="s">
        <v>64</v>
      </c>
      <c r="B23" s="19">
        <v>2.3044870646844746</v>
      </c>
      <c r="C23" s="19">
        <v>2.4282866856867118</v>
      </c>
      <c r="D23" s="19">
        <v>2.3870702322969271</v>
      </c>
      <c r="E23" s="19">
        <v>2.4472879768254261</v>
      </c>
      <c r="F23" s="19">
        <v>2.3842355324218971</v>
      </c>
      <c r="G23" s="19">
        <v>2.331177772081765</v>
      </c>
      <c r="H23" s="19">
        <v>2.2125905551137395</v>
      </c>
      <c r="I23" s="19">
        <v>2.1262658754869177</v>
      </c>
      <c r="J23" s="19">
        <v>2.4047635296598564</v>
      </c>
    </row>
    <row r="24" spans="1:10" ht="15.6" x14ac:dyDescent="0.25">
      <c r="A24" s="15" t="s">
        <v>61</v>
      </c>
      <c r="B24" s="19">
        <v>0</v>
      </c>
      <c r="C24" s="19">
        <v>2.3114431759026388E-2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</row>
    <row r="25" spans="1:10" x14ac:dyDescent="0.25">
      <c r="A25" s="15" t="s">
        <v>40</v>
      </c>
      <c r="B25" s="19">
        <v>8</v>
      </c>
      <c r="C25" s="19">
        <v>8</v>
      </c>
      <c r="D25" s="19">
        <v>8</v>
      </c>
      <c r="E25" s="19">
        <v>8</v>
      </c>
      <c r="F25" s="19">
        <v>8</v>
      </c>
      <c r="G25" s="19">
        <v>8</v>
      </c>
      <c r="H25" s="19">
        <v>8</v>
      </c>
      <c r="I25" s="19">
        <v>8</v>
      </c>
      <c r="J25" s="19">
        <v>8</v>
      </c>
    </row>
    <row r="26" spans="1:10" x14ac:dyDescent="0.25"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5.6" x14ac:dyDescent="0.25">
      <c r="A27" s="15" t="s">
        <v>65</v>
      </c>
      <c r="B27" s="19">
        <v>6.7582784756818892E-2</v>
      </c>
      <c r="C27" s="19">
        <v>0</v>
      </c>
      <c r="D27" s="19">
        <v>0.13107333185525194</v>
      </c>
      <c r="E27" s="19">
        <v>1.4715980481015301E-2</v>
      </c>
      <c r="F27" s="19">
        <v>0.14280781855638969</v>
      </c>
      <c r="G27" s="19">
        <v>0.22794246389436568</v>
      </c>
      <c r="H27" s="19">
        <v>0.45721385123314651</v>
      </c>
      <c r="I27" s="19">
        <v>0.48329259491005949</v>
      </c>
      <c r="J27" s="19">
        <v>0.10727731114500649</v>
      </c>
    </row>
    <row r="28" spans="1:10" x14ac:dyDescent="0.25">
      <c r="A28" s="15" t="s">
        <v>49</v>
      </c>
      <c r="B28" s="19">
        <v>0.61790596196259728</v>
      </c>
      <c r="C28" s="19">
        <v>0.68361339692691714</v>
      </c>
      <c r="D28" s="19">
        <v>0.63888191879827394</v>
      </c>
      <c r="E28" s="19">
        <v>0.70199112092773974</v>
      </c>
      <c r="F28" s="19">
        <v>0.47179849246318134</v>
      </c>
      <c r="G28" s="19">
        <v>0.58744925709775175</v>
      </c>
      <c r="H28" s="19">
        <v>0.15084514359390586</v>
      </c>
      <c r="I28" s="19">
        <v>7.5027208513973709E-2</v>
      </c>
      <c r="J28" s="19">
        <v>0.61702094279075326</v>
      </c>
    </row>
    <row r="29" spans="1:10" ht="15.6" x14ac:dyDescent="0.25">
      <c r="A29" s="15" t="s">
        <v>62</v>
      </c>
      <c r="B29" s="19">
        <v>2.564949362515935</v>
      </c>
      <c r="C29" s="19">
        <v>2.1720104172300982</v>
      </c>
      <c r="D29" s="19">
        <v>2.2714071289266098</v>
      </c>
      <c r="E29" s="19">
        <v>2.1622531894284518</v>
      </c>
      <c r="F29" s="19">
        <v>2.5468814013596321</v>
      </c>
      <c r="G29" s="19">
        <v>2.612702689622695</v>
      </c>
      <c r="H29" s="19">
        <v>2.2217933903269462</v>
      </c>
      <c r="I29" s="19">
        <v>2.0890340228634896</v>
      </c>
      <c r="J29" s="19">
        <v>2.4834719755988206</v>
      </c>
    </row>
    <row r="30" spans="1:10" x14ac:dyDescent="0.25">
      <c r="A30" s="15" t="s">
        <v>11</v>
      </c>
      <c r="B30" s="19">
        <v>6.5948142866557799E-2</v>
      </c>
      <c r="C30" s="19">
        <v>7.4782889220032372E-2</v>
      </c>
      <c r="D30" s="19">
        <v>9.516076351941824E-2</v>
      </c>
      <c r="E30" s="19">
        <v>7.6336294489389209E-2</v>
      </c>
      <c r="F30" s="19">
        <v>7.8241648912742559E-2</v>
      </c>
      <c r="G30" s="19">
        <v>5.8229691317724507E-2</v>
      </c>
      <c r="H30" s="19">
        <v>6.6971786684516713E-2</v>
      </c>
      <c r="I30" s="19">
        <v>6.3701311381199444E-2</v>
      </c>
      <c r="J30" s="19">
        <v>8.0568451500587418E-2</v>
      </c>
    </row>
    <row r="31" spans="1:10" x14ac:dyDescent="0.25">
      <c r="A31" s="15" t="s">
        <v>12</v>
      </c>
      <c r="B31" s="19">
        <v>2.2859582198470392</v>
      </c>
      <c r="C31" s="19">
        <v>2.91901295945818</v>
      </c>
      <c r="D31" s="19">
        <v>2.6440421331242416</v>
      </c>
      <c r="E31" s="19">
        <v>2.8230580668516492</v>
      </c>
      <c r="F31" s="19">
        <v>2.6581202824591768</v>
      </c>
      <c r="G31" s="19">
        <v>2.2058464525874197</v>
      </c>
      <c r="H31" s="19">
        <v>3.1732228154373168</v>
      </c>
      <c r="I31" s="19">
        <v>3.478999803619939</v>
      </c>
      <c r="J31" s="19">
        <v>2.4525015654758975</v>
      </c>
    </row>
    <row r="32" spans="1:10" x14ac:dyDescent="0.25">
      <c r="A32" s="15" t="s">
        <v>40</v>
      </c>
      <c r="B32" s="19">
        <v>5.6023444719489479</v>
      </c>
      <c r="C32" s="19">
        <v>5.8494196628352277</v>
      </c>
      <c r="D32" s="19">
        <v>5.7805652762237951</v>
      </c>
      <c r="E32" s="19">
        <v>5.7783546521782458</v>
      </c>
      <c r="F32" s="19">
        <v>5.8978496437511225</v>
      </c>
      <c r="G32" s="19">
        <v>5.692170554519957</v>
      </c>
      <c r="H32" s="19">
        <v>6.0700469872758323</v>
      </c>
      <c r="I32" s="19">
        <v>6.1900549412886612</v>
      </c>
      <c r="J32" s="19">
        <v>5.7408402465110653</v>
      </c>
    </row>
    <row r="33" spans="1:10" x14ac:dyDescent="0.25">
      <c r="B33" s="19"/>
      <c r="C33" s="19"/>
      <c r="D33" s="19"/>
      <c r="E33" s="19"/>
      <c r="F33" s="19"/>
      <c r="G33" s="19"/>
      <c r="H33" s="19"/>
      <c r="I33" s="19"/>
      <c r="J33" s="19"/>
    </row>
    <row r="34" spans="1:10" x14ac:dyDescent="0.25">
      <c r="A34" s="15" t="s">
        <v>13</v>
      </c>
      <c r="B34" s="19">
        <v>0.17844237680975994</v>
      </c>
      <c r="C34" s="19">
        <v>6.9434387999980935E-3</v>
      </c>
      <c r="D34" s="19">
        <v>1.2085442759469782E-2</v>
      </c>
      <c r="E34" s="19">
        <v>2.6858470858757899E-3</v>
      </c>
      <c r="F34" s="19">
        <v>1.0600521200430424E-2</v>
      </c>
      <c r="G34" s="19">
        <v>9.4576212716136789E-3</v>
      </c>
      <c r="H34" s="19">
        <v>1.7330031257857537E-2</v>
      </c>
      <c r="I34" s="19">
        <v>1.5448286725294276E-2</v>
      </c>
      <c r="J34" s="19">
        <v>5.1565328607458072E-3</v>
      </c>
    </row>
    <row r="35" spans="1:10" x14ac:dyDescent="0.25">
      <c r="A35" s="15" t="s">
        <v>36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2.7944165496975853E-3</v>
      </c>
      <c r="I35" s="19">
        <v>8.5139484405999887E-4</v>
      </c>
      <c r="J35" s="19">
        <v>8.7775488349280107E-4</v>
      </c>
    </row>
    <row r="36" spans="1:10" x14ac:dyDescent="0.25">
      <c r="A36" s="15" t="s">
        <v>14</v>
      </c>
      <c r="B36" s="19">
        <v>9.4235219607609874E-2</v>
      </c>
      <c r="C36" s="19">
        <v>9.5440930926465814E-2</v>
      </c>
      <c r="D36" s="19">
        <v>5.7336793264316406E-2</v>
      </c>
      <c r="E36" s="19">
        <v>9.9293231973954496E-2</v>
      </c>
      <c r="F36" s="19">
        <v>3.3079464763141476E-2</v>
      </c>
      <c r="G36" s="19">
        <v>7.6528528110147737E-2</v>
      </c>
      <c r="H36" s="19">
        <v>0</v>
      </c>
      <c r="I36" s="19">
        <v>1.590840105212253E-3</v>
      </c>
      <c r="J36" s="19">
        <v>4.9389365612558196E-2</v>
      </c>
    </row>
    <row r="37" spans="1:10" x14ac:dyDescent="0.25">
      <c r="A37" s="15" t="s">
        <v>15</v>
      </c>
      <c r="B37" s="19">
        <v>1.6428417906829305</v>
      </c>
      <c r="C37" s="19">
        <v>1.7322507856942457</v>
      </c>
      <c r="D37" s="19">
        <v>1.6778953819141529</v>
      </c>
      <c r="E37" s="19">
        <v>1.7184655205716446</v>
      </c>
      <c r="F37" s="19">
        <v>1.6770422164931398</v>
      </c>
      <c r="G37" s="19">
        <v>1.6834540453004507</v>
      </c>
      <c r="H37" s="19">
        <v>1.6008144077305395</v>
      </c>
      <c r="I37" s="19">
        <v>1.5176745253228738</v>
      </c>
      <c r="J37" s="19">
        <v>1.7589432185350229</v>
      </c>
    </row>
    <row r="38" spans="1:10" x14ac:dyDescent="0.25">
      <c r="A38" s="15" t="s">
        <v>40</v>
      </c>
      <c r="B38" s="19">
        <v>1.9155193871003002</v>
      </c>
      <c r="C38" s="19">
        <v>1.8346351554207097</v>
      </c>
      <c r="D38" s="19">
        <v>1.747317617937939</v>
      </c>
      <c r="E38" s="19">
        <v>1.8204445996314749</v>
      </c>
      <c r="F38" s="19">
        <v>1.7207222024567117</v>
      </c>
      <c r="G38" s="19">
        <v>1.769440194682212</v>
      </c>
      <c r="H38" s="19">
        <v>1.6209388555380946</v>
      </c>
      <c r="I38" s="19">
        <v>1.5355650469974405</v>
      </c>
      <c r="J38" s="19">
        <v>1.8143668718918198</v>
      </c>
    </row>
    <row r="39" spans="1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1:10" x14ac:dyDescent="0.25">
      <c r="A40" s="15" t="s">
        <v>45</v>
      </c>
      <c r="B40" s="19">
        <v>0.27027086602051903</v>
      </c>
      <c r="C40" s="19">
        <v>0.3938772334185745</v>
      </c>
      <c r="D40" s="19">
        <v>0.31488188189590627</v>
      </c>
      <c r="E40" s="19">
        <v>0.31198970063235509</v>
      </c>
      <c r="F40" s="19">
        <v>0.19811034067555022</v>
      </c>
      <c r="G40" s="19">
        <v>0.20997694319784815</v>
      </c>
      <c r="H40" s="19">
        <v>0.31847155875628252</v>
      </c>
      <c r="I40" s="19">
        <v>0.43905574759519983</v>
      </c>
      <c r="J40" s="19">
        <v>0.20613889584765002</v>
      </c>
    </row>
    <row r="41" spans="1:10" x14ac:dyDescent="0.25">
      <c r="A41" s="15" t="s">
        <v>46</v>
      </c>
      <c r="B41" s="19">
        <v>2.7287485784977757E-2</v>
      </c>
      <c r="C41" s="19">
        <v>3.9251931121669019E-2</v>
      </c>
      <c r="D41" s="19">
        <v>2.741866840396668E-2</v>
      </c>
      <c r="E41" s="19">
        <v>3.9260295952566512E-2</v>
      </c>
      <c r="F41" s="19">
        <v>3.1080941544694575E-2</v>
      </c>
      <c r="G41" s="19">
        <v>2.4925187803981567E-2</v>
      </c>
      <c r="H41" s="19">
        <v>8.9993024482452905E-3</v>
      </c>
      <c r="I41" s="19">
        <v>0</v>
      </c>
      <c r="J41" s="19">
        <v>3.2498423877196411E-2</v>
      </c>
    </row>
    <row r="42" spans="1:10" x14ac:dyDescent="0.25">
      <c r="A42" s="15" t="s">
        <v>48</v>
      </c>
      <c r="B42" s="19">
        <v>3.7024416481945033</v>
      </c>
      <c r="C42" s="19">
        <v>3.5668708354597563</v>
      </c>
      <c r="D42" s="19">
        <v>3.6576994497001269</v>
      </c>
      <c r="E42" s="19">
        <v>3.6487500034150786</v>
      </c>
      <c r="F42" s="19">
        <v>3.7708087177797553</v>
      </c>
      <c r="G42" s="19">
        <v>3.7650978689981702</v>
      </c>
      <c r="H42" s="19">
        <v>3.6725291387954719</v>
      </c>
      <c r="I42" s="19">
        <v>3.5609442524048003</v>
      </c>
      <c r="J42" s="19">
        <v>3.7613626802751536</v>
      </c>
    </row>
    <row r="43" spans="1:10" x14ac:dyDescent="0.25">
      <c r="A43" s="15" t="s">
        <v>40</v>
      </c>
      <c r="B43" s="19">
        <v>4</v>
      </c>
      <c r="C43" s="19">
        <v>4</v>
      </c>
      <c r="D43" s="19">
        <v>4</v>
      </c>
      <c r="E43" s="19">
        <v>4</v>
      </c>
      <c r="F43" s="19">
        <v>4</v>
      </c>
      <c r="G43" s="19">
        <v>4</v>
      </c>
      <c r="H43" s="19">
        <v>4</v>
      </c>
      <c r="I43" s="19">
        <v>4</v>
      </c>
      <c r="J43" s="19">
        <v>4</v>
      </c>
    </row>
    <row r="44" spans="1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1:10" x14ac:dyDescent="0.25">
      <c r="A45" s="5" t="s">
        <v>63</v>
      </c>
      <c r="B45" s="20">
        <v>44.119115974995736</v>
      </c>
      <c r="C45" s="20">
        <v>44.426185725740233</v>
      </c>
      <c r="D45" s="20">
        <v>44.330215107540397</v>
      </c>
      <c r="E45" s="20">
        <v>44.348564149499026</v>
      </c>
      <c r="F45" s="20">
        <v>44.218590761019811</v>
      </c>
      <c r="G45" s="20">
        <v>44.225444509730224</v>
      </c>
      <c r="H45" s="20">
        <v>44.310140829946675</v>
      </c>
      <c r="I45" s="20">
        <v>44.423607460869903</v>
      </c>
      <c r="J45" s="20">
        <v>44.233480786864099</v>
      </c>
    </row>
    <row r="46" spans="1:10" x14ac:dyDescent="0.25">
      <c r="A46" s="66" t="s">
        <v>44</v>
      </c>
    </row>
    <row r="47" spans="1:10" x14ac:dyDescent="0.25">
      <c r="A47" s="1" t="s">
        <v>12</v>
      </c>
      <c r="B47" s="21">
        <f>(B31*100)/(B23+B27+B29+B30+B31)</f>
        <v>31.362073825953086</v>
      </c>
      <c r="C47" s="21">
        <f t="shared" ref="C47:J47" si="1">(C31*100)/(C23+C27+C29+C30+C31)</f>
        <v>38.437940884633051</v>
      </c>
      <c r="D47" s="21">
        <f t="shared" si="1"/>
        <v>35.11925449032681</v>
      </c>
      <c r="E47" s="21">
        <f>(E31*100)/(E23+E27+E29+E30+E31)</f>
        <v>37.522445900389755</v>
      </c>
      <c r="F47" s="21">
        <f t="shared" si="1"/>
        <v>34.033581481756649</v>
      </c>
      <c r="G47" s="21">
        <f>(G31*100)/(G23+G27+G29+G30+G31)</f>
        <v>29.664825086639674</v>
      </c>
      <c r="H47" s="21">
        <f>(H31*100)/(H23+H27+H29+H30+H31)</f>
        <v>39.022427772593872</v>
      </c>
      <c r="I47" s="21">
        <f t="shared" si="1"/>
        <v>42.214244134347609</v>
      </c>
      <c r="J47" s="21">
        <f t="shared" si="1"/>
        <v>32.575872773850826</v>
      </c>
    </row>
    <row r="48" spans="1:10" ht="15.6" x14ac:dyDescent="0.25">
      <c r="A48" s="1" t="s">
        <v>66</v>
      </c>
      <c r="B48" s="21">
        <f>((B29+B30)*100)/(B23+B27+B29+B30+B31)</f>
        <v>36.094448741868334</v>
      </c>
      <c r="C48" s="21">
        <f t="shared" ref="C48:J48" si="2">((C29+C30)*100)/(C23+C27+C29+C30+C31)</f>
        <v>29.586065390182323</v>
      </c>
      <c r="D48" s="21">
        <f t="shared" si="2"/>
        <v>31.43372756516624</v>
      </c>
      <c r="E48" s="21">
        <f>((E29+E30)*100)/(E23+E27+E29+E30+E31)</f>
        <v>29.754029429924103</v>
      </c>
      <c r="F48" s="21">
        <f t="shared" si="2"/>
        <v>33.611097218078775</v>
      </c>
      <c r="G48" s="21">
        <f>((G29+G30)*100)/(G23+G27+G29+G30+G31)</f>
        <v>35.919427576611675</v>
      </c>
      <c r="H48" s="21">
        <f>((H29+H30)*100)/(H23+H27+H29+H30+H31)</f>
        <v>28.145887951473455</v>
      </c>
      <c r="I48" s="21">
        <f t="shared" si="2"/>
        <v>26.121327992569615</v>
      </c>
      <c r="J48" s="21">
        <f t="shared" si="2"/>
        <v>34.057411385991358</v>
      </c>
    </row>
    <row r="49" spans="1:10" x14ac:dyDescent="0.25">
      <c r="A49" s="1" t="s">
        <v>9</v>
      </c>
      <c r="B49" s="21">
        <f>((B23+B27)*100)/(B23+B27+B29+B30+B31)</f>
        <v>32.543477432178591</v>
      </c>
      <c r="C49" s="21">
        <f t="shared" ref="C49:J49" si="3">((C23+C27)*100)/(C23+C27+C29+C30+C31)</f>
        <v>31.975993725184619</v>
      </c>
      <c r="D49" s="21">
        <f t="shared" si="3"/>
        <v>33.447017944506953</v>
      </c>
      <c r="E49" s="21">
        <f>((E23+E27)*100)/(E23+E27+E29+E30+E31)</f>
        <v>32.723524669686149</v>
      </c>
      <c r="F49" s="21">
        <f t="shared" si="3"/>
        <v>32.355321300164576</v>
      </c>
      <c r="G49" s="21">
        <f>((G23+G27)*100)/(G23+G27+G29+G30+G31)</f>
        <v>34.415747336748659</v>
      </c>
      <c r="H49" s="21">
        <f>((H23+H27)*100)/(H23+H27+H29+H30+H31)</f>
        <v>32.831684275932695</v>
      </c>
      <c r="I49" s="21">
        <f t="shared" si="3"/>
        <v>31.664427873082783</v>
      </c>
      <c r="J49" s="21">
        <f t="shared" si="3"/>
        <v>33.366715840157816</v>
      </c>
    </row>
    <row r="50" spans="1:10" x14ac:dyDescent="0.25">
      <c r="A50" s="5" t="s">
        <v>40</v>
      </c>
      <c r="B50" s="22">
        <f>SUM(B47:B49)</f>
        <v>100.00000000000001</v>
      </c>
      <c r="C50" s="22">
        <f t="shared" ref="C50:J50" si="4">SUM(C47:C49)</f>
        <v>100</v>
      </c>
      <c r="D50" s="22">
        <f t="shared" si="4"/>
        <v>100</v>
      </c>
      <c r="E50" s="22">
        <f>SUM(E47:E49)</f>
        <v>100</v>
      </c>
      <c r="F50" s="22">
        <f t="shared" si="4"/>
        <v>100</v>
      </c>
      <c r="G50" s="22">
        <f>SUM(G47:G49)</f>
        <v>100</v>
      </c>
      <c r="H50" s="22">
        <f>SUM(H47:H49)</f>
        <v>100.00000000000003</v>
      </c>
      <c r="I50" s="22">
        <f t="shared" si="4"/>
        <v>100.00000000000001</v>
      </c>
      <c r="J50" s="22">
        <f t="shared" si="4"/>
        <v>100</v>
      </c>
    </row>
    <row r="51" spans="1:10" ht="15.6" x14ac:dyDescent="0.25">
      <c r="A51" s="6" t="s">
        <v>134</v>
      </c>
    </row>
    <row r="52" spans="1:10" x14ac:dyDescent="0.25"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"/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5">
      <c r="A54" s="1"/>
      <c r="B54" s="21"/>
      <c r="C54" s="21"/>
      <c r="D54" s="21"/>
      <c r="E54" s="21"/>
      <c r="F54" s="21"/>
      <c r="G54" s="21"/>
      <c r="H54" s="21"/>
      <c r="I54" s="21"/>
      <c r="J54" s="21"/>
    </row>
    <row r="58" spans="1:10" x14ac:dyDescent="0.25">
      <c r="A58" s="1"/>
      <c r="B58" s="1"/>
      <c r="C58" s="1"/>
    </row>
    <row r="59" spans="1:10" x14ac:dyDescent="0.25">
      <c r="A59" s="1"/>
      <c r="B59" s="1"/>
      <c r="C59" s="1"/>
    </row>
    <row r="60" spans="1:10" x14ac:dyDescent="0.25">
      <c r="A60" s="1"/>
      <c r="B60" s="1"/>
      <c r="C60" s="1"/>
    </row>
    <row r="61" spans="1:10" x14ac:dyDescent="0.25">
      <c r="A61" s="1"/>
      <c r="B61" s="1"/>
      <c r="C61" s="1"/>
    </row>
    <row r="62" spans="1:10" x14ac:dyDescent="0.25">
      <c r="A62" s="1"/>
      <c r="B62" s="1"/>
      <c r="C62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DB90-9495-44C6-B89B-15157B8C7568}">
  <dimension ref="A1:G32"/>
  <sheetViews>
    <sheetView workbookViewId="0">
      <selection activeCell="B24" sqref="B24"/>
    </sheetView>
  </sheetViews>
  <sheetFormatPr defaultRowHeight="13.2" x14ac:dyDescent="0.3"/>
  <cols>
    <col min="1" max="1" width="18.109375" style="1" customWidth="1"/>
    <col min="2" max="4" width="18.21875" style="1" bestFit="1" customWidth="1"/>
    <col min="5" max="7" width="23" style="1" bestFit="1" customWidth="1"/>
    <col min="8" max="16384" width="8.88671875" style="1"/>
  </cols>
  <sheetData>
    <row r="1" spans="1:7" ht="17.399999999999999" x14ac:dyDescent="0.3">
      <c r="A1" s="25" t="s">
        <v>133</v>
      </c>
      <c r="B1" s="5"/>
      <c r="C1" s="5"/>
      <c r="D1" s="5"/>
      <c r="E1" s="5"/>
      <c r="F1" s="5"/>
      <c r="G1" s="5"/>
    </row>
    <row r="2" spans="1:7" x14ac:dyDescent="0.3">
      <c r="A2" s="10" t="s">
        <v>0</v>
      </c>
      <c r="B2" s="1" t="s">
        <v>68</v>
      </c>
      <c r="C2" s="1" t="s">
        <v>68</v>
      </c>
      <c r="D2" s="1" t="s">
        <v>68</v>
      </c>
      <c r="E2" s="1" t="s">
        <v>69</v>
      </c>
      <c r="F2" s="1" t="s">
        <v>69</v>
      </c>
      <c r="G2" s="1" t="s">
        <v>69</v>
      </c>
    </row>
    <row r="3" spans="1:7" x14ac:dyDescent="0.3">
      <c r="A3" s="1" t="s">
        <v>52</v>
      </c>
      <c r="B3" s="1" t="s">
        <v>71</v>
      </c>
      <c r="C3" s="1" t="s">
        <v>71</v>
      </c>
      <c r="D3" s="1" t="s">
        <v>71</v>
      </c>
      <c r="E3" s="1" t="s">
        <v>76</v>
      </c>
      <c r="F3" s="1" t="s">
        <v>76</v>
      </c>
      <c r="G3" s="1" t="s">
        <v>76</v>
      </c>
    </row>
    <row r="4" spans="1:7" x14ac:dyDescent="0.3">
      <c r="A4" s="1" t="s">
        <v>53</v>
      </c>
      <c r="B4" s="1" t="s">
        <v>73</v>
      </c>
      <c r="C4" s="1" t="s">
        <v>74</v>
      </c>
      <c r="D4" s="1" t="s">
        <v>75</v>
      </c>
      <c r="E4" s="1" t="s">
        <v>73</v>
      </c>
      <c r="F4" s="1" t="s">
        <v>74</v>
      </c>
      <c r="G4" s="1" t="s">
        <v>74</v>
      </c>
    </row>
    <row r="5" spans="1:7" ht="15.6" x14ac:dyDescent="0.3">
      <c r="A5" s="5" t="s">
        <v>54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2</v>
      </c>
    </row>
    <row r="6" spans="1:7" x14ac:dyDescent="0.3">
      <c r="A6" s="66" t="s">
        <v>42</v>
      </c>
    </row>
    <row r="7" spans="1:7" x14ac:dyDescent="0.3">
      <c r="A7" s="1" t="s">
        <v>77</v>
      </c>
      <c r="B7" s="3">
        <v>0.95009999999999994</v>
      </c>
      <c r="C7" s="3">
        <v>0.23319999999999999</v>
      </c>
      <c r="D7" s="3">
        <v>0.27889999999999998</v>
      </c>
      <c r="E7" s="3">
        <v>0.4032</v>
      </c>
      <c r="F7" s="3">
        <v>0.34350000000000003</v>
      </c>
      <c r="G7" s="3">
        <v>0.40160000000000001</v>
      </c>
    </row>
    <row r="8" spans="1:7" x14ac:dyDescent="0.3">
      <c r="A8" s="1" t="s">
        <v>78</v>
      </c>
      <c r="B8" s="3">
        <v>9.84</v>
      </c>
      <c r="C8" s="3">
        <v>5.0599999999999996</v>
      </c>
      <c r="D8" s="3">
        <v>10.1</v>
      </c>
      <c r="E8" s="3">
        <v>2.74</v>
      </c>
      <c r="F8" s="3">
        <v>3.52</v>
      </c>
      <c r="G8" s="3">
        <v>1.5737000000000001</v>
      </c>
    </row>
    <row r="9" spans="1:7" x14ac:dyDescent="0.3">
      <c r="A9" s="1" t="s">
        <v>79</v>
      </c>
      <c r="B9" s="3">
        <v>1.0086999999999999</v>
      </c>
      <c r="C9" s="3">
        <v>0.4919</v>
      </c>
      <c r="D9" s="3">
        <v>0.76459999999999995</v>
      </c>
      <c r="E9" s="3">
        <v>0.16320000000000001</v>
      </c>
      <c r="F9" s="3">
        <v>0.11899999999999999</v>
      </c>
      <c r="G9" s="3">
        <v>0.1198</v>
      </c>
    </row>
    <row r="10" spans="1:7" x14ac:dyDescent="0.3">
      <c r="A10" s="1" t="s">
        <v>80</v>
      </c>
      <c r="B10" s="3">
        <v>1.9900000000000001E-2</v>
      </c>
      <c r="C10" s="3">
        <v>3.1300000000000001E-2</v>
      </c>
      <c r="D10" s="3">
        <v>1.6299999999999999E-2</v>
      </c>
      <c r="E10" s="3">
        <v>2.6100000000000002E-2</v>
      </c>
      <c r="F10" s="3">
        <v>0</v>
      </c>
      <c r="G10" s="3">
        <v>0</v>
      </c>
    </row>
    <row r="11" spans="1:7" x14ac:dyDescent="0.3">
      <c r="A11" s="1" t="s">
        <v>3</v>
      </c>
      <c r="B11" s="3">
        <v>83.35</v>
      </c>
      <c r="C11" s="3">
        <v>90.57</v>
      </c>
      <c r="D11" s="3">
        <v>83.81</v>
      </c>
      <c r="E11" s="3">
        <v>91.92</v>
      </c>
      <c r="F11" s="3">
        <v>91.35</v>
      </c>
      <c r="G11" s="3">
        <v>93.45</v>
      </c>
    </row>
    <row r="12" spans="1:7" x14ac:dyDescent="0.3">
      <c r="A12" s="1" t="s">
        <v>4</v>
      </c>
      <c r="B12" s="3">
        <v>1.93</v>
      </c>
      <c r="C12" s="3">
        <v>0.74709999999999999</v>
      </c>
      <c r="D12" s="3">
        <v>2.15</v>
      </c>
      <c r="E12" s="3">
        <v>1.48</v>
      </c>
      <c r="F12" s="3">
        <v>2.34</v>
      </c>
      <c r="G12" s="3">
        <v>1.5</v>
      </c>
    </row>
    <row r="13" spans="1:7" ht="15" customHeight="1" x14ac:dyDescent="0.3">
      <c r="A13" s="1" t="s">
        <v>5</v>
      </c>
      <c r="B13" s="3">
        <v>1.9099999999999999E-2</v>
      </c>
      <c r="C13" s="3">
        <v>0</v>
      </c>
      <c r="D13" s="3">
        <v>5.1900000000000002E-2</v>
      </c>
      <c r="E13" s="3">
        <v>2.1499999999999998E-2</v>
      </c>
      <c r="F13" s="3">
        <v>1.11E-2</v>
      </c>
      <c r="G13" s="3">
        <v>7.4700000000000003E-2</v>
      </c>
    </row>
    <row r="14" spans="1:7" x14ac:dyDescent="0.3">
      <c r="A14" s="1" t="s">
        <v>6</v>
      </c>
      <c r="B14" s="3">
        <v>2.2800000000000001E-2</v>
      </c>
      <c r="C14" s="3">
        <v>3.0499999999999999E-2</v>
      </c>
      <c r="D14" s="3">
        <v>1.9E-2</v>
      </c>
      <c r="E14" s="3">
        <v>1.18E-2</v>
      </c>
      <c r="F14" s="3">
        <v>0</v>
      </c>
      <c r="G14" s="3">
        <v>4.41E-2</v>
      </c>
    </row>
    <row r="15" spans="1:7" x14ac:dyDescent="0.3">
      <c r="A15" s="1" t="s">
        <v>47</v>
      </c>
      <c r="B15" s="3">
        <v>0.51770000000000005</v>
      </c>
      <c r="C15" s="3">
        <v>0.2026</v>
      </c>
      <c r="D15" s="3">
        <v>0.41670000000000001</v>
      </c>
      <c r="E15" s="3">
        <v>5.3600000000000002E-2</v>
      </c>
      <c r="F15" s="3">
        <v>4.2299999999999997E-2</v>
      </c>
      <c r="G15" s="3">
        <v>3.32E-2</v>
      </c>
    </row>
    <row r="16" spans="1:7" x14ac:dyDescent="0.3">
      <c r="A16" s="1" t="s">
        <v>81</v>
      </c>
      <c r="B16" s="3">
        <v>5.5899999999999998E-2</v>
      </c>
      <c r="C16" s="3">
        <v>0</v>
      </c>
      <c r="D16" s="3">
        <v>1.9699999999999999E-2</v>
      </c>
      <c r="E16" s="3">
        <v>4.1999999999999997E-3</v>
      </c>
      <c r="F16" s="3">
        <v>0.01</v>
      </c>
      <c r="G16" s="3">
        <v>5.62E-2</v>
      </c>
    </row>
    <row r="17" spans="1:7" x14ac:dyDescent="0.3">
      <c r="A17" s="5" t="s">
        <v>17</v>
      </c>
      <c r="B17" s="7">
        <f>SUM(B7:B16)</f>
        <v>97.714199999999991</v>
      </c>
      <c r="C17" s="7">
        <f t="shared" ref="C17:G17" si="0">SUM(C7:C16)</f>
        <v>97.366600000000005</v>
      </c>
      <c r="D17" s="7">
        <f t="shared" si="0"/>
        <v>97.627100000000027</v>
      </c>
      <c r="E17" s="7">
        <f t="shared" si="0"/>
        <v>96.823599999999999</v>
      </c>
      <c r="F17" s="7">
        <f t="shared" si="0"/>
        <v>97.735900000000001</v>
      </c>
      <c r="G17" s="7">
        <f t="shared" si="0"/>
        <v>97.25330000000001</v>
      </c>
    </row>
    <row r="18" spans="1:7" x14ac:dyDescent="0.3">
      <c r="A18" s="66" t="s">
        <v>23</v>
      </c>
    </row>
    <row r="19" spans="1:7" x14ac:dyDescent="0.3">
      <c r="A19" s="1" t="s">
        <v>8</v>
      </c>
      <c r="B19" s="24">
        <v>4.6724124438583051E-2</v>
      </c>
      <c r="C19" s="24">
        <v>1.1487285099005845E-2</v>
      </c>
      <c r="D19" s="24">
        <v>1.3754353049183416E-2</v>
      </c>
      <c r="E19" s="24">
        <v>1.9938608426437434E-2</v>
      </c>
      <c r="F19" s="24">
        <v>1.6846846425013644E-2</v>
      </c>
      <c r="G19" s="24">
        <v>1.9749775647250539E-2</v>
      </c>
    </row>
    <row r="20" spans="1:7" x14ac:dyDescent="0.3">
      <c r="A20" s="1" t="s">
        <v>9</v>
      </c>
      <c r="B20" s="24">
        <v>5.8460694113254524E-2</v>
      </c>
      <c r="C20" s="24">
        <v>2.8555894523537174E-2</v>
      </c>
      <c r="D20" s="24">
        <v>4.4438157101214251E-2</v>
      </c>
      <c r="E20" s="24">
        <v>9.5109646651469967E-3</v>
      </c>
      <c r="F20" s="24">
        <v>6.8781070324443541E-3</v>
      </c>
      <c r="G20" s="24">
        <v>6.9431312217899744E-3</v>
      </c>
    </row>
    <row r="21" spans="1:7" x14ac:dyDescent="0.3">
      <c r="A21" s="1" t="s">
        <v>49</v>
      </c>
      <c r="B21" s="24">
        <v>0.36400989703333547</v>
      </c>
      <c r="C21" s="24">
        <v>0.18749323831899281</v>
      </c>
      <c r="D21" s="24">
        <v>0.37467892608874548</v>
      </c>
      <c r="E21" s="24">
        <v>0.10192274773743785</v>
      </c>
      <c r="F21" s="24">
        <v>0.12986160869914939</v>
      </c>
      <c r="G21" s="24">
        <v>5.8215233903486353E-2</v>
      </c>
    </row>
    <row r="22" spans="1:7" x14ac:dyDescent="0.3">
      <c r="A22" s="1" t="s">
        <v>10</v>
      </c>
      <c r="B22" s="24">
        <v>7.7369507952417286E-4</v>
      </c>
      <c r="C22" s="24">
        <v>1.2189281195274136E-3</v>
      </c>
      <c r="D22" s="24">
        <v>6.3551259557245742E-4</v>
      </c>
      <c r="E22" s="24">
        <v>1.0203748200524961E-3</v>
      </c>
      <c r="F22" s="24">
        <v>0</v>
      </c>
      <c r="G22" s="24">
        <v>0</v>
      </c>
    </row>
    <row r="23" spans="1:7" x14ac:dyDescent="0.3">
      <c r="A23" s="1" t="s">
        <v>82</v>
      </c>
      <c r="B23" s="24">
        <v>0.97856689821679055</v>
      </c>
      <c r="C23" s="24">
        <v>0.45060561623393947</v>
      </c>
      <c r="D23" s="24">
        <v>0.90670611177783178</v>
      </c>
      <c r="E23" s="24">
        <v>0.26239460637173379</v>
      </c>
      <c r="F23" s="24">
        <v>0.31171016784803585</v>
      </c>
      <c r="G23" s="24">
        <v>0.16696932792418179</v>
      </c>
    </row>
    <row r="24" spans="1:7" x14ac:dyDescent="0.3">
      <c r="A24" s="1" t="s">
        <v>83</v>
      </c>
      <c r="B24" s="24">
        <v>2.449435036099441</v>
      </c>
      <c r="C24" s="24">
        <v>3.2804938060296398</v>
      </c>
      <c r="D24" s="24">
        <v>2.5499095582705791</v>
      </c>
      <c r="E24" s="24">
        <v>3.5390436144904194</v>
      </c>
      <c r="F24" s="24">
        <v>3.4351201654972017</v>
      </c>
      <c r="G24" s="24">
        <v>3.6763933494590129</v>
      </c>
    </row>
    <row r="25" spans="1:7" x14ac:dyDescent="0.3">
      <c r="A25" s="1" t="s">
        <v>11</v>
      </c>
      <c r="B25" s="24">
        <v>8.0383683364020742E-2</v>
      </c>
      <c r="C25" s="24">
        <v>3.1167813032625436E-2</v>
      </c>
      <c r="D25" s="24">
        <v>8.979845264220275E-2</v>
      </c>
      <c r="E25" s="24">
        <v>6.1983311667966334E-2</v>
      </c>
      <c r="F25" s="24">
        <v>9.7195570388846866E-2</v>
      </c>
      <c r="G25" s="24">
        <v>6.247387744378486E-2</v>
      </c>
    </row>
    <row r="26" spans="1:7" x14ac:dyDescent="0.3">
      <c r="A26" s="1" t="s">
        <v>12</v>
      </c>
      <c r="B26" s="24">
        <v>1.4003290516567887E-3</v>
      </c>
      <c r="C26" s="24">
        <v>0</v>
      </c>
      <c r="D26" s="24">
        <v>3.8157849357692325E-3</v>
      </c>
      <c r="E26" s="24">
        <v>1.5850306282123759E-3</v>
      </c>
      <c r="F26" s="24">
        <v>8.115956901610916E-4</v>
      </c>
      <c r="G26" s="24">
        <v>5.4766368218345535E-3</v>
      </c>
    </row>
    <row r="27" spans="1:7" x14ac:dyDescent="0.3">
      <c r="A27" s="1" t="s">
        <v>13</v>
      </c>
      <c r="B27" s="24">
        <v>1.2012367763930395E-3</v>
      </c>
      <c r="C27" s="24">
        <v>1.6095727546489474E-3</v>
      </c>
      <c r="D27" s="24">
        <v>1.00384618633115E-3</v>
      </c>
      <c r="E27" s="24">
        <v>6.2514138020445316E-4</v>
      </c>
      <c r="F27" s="24">
        <v>0</v>
      </c>
      <c r="G27" s="24">
        <v>2.3234266736152942E-3</v>
      </c>
    </row>
    <row r="28" spans="1:7" x14ac:dyDescent="0.3">
      <c r="A28" s="1" t="s">
        <v>50</v>
      </c>
      <c r="B28" s="24">
        <v>1.8795862411826361E-2</v>
      </c>
      <c r="C28" s="24">
        <v>7.3678458880832081E-3</v>
      </c>
      <c r="D28" s="24">
        <v>1.5171460557839241E-2</v>
      </c>
      <c r="E28" s="24">
        <v>1.9568221203935536E-3</v>
      </c>
      <c r="F28" s="24">
        <v>1.5315969094612432E-3</v>
      </c>
      <c r="G28" s="24">
        <v>1.205365576690601E-3</v>
      </c>
    </row>
    <row r="29" spans="1:7" x14ac:dyDescent="0.3">
      <c r="A29" s="1" t="s">
        <v>72</v>
      </c>
      <c r="B29" s="24">
        <v>2.4854341517419455E-4</v>
      </c>
      <c r="C29" s="24">
        <v>0</v>
      </c>
      <c r="D29" s="24">
        <v>8.7836794730718426E-5</v>
      </c>
      <c r="E29" s="24">
        <v>1.8777691995854827E-5</v>
      </c>
      <c r="F29" s="24">
        <v>4.4341509685665182E-5</v>
      </c>
      <c r="G29" s="24">
        <v>2.4987532835378648E-4</v>
      </c>
    </row>
    <row r="31" spans="1:7" x14ac:dyDescent="0.3">
      <c r="A31" s="5" t="s">
        <v>63</v>
      </c>
      <c r="B31" s="67">
        <v>4</v>
      </c>
      <c r="C31" s="67">
        <v>4</v>
      </c>
      <c r="D31" s="67">
        <v>3.9999999999999991</v>
      </c>
      <c r="E31" s="67">
        <v>4</v>
      </c>
      <c r="F31" s="67">
        <v>4</v>
      </c>
      <c r="G31" s="67">
        <v>4.0000000000000009</v>
      </c>
    </row>
    <row r="32" spans="1:7" ht="15.6" x14ac:dyDescent="0.3">
      <c r="A32" s="6" t="s">
        <v>55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F325-7D59-404F-A949-E79BF12341F7}">
  <dimension ref="B1:Y28"/>
  <sheetViews>
    <sheetView workbookViewId="0">
      <selection activeCell="C33" sqref="C33"/>
    </sheetView>
  </sheetViews>
  <sheetFormatPr defaultRowHeight="13.8" x14ac:dyDescent="0.25"/>
  <cols>
    <col min="1" max="1" width="8.88671875" style="27"/>
    <col min="2" max="2" width="6.5546875" style="27" customWidth="1"/>
    <col min="3" max="3" width="35.5546875" style="27" customWidth="1"/>
    <col min="4" max="5" width="7.44140625" style="27" bestFit="1" customWidth="1"/>
    <col min="6" max="11" width="7.5546875" style="27" bestFit="1" customWidth="1"/>
    <col min="12" max="12" width="8" style="27" bestFit="1" customWidth="1"/>
    <col min="13" max="15" width="7.5546875" style="27" bestFit="1" customWidth="1"/>
    <col min="16" max="16" width="6.5546875" style="27" bestFit="1" customWidth="1"/>
    <col min="17" max="19" width="7.5546875" style="27" bestFit="1" customWidth="1"/>
    <col min="20" max="20" width="8" style="27" bestFit="1" customWidth="1"/>
    <col min="21" max="21" width="8.88671875" style="27"/>
    <col min="22" max="22" width="26.109375" style="27" customWidth="1"/>
    <col min="23" max="23" width="34.5546875" style="27" bestFit="1" customWidth="1"/>
    <col min="24" max="24" width="33.5546875" style="27" bestFit="1" customWidth="1"/>
    <col min="25" max="25" width="34.109375" style="27" bestFit="1" customWidth="1"/>
    <col min="26" max="16384" width="8.88671875" style="27"/>
  </cols>
  <sheetData>
    <row r="1" spans="2:25" ht="20.399999999999999" x14ac:dyDescent="0.35">
      <c r="B1" s="26" t="s">
        <v>137</v>
      </c>
    </row>
    <row r="2" spans="2:25" ht="14.4" thickBot="1" x14ac:dyDescent="0.3"/>
    <row r="3" spans="2:25" ht="14.4" thickBot="1" x14ac:dyDescent="0.3">
      <c r="B3" s="28"/>
      <c r="C3" s="29"/>
      <c r="D3" s="35" t="s">
        <v>8</v>
      </c>
      <c r="E3" s="35" t="s">
        <v>9</v>
      </c>
      <c r="F3" s="35" t="s">
        <v>86</v>
      </c>
      <c r="G3" s="35" t="s">
        <v>11</v>
      </c>
      <c r="H3" s="35" t="s">
        <v>15</v>
      </c>
      <c r="I3" s="35" t="s">
        <v>13</v>
      </c>
      <c r="J3" s="35" t="s">
        <v>49</v>
      </c>
      <c r="K3" s="35" t="s">
        <v>10</v>
      </c>
      <c r="L3" s="35" t="s">
        <v>87</v>
      </c>
      <c r="M3" s="35" t="s">
        <v>14</v>
      </c>
      <c r="N3" s="35" t="s">
        <v>12</v>
      </c>
      <c r="O3" s="35" t="s">
        <v>46</v>
      </c>
      <c r="P3" s="35" t="s">
        <v>50</v>
      </c>
      <c r="Q3" s="35" t="s">
        <v>45</v>
      </c>
      <c r="R3" s="35" t="s">
        <v>36</v>
      </c>
      <c r="S3" s="35" t="s">
        <v>88</v>
      </c>
      <c r="T3" s="36" t="s">
        <v>72</v>
      </c>
      <c r="V3" s="56" t="s">
        <v>117</v>
      </c>
      <c r="W3" s="56" t="s">
        <v>108</v>
      </c>
      <c r="X3" s="56" t="s">
        <v>103</v>
      </c>
      <c r="Y3" s="56" t="s">
        <v>109</v>
      </c>
    </row>
    <row r="4" spans="2:25" x14ac:dyDescent="0.25">
      <c r="B4" s="68" t="s">
        <v>108</v>
      </c>
      <c r="C4" s="30" t="s">
        <v>111</v>
      </c>
      <c r="D4" s="37" t="s">
        <v>89</v>
      </c>
      <c r="E4" s="37" t="s">
        <v>89</v>
      </c>
      <c r="F4" s="37" t="s">
        <v>89</v>
      </c>
      <c r="G4" s="37" t="s">
        <v>89</v>
      </c>
      <c r="H4" s="37" t="s">
        <v>89</v>
      </c>
      <c r="I4" s="37" t="s">
        <v>89</v>
      </c>
      <c r="J4" s="37" t="s">
        <v>89</v>
      </c>
      <c r="K4" s="37" t="s">
        <v>89</v>
      </c>
      <c r="L4" s="37" t="s">
        <v>89</v>
      </c>
      <c r="M4" s="37" t="s">
        <v>89</v>
      </c>
      <c r="N4" s="37" t="s">
        <v>89</v>
      </c>
      <c r="O4" s="37"/>
      <c r="P4" s="37" t="s">
        <v>89</v>
      </c>
      <c r="Q4" s="37"/>
      <c r="R4" s="38"/>
      <c r="S4" s="38"/>
      <c r="T4" s="39" t="s">
        <v>104</v>
      </c>
      <c r="V4" s="54" t="s">
        <v>118</v>
      </c>
      <c r="W4" s="57" t="s">
        <v>129</v>
      </c>
      <c r="X4" s="60" t="s">
        <v>125</v>
      </c>
      <c r="Y4" s="63" t="s">
        <v>123</v>
      </c>
    </row>
    <row r="5" spans="2:25" x14ac:dyDescent="0.25">
      <c r="B5" s="69"/>
      <c r="C5" s="30" t="s">
        <v>116</v>
      </c>
      <c r="D5" s="37">
        <v>1</v>
      </c>
      <c r="E5" s="37">
        <v>1</v>
      </c>
      <c r="F5" s="37">
        <v>2</v>
      </c>
      <c r="G5" s="37">
        <v>2</v>
      </c>
      <c r="H5" s="37">
        <v>3</v>
      </c>
      <c r="I5" s="37">
        <v>3</v>
      </c>
      <c r="J5" s="37">
        <v>4</v>
      </c>
      <c r="K5" s="37">
        <v>4</v>
      </c>
      <c r="L5" s="38">
        <v>2</v>
      </c>
      <c r="M5" s="37">
        <v>5</v>
      </c>
      <c r="N5" s="37">
        <v>5</v>
      </c>
      <c r="O5" s="37"/>
      <c r="P5" s="37">
        <v>4</v>
      </c>
      <c r="Q5" s="37"/>
      <c r="R5" s="38"/>
      <c r="S5" s="38"/>
      <c r="T5" s="32">
        <v>3</v>
      </c>
      <c r="V5" s="54" t="s">
        <v>119</v>
      </c>
      <c r="W5" s="58" t="s">
        <v>128</v>
      </c>
      <c r="X5" s="61" t="s">
        <v>126</v>
      </c>
      <c r="Y5" s="64" t="s">
        <v>127</v>
      </c>
    </row>
    <row r="6" spans="2:25" ht="14.4" x14ac:dyDescent="0.25">
      <c r="B6" s="69"/>
      <c r="C6" s="30" t="s">
        <v>112</v>
      </c>
      <c r="D6" s="37" t="s">
        <v>90</v>
      </c>
      <c r="E6" s="37" t="s">
        <v>90</v>
      </c>
      <c r="F6" s="37" t="s">
        <v>91</v>
      </c>
      <c r="G6" s="37" t="s">
        <v>91</v>
      </c>
      <c r="H6" s="37" t="s">
        <v>92</v>
      </c>
      <c r="I6" s="37" t="s">
        <v>92</v>
      </c>
      <c r="J6" s="37" t="s">
        <v>91</v>
      </c>
      <c r="K6" s="37" t="s">
        <v>91</v>
      </c>
      <c r="L6" s="37" t="s">
        <v>91</v>
      </c>
      <c r="M6" s="37" t="s">
        <v>93</v>
      </c>
      <c r="N6" s="37" t="s">
        <v>93</v>
      </c>
      <c r="O6" s="37"/>
      <c r="P6" s="37" t="s">
        <v>91</v>
      </c>
      <c r="Q6" s="37"/>
      <c r="R6" s="38"/>
      <c r="S6" s="38"/>
      <c r="T6" s="39" t="s">
        <v>92</v>
      </c>
      <c r="V6" s="54" t="s">
        <v>120</v>
      </c>
      <c r="W6" s="58">
        <v>5</v>
      </c>
      <c r="X6" s="61">
        <v>5</v>
      </c>
      <c r="Y6" s="64">
        <v>5</v>
      </c>
    </row>
    <row r="7" spans="2:25" x14ac:dyDescent="0.25">
      <c r="B7" s="69"/>
      <c r="C7" s="30" t="s">
        <v>113</v>
      </c>
      <c r="D7" s="40">
        <v>77.287999999999997</v>
      </c>
      <c r="E7" s="40">
        <v>90.480999999999995</v>
      </c>
      <c r="F7" s="41">
        <v>134.71</v>
      </c>
      <c r="G7" s="40">
        <v>146.155</v>
      </c>
      <c r="H7" s="40">
        <v>119.19499999999999</v>
      </c>
      <c r="I7" s="40">
        <v>107.52500000000001</v>
      </c>
      <c r="J7" s="40">
        <v>191.11</v>
      </c>
      <c r="K7" s="40">
        <v>158.84899999999999</v>
      </c>
      <c r="L7" s="38">
        <v>114.729</v>
      </c>
      <c r="M7" s="40">
        <v>129.381</v>
      </c>
      <c r="N7" s="42">
        <v>107434</v>
      </c>
      <c r="O7" s="42"/>
      <c r="P7" s="37">
        <v>99.84</v>
      </c>
      <c r="Q7" s="42"/>
      <c r="R7" s="38"/>
      <c r="S7" s="38"/>
      <c r="T7" s="32">
        <v>183.33199999999999</v>
      </c>
      <c r="V7" s="54" t="s">
        <v>121</v>
      </c>
      <c r="W7" s="58">
        <v>20</v>
      </c>
      <c r="X7" s="61">
        <v>20</v>
      </c>
      <c r="Y7" s="64">
        <v>20</v>
      </c>
    </row>
    <row r="8" spans="2:25" ht="15.6" x14ac:dyDescent="0.25">
      <c r="B8" s="69"/>
      <c r="C8" s="30" t="s">
        <v>114</v>
      </c>
      <c r="D8" s="33">
        <v>20</v>
      </c>
      <c r="E8" s="37">
        <v>15</v>
      </c>
      <c r="F8" s="37">
        <v>5</v>
      </c>
      <c r="G8" s="37">
        <v>20</v>
      </c>
      <c r="H8" s="37">
        <v>10</v>
      </c>
      <c r="I8" s="37">
        <v>20</v>
      </c>
      <c r="J8" s="37">
        <v>10</v>
      </c>
      <c r="K8" s="37">
        <v>20</v>
      </c>
      <c r="L8" s="38">
        <v>40</v>
      </c>
      <c r="M8" s="37">
        <v>10</v>
      </c>
      <c r="N8" s="37">
        <v>10</v>
      </c>
      <c r="O8" s="37"/>
      <c r="P8" s="37">
        <v>40</v>
      </c>
      <c r="Q8" s="37"/>
      <c r="R8" s="38"/>
      <c r="S8" s="38"/>
      <c r="T8" s="32">
        <v>40</v>
      </c>
      <c r="V8" s="55" t="s">
        <v>124</v>
      </c>
      <c r="W8" s="59">
        <v>15</v>
      </c>
      <c r="X8" s="62">
        <v>15</v>
      </c>
      <c r="Y8" s="65">
        <v>15</v>
      </c>
    </row>
    <row r="9" spans="2:25" x14ac:dyDescent="0.25">
      <c r="B9" s="69"/>
      <c r="C9" s="30" t="s">
        <v>122</v>
      </c>
      <c r="D9" s="33">
        <v>10</v>
      </c>
      <c r="E9" s="37">
        <v>7.5</v>
      </c>
      <c r="F9" s="37">
        <v>2.5</v>
      </c>
      <c r="G9" s="37">
        <v>10</v>
      </c>
      <c r="H9" s="37">
        <v>5</v>
      </c>
      <c r="I9" s="37">
        <v>10</v>
      </c>
      <c r="J9" s="37">
        <v>5</v>
      </c>
      <c r="K9" s="37">
        <v>10</v>
      </c>
      <c r="L9" s="38">
        <v>20</v>
      </c>
      <c r="M9" s="37">
        <v>5</v>
      </c>
      <c r="N9" s="37">
        <v>5</v>
      </c>
      <c r="O9" s="37"/>
      <c r="P9" s="37">
        <v>20</v>
      </c>
      <c r="Q9" s="37"/>
      <c r="R9" s="38"/>
      <c r="S9" s="38"/>
      <c r="T9" s="32">
        <v>20</v>
      </c>
    </row>
    <row r="10" spans="2:25" ht="16.8" x14ac:dyDescent="0.25">
      <c r="B10" s="69"/>
      <c r="C10" s="30" t="s">
        <v>130</v>
      </c>
      <c r="D10" s="37" t="s">
        <v>100</v>
      </c>
      <c r="E10" s="37" t="s">
        <v>100</v>
      </c>
      <c r="F10" s="37" t="s">
        <v>95</v>
      </c>
      <c r="G10" s="37" t="s">
        <v>95</v>
      </c>
      <c r="H10" s="37" t="s">
        <v>37</v>
      </c>
      <c r="I10" s="37" t="s">
        <v>96</v>
      </c>
      <c r="J10" s="37" t="s">
        <v>99</v>
      </c>
      <c r="K10" s="37" t="s">
        <v>97</v>
      </c>
      <c r="L10" s="38" t="s">
        <v>110</v>
      </c>
      <c r="M10" s="37" t="s">
        <v>38</v>
      </c>
      <c r="N10" s="37" t="s">
        <v>94</v>
      </c>
      <c r="O10" s="37"/>
      <c r="P10" s="37" t="s">
        <v>106</v>
      </c>
      <c r="Q10" s="37"/>
      <c r="R10" s="38"/>
      <c r="S10" s="38"/>
      <c r="T10" s="32" t="s">
        <v>110</v>
      </c>
    </row>
    <row r="11" spans="2:25" ht="14.4" thickBot="1" x14ac:dyDescent="0.3">
      <c r="B11" s="70"/>
      <c r="C11" s="31" t="s">
        <v>132</v>
      </c>
      <c r="D11" s="44">
        <v>0.12</v>
      </c>
      <c r="E11" s="44">
        <v>0.17</v>
      </c>
      <c r="F11" s="44">
        <v>0.33</v>
      </c>
      <c r="G11" s="44">
        <v>0.28000000000000003</v>
      </c>
      <c r="H11" s="44">
        <v>0.32</v>
      </c>
      <c r="I11" s="44">
        <v>0.28999999999999998</v>
      </c>
      <c r="J11" s="43">
        <v>0.5</v>
      </c>
      <c r="K11" s="43">
        <v>0.2</v>
      </c>
      <c r="L11" s="44">
        <v>1.19</v>
      </c>
      <c r="M11" s="43">
        <v>0.3</v>
      </c>
      <c r="N11" s="43">
        <v>0.28999999999999998</v>
      </c>
      <c r="O11" s="43"/>
      <c r="P11" s="43">
        <v>0.15</v>
      </c>
      <c r="Q11" s="43"/>
      <c r="R11" s="44"/>
      <c r="S11" s="44"/>
      <c r="T11" s="45">
        <v>3.49</v>
      </c>
    </row>
    <row r="12" spans="2:25" ht="13.8" customHeight="1" x14ac:dyDescent="0.25">
      <c r="B12" s="71" t="s">
        <v>103</v>
      </c>
      <c r="C12" s="49" t="str">
        <f t="shared" ref="C12:C17" si="0">C4</f>
        <v>Characteristic spectrum level</v>
      </c>
      <c r="D12" s="37" t="s">
        <v>89</v>
      </c>
      <c r="E12" s="37" t="s">
        <v>89</v>
      </c>
      <c r="F12" s="37" t="s">
        <v>89</v>
      </c>
      <c r="G12" s="37" t="s">
        <v>89</v>
      </c>
      <c r="H12" s="37" t="s">
        <v>89</v>
      </c>
      <c r="I12" s="37" t="s">
        <v>89</v>
      </c>
      <c r="J12" s="37" t="s">
        <v>89</v>
      </c>
      <c r="K12" s="38"/>
      <c r="L12" s="37" t="s">
        <v>89</v>
      </c>
      <c r="M12" s="37" t="s">
        <v>89</v>
      </c>
      <c r="N12" s="37" t="s">
        <v>89</v>
      </c>
      <c r="O12" s="37" t="s">
        <v>89</v>
      </c>
      <c r="P12" s="37" t="s">
        <v>89</v>
      </c>
      <c r="Q12" s="37" t="s">
        <v>89</v>
      </c>
      <c r="R12" s="37" t="s">
        <v>104</v>
      </c>
      <c r="S12" s="46"/>
      <c r="T12" s="32"/>
    </row>
    <row r="13" spans="2:25" x14ac:dyDescent="0.25">
      <c r="B13" s="72"/>
      <c r="C13" s="50" t="str">
        <f t="shared" si="0"/>
        <v>Channel WDS</v>
      </c>
      <c r="D13" s="37">
        <v>1</v>
      </c>
      <c r="E13" s="37">
        <v>1</v>
      </c>
      <c r="F13" s="37">
        <v>2</v>
      </c>
      <c r="G13" s="37">
        <v>2</v>
      </c>
      <c r="H13" s="37">
        <v>3</v>
      </c>
      <c r="I13" s="37">
        <v>3</v>
      </c>
      <c r="J13" s="37">
        <v>4</v>
      </c>
      <c r="K13" s="38"/>
      <c r="L13" s="37">
        <v>4</v>
      </c>
      <c r="M13" s="37">
        <v>5</v>
      </c>
      <c r="N13" s="37">
        <v>5</v>
      </c>
      <c r="O13" s="37">
        <v>3</v>
      </c>
      <c r="P13" s="37">
        <v>2</v>
      </c>
      <c r="Q13" s="37">
        <v>5</v>
      </c>
      <c r="R13" s="37">
        <v>4</v>
      </c>
      <c r="S13" s="38"/>
      <c r="T13" s="32"/>
    </row>
    <row r="14" spans="2:25" x14ac:dyDescent="0.25">
      <c r="B14" s="72"/>
      <c r="C14" s="50" t="str">
        <f t="shared" si="0"/>
        <v>Crystal</v>
      </c>
      <c r="D14" s="37" t="s">
        <v>90</v>
      </c>
      <c r="E14" s="37" t="s">
        <v>90</v>
      </c>
      <c r="F14" s="37" t="s">
        <v>91</v>
      </c>
      <c r="G14" s="37" t="s">
        <v>91</v>
      </c>
      <c r="H14" s="37" t="s">
        <v>92</v>
      </c>
      <c r="I14" s="37" t="s">
        <v>92</v>
      </c>
      <c r="J14" s="37" t="s">
        <v>91</v>
      </c>
      <c r="K14" s="38"/>
      <c r="L14" s="37" t="s">
        <v>91</v>
      </c>
      <c r="M14" s="37" t="s">
        <v>93</v>
      </c>
      <c r="N14" s="37" t="s">
        <v>93</v>
      </c>
      <c r="O14" s="37" t="s">
        <v>92</v>
      </c>
      <c r="P14" s="37" t="s">
        <v>91</v>
      </c>
      <c r="Q14" s="37" t="s">
        <v>93</v>
      </c>
      <c r="R14" s="37" t="s">
        <v>91</v>
      </c>
      <c r="S14" s="38"/>
      <c r="T14" s="32"/>
    </row>
    <row r="15" spans="2:25" x14ac:dyDescent="0.25">
      <c r="B15" s="72"/>
      <c r="C15" s="50" t="str">
        <f t="shared" si="0"/>
        <v>Crystal position (mm)</v>
      </c>
      <c r="D15" s="40">
        <v>77.299000000000007</v>
      </c>
      <c r="E15" s="40">
        <v>90.507000000000005</v>
      </c>
      <c r="F15" s="40">
        <v>134.02699999999999</v>
      </c>
      <c r="G15" s="40">
        <v>145.55099999999999</v>
      </c>
      <c r="H15" s="40">
        <v>119.19499999999999</v>
      </c>
      <c r="I15" s="40">
        <v>106.94499999999999</v>
      </c>
      <c r="J15" s="40">
        <v>190.756</v>
      </c>
      <c r="K15" s="47"/>
      <c r="L15" s="40">
        <v>114.943</v>
      </c>
      <c r="M15" s="40">
        <v>129.483</v>
      </c>
      <c r="N15" s="40">
        <v>107.518</v>
      </c>
      <c r="O15" s="40">
        <v>150.82499999999999</v>
      </c>
      <c r="P15" s="40">
        <v>99.597999999999999</v>
      </c>
      <c r="Q15" s="40">
        <v>199.36099999999999</v>
      </c>
      <c r="R15" s="40">
        <v>192.62299999999999</v>
      </c>
      <c r="S15" s="38"/>
      <c r="T15" s="32"/>
    </row>
    <row r="16" spans="2:25" x14ac:dyDescent="0.25">
      <c r="B16" s="72"/>
      <c r="C16" s="50" t="str">
        <f t="shared" si="0"/>
        <v>Peak analysis time (seconds)</v>
      </c>
      <c r="D16" s="37">
        <v>10</v>
      </c>
      <c r="E16" s="37">
        <v>15</v>
      </c>
      <c r="F16" s="37">
        <v>10</v>
      </c>
      <c r="G16" s="37">
        <v>20</v>
      </c>
      <c r="H16" s="37">
        <v>10</v>
      </c>
      <c r="I16" s="37">
        <v>10</v>
      </c>
      <c r="J16" s="37">
        <v>10</v>
      </c>
      <c r="K16" s="38"/>
      <c r="L16" s="37">
        <v>20</v>
      </c>
      <c r="M16" s="37">
        <v>10</v>
      </c>
      <c r="N16" s="37">
        <v>10</v>
      </c>
      <c r="O16" s="37">
        <v>10</v>
      </c>
      <c r="P16" s="37">
        <v>30</v>
      </c>
      <c r="Q16" s="37">
        <v>10</v>
      </c>
      <c r="R16" s="37">
        <v>30</v>
      </c>
      <c r="S16" s="38"/>
      <c r="T16" s="32"/>
    </row>
    <row r="17" spans="2:20" x14ac:dyDescent="0.25">
      <c r="B17" s="72"/>
      <c r="C17" s="50" t="str">
        <f t="shared" si="0"/>
        <v>Background time or dwell time (seconds)</v>
      </c>
      <c r="D17" s="37">
        <v>5</v>
      </c>
      <c r="E17" s="37">
        <v>7.5</v>
      </c>
      <c r="F17" s="37">
        <v>5</v>
      </c>
      <c r="G17" s="37">
        <v>10</v>
      </c>
      <c r="H17" s="37">
        <v>5</v>
      </c>
      <c r="I17" s="37">
        <v>5</v>
      </c>
      <c r="J17" s="37">
        <v>5</v>
      </c>
      <c r="K17" s="38"/>
      <c r="L17" s="37">
        <v>10</v>
      </c>
      <c r="M17" s="37">
        <v>5</v>
      </c>
      <c r="N17" s="37">
        <v>5</v>
      </c>
      <c r="O17" s="37">
        <v>5</v>
      </c>
      <c r="P17" s="37">
        <v>15</v>
      </c>
      <c r="Q17" s="37">
        <v>5</v>
      </c>
      <c r="R17" s="37">
        <v>15</v>
      </c>
      <c r="S17" s="38"/>
      <c r="T17" s="32"/>
    </row>
    <row r="18" spans="2:20" ht="16.8" x14ac:dyDescent="0.25">
      <c r="B18" s="72"/>
      <c r="C18" s="50" t="s">
        <v>130</v>
      </c>
      <c r="D18" s="37" t="s">
        <v>94</v>
      </c>
      <c r="E18" s="37" t="s">
        <v>105</v>
      </c>
      <c r="F18" s="37" t="s">
        <v>95</v>
      </c>
      <c r="G18" s="37" t="s">
        <v>95</v>
      </c>
      <c r="H18" s="37" t="s">
        <v>37</v>
      </c>
      <c r="I18" s="37" t="s">
        <v>96</v>
      </c>
      <c r="J18" s="37" t="s">
        <v>99</v>
      </c>
      <c r="K18" s="38"/>
      <c r="L18" s="37" t="s">
        <v>98</v>
      </c>
      <c r="M18" s="37" t="s">
        <v>38</v>
      </c>
      <c r="N18" s="37" t="s">
        <v>94</v>
      </c>
      <c r="O18" s="37" t="s">
        <v>101</v>
      </c>
      <c r="P18" s="37" t="s">
        <v>106</v>
      </c>
      <c r="Q18" s="37" t="s">
        <v>102</v>
      </c>
      <c r="R18" s="37" t="s">
        <v>107</v>
      </c>
      <c r="S18" s="37"/>
      <c r="T18" s="32"/>
    </row>
    <row r="19" spans="2:20" ht="14.4" thickBot="1" x14ac:dyDescent="0.3">
      <c r="B19" s="73"/>
      <c r="C19" s="51" t="str">
        <f t="shared" ref="C19:C25" si="1">C11</f>
        <v>Certified reference standard deviation (%)</v>
      </c>
      <c r="D19" s="43">
        <v>0.15</v>
      </c>
      <c r="E19" s="43">
        <v>0.19</v>
      </c>
      <c r="F19" s="43">
        <v>0.24</v>
      </c>
      <c r="G19" s="43">
        <v>0.8</v>
      </c>
      <c r="H19" s="43">
        <v>0.32</v>
      </c>
      <c r="I19" s="43">
        <v>0.17</v>
      </c>
      <c r="J19" s="43">
        <v>0.31</v>
      </c>
      <c r="K19" s="44"/>
      <c r="L19" s="43">
        <v>1.23</v>
      </c>
      <c r="M19" s="43">
        <v>0.24</v>
      </c>
      <c r="N19" s="43">
        <v>0.17</v>
      </c>
      <c r="O19" s="43">
        <v>0.53</v>
      </c>
      <c r="P19" s="43">
        <v>0.39</v>
      </c>
      <c r="Q19" s="43">
        <v>1.33</v>
      </c>
      <c r="R19" s="43">
        <v>0.45</v>
      </c>
      <c r="S19" s="43"/>
      <c r="T19" s="45"/>
    </row>
    <row r="20" spans="2:20" x14ac:dyDescent="0.25">
      <c r="B20" s="74" t="s">
        <v>109</v>
      </c>
      <c r="C20" s="52" t="str">
        <f t="shared" si="1"/>
        <v>Characteristic spectrum level</v>
      </c>
      <c r="D20" s="37" t="s">
        <v>89</v>
      </c>
      <c r="E20" s="37" t="s">
        <v>89</v>
      </c>
      <c r="F20" s="37" t="s">
        <v>89</v>
      </c>
      <c r="G20" s="37" t="s">
        <v>89</v>
      </c>
      <c r="H20" s="37" t="s">
        <v>89</v>
      </c>
      <c r="I20" s="37" t="s">
        <v>89</v>
      </c>
      <c r="J20" s="37" t="s">
        <v>89</v>
      </c>
      <c r="K20" s="38"/>
      <c r="L20" s="38"/>
      <c r="M20" s="37" t="s">
        <v>89</v>
      </c>
      <c r="N20" s="37" t="s">
        <v>89</v>
      </c>
      <c r="O20" s="38"/>
      <c r="P20" s="38"/>
      <c r="Q20" s="38"/>
      <c r="R20" s="37" t="s">
        <v>104</v>
      </c>
      <c r="S20" s="37" t="s">
        <v>104</v>
      </c>
      <c r="T20" s="34"/>
    </row>
    <row r="21" spans="2:20" x14ac:dyDescent="0.25">
      <c r="B21" s="75"/>
      <c r="C21" s="48" t="str">
        <f t="shared" si="1"/>
        <v>Channel WDS</v>
      </c>
      <c r="D21" s="37">
        <v>1</v>
      </c>
      <c r="E21" s="37">
        <v>1</v>
      </c>
      <c r="F21" s="37">
        <v>2</v>
      </c>
      <c r="G21" s="37">
        <v>2</v>
      </c>
      <c r="H21" s="37">
        <v>3</v>
      </c>
      <c r="I21" s="37">
        <v>3</v>
      </c>
      <c r="J21" s="37">
        <v>4</v>
      </c>
      <c r="K21" s="38"/>
      <c r="L21" s="38"/>
      <c r="M21" s="37">
        <v>5</v>
      </c>
      <c r="N21" s="37">
        <v>5</v>
      </c>
      <c r="O21" s="38"/>
      <c r="P21" s="38"/>
      <c r="Q21" s="38"/>
      <c r="R21" s="37">
        <v>4</v>
      </c>
      <c r="S21" s="37">
        <v>3</v>
      </c>
      <c r="T21" s="32"/>
    </row>
    <row r="22" spans="2:20" x14ac:dyDescent="0.25">
      <c r="B22" s="75"/>
      <c r="C22" s="48" t="str">
        <f t="shared" si="1"/>
        <v>Crystal</v>
      </c>
      <c r="D22" s="37" t="s">
        <v>90</v>
      </c>
      <c r="E22" s="37" t="s">
        <v>90</v>
      </c>
      <c r="F22" s="37" t="s">
        <v>91</v>
      </c>
      <c r="G22" s="37" t="s">
        <v>91</v>
      </c>
      <c r="H22" s="37" t="s">
        <v>92</v>
      </c>
      <c r="I22" s="37" t="s">
        <v>92</v>
      </c>
      <c r="J22" s="37" t="s">
        <v>91</v>
      </c>
      <c r="K22" s="38"/>
      <c r="L22" s="38"/>
      <c r="M22" s="37" t="s">
        <v>93</v>
      </c>
      <c r="N22" s="37" t="s">
        <v>93</v>
      </c>
      <c r="O22" s="38"/>
      <c r="P22" s="38"/>
      <c r="Q22" s="38"/>
      <c r="R22" s="37" t="s">
        <v>91</v>
      </c>
      <c r="S22" s="37" t="s">
        <v>92</v>
      </c>
      <c r="T22" s="32"/>
    </row>
    <row r="23" spans="2:20" x14ac:dyDescent="0.25">
      <c r="B23" s="75"/>
      <c r="C23" s="48" t="str">
        <f t="shared" si="1"/>
        <v>Crystal position (mm)</v>
      </c>
      <c r="D23" s="40">
        <v>77.293000000000006</v>
      </c>
      <c r="E23" s="40">
        <v>90.709000000000003</v>
      </c>
      <c r="F23" s="40">
        <v>134.07599999999999</v>
      </c>
      <c r="G23" s="40">
        <v>145.55099999999999</v>
      </c>
      <c r="H23" s="40">
        <v>119.19499999999999</v>
      </c>
      <c r="I23" s="40">
        <v>106.93899999999999</v>
      </c>
      <c r="J23" s="40">
        <v>190.756</v>
      </c>
      <c r="K23" s="47"/>
      <c r="L23" s="47"/>
      <c r="M23" s="40">
        <v>129.381</v>
      </c>
      <c r="N23" s="40">
        <v>107.518</v>
      </c>
      <c r="O23" s="47"/>
      <c r="P23" s="47"/>
      <c r="Q23" s="47"/>
      <c r="R23" s="40">
        <v>192.62299999999999</v>
      </c>
      <c r="S23" s="40">
        <v>219.23</v>
      </c>
      <c r="T23" s="32"/>
    </row>
    <row r="24" spans="2:20" x14ac:dyDescent="0.25">
      <c r="B24" s="75"/>
      <c r="C24" s="48" t="str">
        <f t="shared" si="1"/>
        <v>Peak analysis time (seconds)</v>
      </c>
      <c r="D24" s="37">
        <v>10</v>
      </c>
      <c r="E24" s="37">
        <v>20</v>
      </c>
      <c r="F24" s="37">
        <v>10</v>
      </c>
      <c r="G24" s="37">
        <v>40</v>
      </c>
      <c r="H24" s="37">
        <v>15</v>
      </c>
      <c r="I24" s="37">
        <v>10</v>
      </c>
      <c r="J24" s="37">
        <v>10</v>
      </c>
      <c r="K24" s="38"/>
      <c r="L24" s="38"/>
      <c r="M24" s="37">
        <v>10</v>
      </c>
      <c r="N24" s="37">
        <v>10</v>
      </c>
      <c r="O24" s="38"/>
      <c r="P24" s="38"/>
      <c r="Q24" s="38"/>
      <c r="R24" s="37">
        <v>30</v>
      </c>
      <c r="S24" s="37">
        <v>30</v>
      </c>
      <c r="T24" s="32"/>
    </row>
    <row r="25" spans="2:20" x14ac:dyDescent="0.25">
      <c r="B25" s="75"/>
      <c r="C25" s="48" t="str">
        <f t="shared" si="1"/>
        <v>Background time or dwell time (seconds)</v>
      </c>
      <c r="D25" s="37">
        <v>5</v>
      </c>
      <c r="E25" s="37">
        <v>10</v>
      </c>
      <c r="F25" s="37">
        <v>5</v>
      </c>
      <c r="G25" s="37">
        <v>20</v>
      </c>
      <c r="H25" s="37">
        <v>7.5</v>
      </c>
      <c r="I25" s="37">
        <v>5</v>
      </c>
      <c r="J25" s="37">
        <v>5</v>
      </c>
      <c r="K25" s="38"/>
      <c r="L25" s="38"/>
      <c r="M25" s="37">
        <v>5</v>
      </c>
      <c r="N25" s="37">
        <v>5</v>
      </c>
      <c r="O25" s="38"/>
      <c r="P25" s="38"/>
      <c r="Q25" s="38"/>
      <c r="R25" s="37">
        <v>15</v>
      </c>
      <c r="S25" s="37">
        <v>15</v>
      </c>
      <c r="T25" s="32"/>
    </row>
    <row r="26" spans="2:20" ht="16.8" x14ac:dyDescent="0.25">
      <c r="B26" s="75"/>
      <c r="C26" s="48" t="s">
        <v>130</v>
      </c>
      <c r="D26" s="37" t="s">
        <v>105</v>
      </c>
      <c r="E26" s="37" t="s">
        <v>39</v>
      </c>
      <c r="F26" s="37" t="s">
        <v>95</v>
      </c>
      <c r="G26" s="37" t="s">
        <v>95</v>
      </c>
      <c r="H26" s="37" t="s">
        <v>37</v>
      </c>
      <c r="I26" s="37" t="s">
        <v>96</v>
      </c>
      <c r="J26" s="37" t="s">
        <v>99</v>
      </c>
      <c r="K26" s="38"/>
      <c r="L26" s="38"/>
      <c r="M26" s="37" t="s">
        <v>38</v>
      </c>
      <c r="N26" s="37" t="s">
        <v>94</v>
      </c>
      <c r="O26" s="38"/>
      <c r="P26" s="38"/>
      <c r="Q26" s="38"/>
      <c r="R26" s="37" t="s">
        <v>107</v>
      </c>
      <c r="S26" s="37" t="s">
        <v>115</v>
      </c>
      <c r="T26" s="32"/>
    </row>
    <row r="27" spans="2:20" ht="14.4" thickBot="1" x14ac:dyDescent="0.3">
      <c r="B27" s="76"/>
      <c r="C27" s="53" t="str">
        <f>C19</f>
        <v>Certified reference standard deviation (%)</v>
      </c>
      <c r="D27" s="43">
        <v>0.15</v>
      </c>
      <c r="E27" s="43">
        <v>0.12</v>
      </c>
      <c r="F27" s="43">
        <v>0.19</v>
      </c>
      <c r="G27" s="43">
        <v>0.8</v>
      </c>
      <c r="H27" s="43">
        <v>0.32</v>
      </c>
      <c r="I27" s="43">
        <v>0.17</v>
      </c>
      <c r="J27" s="43">
        <v>0.31</v>
      </c>
      <c r="K27" s="44"/>
      <c r="L27" s="44"/>
      <c r="M27" s="43">
        <v>0.28999999999999998</v>
      </c>
      <c r="N27" s="43">
        <v>0.17</v>
      </c>
      <c r="O27" s="44"/>
      <c r="P27" s="44"/>
      <c r="Q27" s="44"/>
      <c r="R27" s="43">
        <v>0.45</v>
      </c>
      <c r="S27" s="43">
        <v>0.35</v>
      </c>
      <c r="T27" s="45"/>
    </row>
    <row r="28" spans="2:20" ht="16.8" x14ac:dyDescent="0.25">
      <c r="B28" s="27" t="s">
        <v>131</v>
      </c>
    </row>
  </sheetData>
  <mergeCells count="3">
    <mergeCell ref="B4:B11"/>
    <mergeCell ref="B12:B19"/>
    <mergeCell ref="B20:B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intro</vt:lpstr>
      <vt:lpstr>A. Feldspar struc form</vt:lpstr>
      <vt:lpstr>B. Mica struc form</vt:lpstr>
      <vt:lpstr>C. Magnetite struc form</vt:lpstr>
      <vt:lpstr>D. Routine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Júlio Lopes</cp:lastModifiedBy>
  <dcterms:created xsi:type="dcterms:W3CDTF">2022-04-23T01:21:09Z</dcterms:created>
  <dcterms:modified xsi:type="dcterms:W3CDTF">2025-01-08T20:59:57Z</dcterms:modified>
</cp:coreProperties>
</file>