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me\OneDrive\Área de Trabalho\Usuários\Júlio Lopes_v2\Doutorado\paper JP\Supply mat revised\"/>
    </mc:Choice>
  </mc:AlternateContent>
  <xr:revisionPtr revIDLastSave="0" documentId="13_ncr:1_{C54860E2-B95B-41CB-884D-BB515E1512F6}" xr6:coauthVersionLast="47" xr6:coauthVersionMax="47" xr10:uidLastSave="{00000000-0000-0000-0000-000000000000}"/>
  <bookViews>
    <workbookView xWindow="-28920" yWindow="-120" windowWidth="29040" windowHeight="15720" tabRatio="820" xr2:uid="{00000000-000D-0000-FFFF-FFFF00000000}"/>
  </bookViews>
  <sheets>
    <sheet name="intro" sheetId="92" r:id="rId1"/>
    <sheet name="A. Lithogeochemistry data" sheetId="105" r:id="rId2"/>
    <sheet name="B. Ltgq quality control" sheetId="101" r:id="rId3"/>
    <sheet name="C. Sr-Nd-Pb isotopes data" sheetId="107" r:id="rId4"/>
    <sheet name="D. Isotopes analysis procedures" sheetId="104" r:id="rId5"/>
    <sheet name="E. Isotopes quality control" sheetId="108" r:id="rId6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08" l="1"/>
  <c r="B25" i="108"/>
  <c r="C20" i="108"/>
  <c r="B20" i="108"/>
  <c r="C15" i="108"/>
  <c r="B15" i="108"/>
  <c r="C14" i="108"/>
  <c r="B14" i="108"/>
  <c r="B27" i="108" l="1"/>
  <c r="O25" i="105"/>
  <c r="O39" i="105"/>
  <c r="O38" i="105"/>
  <c r="O37" i="105"/>
  <c r="O36" i="105"/>
  <c r="O35" i="105"/>
  <c r="O34" i="105"/>
  <c r="O33" i="105"/>
  <c r="O32" i="105"/>
  <c r="O31" i="105"/>
  <c r="O30" i="105"/>
  <c r="O29" i="105"/>
  <c r="O28" i="105"/>
  <c r="O27" i="105"/>
  <c r="O26" i="105"/>
  <c r="O24" i="105"/>
  <c r="O23" i="105"/>
  <c r="O22" i="105"/>
  <c r="O21" i="105"/>
  <c r="O20" i="105"/>
  <c r="O19" i="105"/>
  <c r="O18" i="105"/>
  <c r="O17" i="105"/>
  <c r="O16" i="105"/>
  <c r="O15" i="105"/>
  <c r="O14" i="105"/>
  <c r="O13" i="105"/>
  <c r="O12" i="105"/>
  <c r="O11" i="105"/>
  <c r="O10" i="105"/>
  <c r="O9" i="105"/>
  <c r="O8" i="105"/>
  <c r="O7" i="105"/>
  <c r="O6" i="105"/>
  <c r="O5" i="105"/>
  <c r="O4" i="105"/>
  <c r="O3" i="105"/>
  <c r="B65" i="101"/>
  <c r="B60" i="101"/>
  <c r="B30" i="101"/>
  <c r="B24" i="101"/>
  <c r="P39" i="101"/>
  <c r="P60" i="101"/>
  <c r="D178" i="101"/>
  <c r="C214" i="101"/>
  <c r="D214" i="101"/>
  <c r="F214" i="101"/>
  <c r="G214" i="101"/>
  <c r="H214" i="101"/>
  <c r="J214" i="101"/>
  <c r="M214" i="101"/>
  <c r="N214" i="101"/>
  <c r="O214" i="101"/>
  <c r="P214" i="101"/>
  <c r="Q214" i="101"/>
  <c r="R214" i="101"/>
  <c r="S214" i="101"/>
  <c r="T214" i="101"/>
  <c r="U214" i="101"/>
  <c r="V214" i="101"/>
  <c r="W214" i="101"/>
  <c r="X214" i="101"/>
  <c r="Y214" i="101"/>
  <c r="AA214" i="101"/>
  <c r="AB214" i="101"/>
  <c r="AC214" i="101"/>
  <c r="AF214" i="101"/>
  <c r="AH214" i="101"/>
  <c r="AJ214" i="101"/>
  <c r="AM214" i="101"/>
  <c r="M211" i="101"/>
  <c r="N211" i="101"/>
  <c r="T211" i="101"/>
  <c r="V211" i="101"/>
  <c r="X211" i="101"/>
  <c r="Z211" i="101"/>
  <c r="AA211" i="101"/>
  <c r="AB211" i="101"/>
  <c r="AC211" i="101"/>
  <c r="AD211" i="101"/>
  <c r="AE211" i="101"/>
  <c r="AF211" i="101"/>
  <c r="AG211" i="101"/>
  <c r="AH211" i="101"/>
  <c r="AI211" i="101"/>
  <c r="AJ211" i="101"/>
  <c r="AM211" i="101"/>
  <c r="AN211" i="101"/>
  <c r="T208" i="101"/>
  <c r="AB208" i="101"/>
  <c r="AC208" i="101"/>
  <c r="AG208" i="101"/>
  <c r="AJ208" i="101"/>
  <c r="AL208" i="101"/>
  <c r="AM208" i="101"/>
  <c r="C205" i="101"/>
  <c r="D205" i="101"/>
  <c r="F205" i="101"/>
  <c r="G205" i="101"/>
  <c r="H205" i="101"/>
  <c r="I205" i="101"/>
  <c r="J205" i="101"/>
  <c r="O205" i="101"/>
  <c r="P205" i="101"/>
  <c r="R205" i="101"/>
  <c r="S205" i="101"/>
  <c r="U205" i="101"/>
  <c r="C202" i="101"/>
  <c r="D202" i="101"/>
  <c r="F202" i="101"/>
  <c r="G202" i="101"/>
  <c r="H202" i="101"/>
  <c r="O202" i="101"/>
  <c r="P202" i="101"/>
  <c r="R202" i="101"/>
  <c r="S202" i="101"/>
  <c r="U202" i="101"/>
  <c r="M199" i="101"/>
  <c r="Q199" i="101"/>
  <c r="T199" i="101"/>
  <c r="AB199" i="101"/>
  <c r="AC199" i="101"/>
  <c r="AJ199" i="101"/>
  <c r="AL199" i="101"/>
  <c r="Q196" i="101"/>
  <c r="X196" i="101"/>
  <c r="Y196" i="101"/>
  <c r="Z196" i="101"/>
  <c r="AC196" i="101"/>
  <c r="AE196" i="101"/>
  <c r="AG196" i="101"/>
  <c r="AI196" i="101"/>
  <c r="AK196" i="101"/>
  <c r="AM196" i="101"/>
  <c r="T193" i="101"/>
  <c r="X193" i="101"/>
  <c r="Y193" i="101"/>
  <c r="Z193" i="101"/>
  <c r="AA193" i="101"/>
  <c r="AB193" i="101"/>
  <c r="AC193" i="101"/>
  <c r="AE193" i="101"/>
  <c r="AF193" i="101"/>
  <c r="AG193" i="101"/>
  <c r="AH193" i="101"/>
  <c r="AI193" i="101"/>
  <c r="AJ193" i="101"/>
  <c r="AK193" i="101"/>
  <c r="AM193" i="101"/>
  <c r="AN193" i="101"/>
  <c r="N190" i="101"/>
  <c r="T190" i="101"/>
  <c r="V190" i="101"/>
  <c r="W190" i="101"/>
  <c r="X190" i="101"/>
  <c r="Y190" i="101"/>
  <c r="Z190" i="101"/>
  <c r="AA190" i="101"/>
  <c r="AB190" i="101"/>
  <c r="AD190" i="101"/>
  <c r="AG190" i="101"/>
  <c r="AI190" i="101"/>
  <c r="AJ190" i="101"/>
  <c r="AK190" i="101"/>
  <c r="AL190" i="101"/>
  <c r="AM190" i="101"/>
  <c r="AN190" i="101"/>
  <c r="C187" i="101"/>
  <c r="D187" i="101"/>
  <c r="F187" i="101"/>
  <c r="F222" i="101" s="1"/>
  <c r="G187" i="101"/>
  <c r="H187" i="101"/>
  <c r="M187" i="101"/>
  <c r="N187" i="101"/>
  <c r="O187" i="101"/>
  <c r="P187" i="101"/>
  <c r="R187" i="101"/>
  <c r="S187" i="101"/>
  <c r="T187" i="101"/>
  <c r="T222" i="101" s="1"/>
  <c r="U187" i="101"/>
  <c r="Y187" i="101"/>
  <c r="AA187" i="101"/>
  <c r="AB187" i="101"/>
  <c r="AD187" i="101"/>
  <c r="AJ187" i="101"/>
  <c r="C184" i="101"/>
  <c r="D184" i="101"/>
  <c r="G184" i="101"/>
  <c r="H184" i="101"/>
  <c r="I184" i="101"/>
  <c r="P184" i="101"/>
  <c r="R184" i="101"/>
  <c r="S184" i="101"/>
  <c r="U184" i="101"/>
  <c r="C181" i="101"/>
  <c r="D181" i="101"/>
  <c r="H181" i="101"/>
  <c r="I181" i="101"/>
  <c r="O181" i="101"/>
  <c r="O222" i="101" s="1"/>
  <c r="R181" i="101"/>
  <c r="S181" i="101"/>
  <c r="U181" i="101"/>
  <c r="C178" i="101"/>
  <c r="G178" i="101"/>
  <c r="K178" i="101"/>
  <c r="K222" i="101" s="1"/>
  <c r="P178" i="101"/>
  <c r="B187" i="101"/>
  <c r="B184" i="101"/>
  <c r="B181" i="101"/>
  <c r="B178" i="101"/>
  <c r="B214" i="101"/>
  <c r="B205" i="101"/>
  <c r="B202" i="101"/>
  <c r="J143" i="101"/>
  <c r="J164" i="101" s="1"/>
  <c r="C161" i="101"/>
  <c r="D161" i="101"/>
  <c r="H161" i="101"/>
  <c r="I161" i="101"/>
  <c r="O161" i="101"/>
  <c r="P161" i="101"/>
  <c r="Q161" i="101"/>
  <c r="R161" i="101"/>
  <c r="S161" i="101"/>
  <c r="T161" i="101"/>
  <c r="U161" i="101"/>
  <c r="V161" i="101"/>
  <c r="W161" i="101"/>
  <c r="X161" i="101"/>
  <c r="Y161" i="101"/>
  <c r="Z161" i="101"/>
  <c r="AA161" i="101"/>
  <c r="AB161" i="101"/>
  <c r="AD161" i="101"/>
  <c r="AE161" i="101"/>
  <c r="AF161" i="101"/>
  <c r="AG161" i="101"/>
  <c r="AH161" i="101"/>
  <c r="AJ161" i="101"/>
  <c r="AL161" i="101"/>
  <c r="AM161" i="101"/>
  <c r="AN161" i="101"/>
  <c r="M158" i="101"/>
  <c r="N158" i="101"/>
  <c r="T158" i="101"/>
  <c r="V158" i="101"/>
  <c r="X158" i="101"/>
  <c r="Z158" i="101"/>
  <c r="AA158" i="101"/>
  <c r="AB158" i="101"/>
  <c r="AC158" i="101"/>
  <c r="AD158" i="101"/>
  <c r="AE158" i="101"/>
  <c r="AF158" i="101"/>
  <c r="AG158" i="101"/>
  <c r="AH158" i="101"/>
  <c r="AI158" i="101"/>
  <c r="AJ158" i="101"/>
  <c r="AM158" i="101"/>
  <c r="AN158" i="101"/>
  <c r="Q155" i="101"/>
  <c r="T155" i="101"/>
  <c r="W155" i="101"/>
  <c r="AB155" i="101"/>
  <c r="AC155" i="101"/>
  <c r="AG155" i="101"/>
  <c r="AJ155" i="101"/>
  <c r="AL155" i="101"/>
  <c r="AM155" i="101"/>
  <c r="Q149" i="101"/>
  <c r="X149" i="101"/>
  <c r="Y149" i="101"/>
  <c r="Z149" i="101"/>
  <c r="AC149" i="101"/>
  <c r="AE149" i="101"/>
  <c r="AG149" i="101"/>
  <c r="AI149" i="101"/>
  <c r="AI164" i="101" s="1"/>
  <c r="AK149" i="101"/>
  <c r="AK164" i="101" s="1"/>
  <c r="AM149" i="101"/>
  <c r="N146" i="101"/>
  <c r="W146" i="101"/>
  <c r="X146" i="101"/>
  <c r="Y146" i="101"/>
  <c r="Z146" i="101"/>
  <c r="AA146" i="101"/>
  <c r="AB146" i="101"/>
  <c r="AD146" i="101"/>
  <c r="AN146" i="101"/>
  <c r="C143" i="101"/>
  <c r="D143" i="101"/>
  <c r="F143" i="101"/>
  <c r="G143" i="101"/>
  <c r="H143" i="101"/>
  <c r="M143" i="101"/>
  <c r="N143" i="101"/>
  <c r="O143" i="101"/>
  <c r="P143" i="101"/>
  <c r="R143" i="101"/>
  <c r="S143" i="101"/>
  <c r="T143" i="101"/>
  <c r="U143" i="101"/>
  <c r="V143" i="101"/>
  <c r="Y143" i="101"/>
  <c r="AB143" i="101"/>
  <c r="AD143" i="101"/>
  <c r="AJ143" i="101"/>
  <c r="C140" i="101"/>
  <c r="D140" i="101"/>
  <c r="G140" i="101"/>
  <c r="H140" i="101"/>
  <c r="I140" i="101"/>
  <c r="O140" i="101"/>
  <c r="P140" i="101"/>
  <c r="R140" i="101"/>
  <c r="S140" i="101"/>
  <c r="U140" i="101"/>
  <c r="C137" i="101"/>
  <c r="D137" i="101"/>
  <c r="F137" i="101"/>
  <c r="G137" i="101"/>
  <c r="H137" i="101"/>
  <c r="O137" i="101"/>
  <c r="P137" i="101"/>
  <c r="R137" i="101"/>
  <c r="S137" i="101"/>
  <c r="U137" i="101"/>
  <c r="B161" i="101"/>
  <c r="B143" i="101"/>
  <c r="B140" i="101"/>
  <c r="B137" i="101"/>
  <c r="C118" i="101"/>
  <c r="D118" i="101"/>
  <c r="G118" i="101"/>
  <c r="H118" i="101"/>
  <c r="I118" i="101"/>
  <c r="P118" i="101"/>
  <c r="Q118" i="101"/>
  <c r="R118" i="101"/>
  <c r="S118" i="101"/>
  <c r="T118" i="101"/>
  <c r="U118" i="101"/>
  <c r="V118" i="101"/>
  <c r="W118" i="101"/>
  <c r="X118" i="101"/>
  <c r="Y118" i="101"/>
  <c r="Z118" i="101"/>
  <c r="AA118" i="101"/>
  <c r="AB118" i="101"/>
  <c r="AC118" i="101"/>
  <c r="AD118" i="101"/>
  <c r="AF118" i="101"/>
  <c r="AH118" i="101"/>
  <c r="AJ118" i="101"/>
  <c r="AL118" i="101"/>
  <c r="AM118" i="101"/>
  <c r="AN118" i="101"/>
  <c r="C115" i="101"/>
  <c r="D115" i="101"/>
  <c r="G115" i="101"/>
  <c r="H115" i="101"/>
  <c r="I115" i="101"/>
  <c r="P115" i="101"/>
  <c r="Q115" i="101"/>
  <c r="R115" i="101"/>
  <c r="S115" i="101"/>
  <c r="T115" i="101"/>
  <c r="U115" i="101"/>
  <c r="V115" i="101"/>
  <c r="W115" i="101"/>
  <c r="X115" i="101"/>
  <c r="Y115" i="101"/>
  <c r="Z115" i="101"/>
  <c r="AA115" i="101"/>
  <c r="AB115" i="101"/>
  <c r="AC115" i="101"/>
  <c r="AD115" i="101"/>
  <c r="AF115" i="101"/>
  <c r="AH115" i="101"/>
  <c r="AJ115" i="101"/>
  <c r="AM115" i="101"/>
  <c r="M112" i="101"/>
  <c r="N112" i="101"/>
  <c r="T112" i="101"/>
  <c r="V112" i="101"/>
  <c r="X112" i="101"/>
  <c r="Z112" i="101"/>
  <c r="AA112" i="101"/>
  <c r="AB112" i="101"/>
  <c r="AC112" i="101"/>
  <c r="AD112" i="101"/>
  <c r="AE112" i="101"/>
  <c r="AF112" i="101"/>
  <c r="AG112" i="101"/>
  <c r="AH112" i="101"/>
  <c r="AI112" i="101"/>
  <c r="AJ112" i="101"/>
  <c r="AM112" i="101"/>
  <c r="AN112" i="101"/>
  <c r="Q109" i="101"/>
  <c r="T109" i="101"/>
  <c r="W109" i="101"/>
  <c r="AB109" i="101"/>
  <c r="AC109" i="101"/>
  <c r="AJ109" i="101"/>
  <c r="AL109" i="101"/>
  <c r="AM109" i="101"/>
  <c r="Q103" i="101"/>
  <c r="X103" i="101"/>
  <c r="Y103" i="101"/>
  <c r="Z103" i="101"/>
  <c r="AC103" i="101"/>
  <c r="AE103" i="101"/>
  <c r="AG103" i="101"/>
  <c r="AI103" i="101"/>
  <c r="AK103" i="101"/>
  <c r="AM103" i="101"/>
  <c r="T100" i="101"/>
  <c r="X100" i="101"/>
  <c r="Y100" i="101"/>
  <c r="Z100" i="101"/>
  <c r="AA100" i="101"/>
  <c r="AB100" i="101"/>
  <c r="AC100" i="101"/>
  <c r="AE100" i="101"/>
  <c r="AF100" i="101"/>
  <c r="AG100" i="101"/>
  <c r="AH100" i="101"/>
  <c r="AI100" i="101"/>
  <c r="AJ100" i="101"/>
  <c r="AK100" i="101"/>
  <c r="AM100" i="101"/>
  <c r="AN100" i="101"/>
  <c r="N97" i="101"/>
  <c r="W97" i="101"/>
  <c r="X97" i="101"/>
  <c r="Y97" i="101"/>
  <c r="Z97" i="101"/>
  <c r="AA97" i="101"/>
  <c r="AB97" i="101"/>
  <c r="AD97" i="101"/>
  <c r="AN97" i="101"/>
  <c r="C94" i="101"/>
  <c r="D94" i="101"/>
  <c r="F94" i="101"/>
  <c r="G94" i="101"/>
  <c r="H94" i="101"/>
  <c r="M94" i="101"/>
  <c r="N94" i="101"/>
  <c r="O94" i="101"/>
  <c r="P94" i="101"/>
  <c r="R94" i="101"/>
  <c r="S94" i="101"/>
  <c r="T94" i="101"/>
  <c r="U94" i="101"/>
  <c r="Y94" i="101"/>
  <c r="AA94" i="101"/>
  <c r="AB94" i="101"/>
  <c r="AD94" i="101"/>
  <c r="AJ94" i="101"/>
  <c r="C91" i="101"/>
  <c r="D91" i="101"/>
  <c r="G91" i="101"/>
  <c r="H91" i="101"/>
  <c r="I91" i="101"/>
  <c r="O91" i="101"/>
  <c r="P91" i="101"/>
  <c r="Q91" i="101"/>
  <c r="R91" i="101"/>
  <c r="S91" i="101"/>
  <c r="T91" i="101"/>
  <c r="U91" i="101"/>
  <c r="V91" i="101"/>
  <c r="W91" i="101"/>
  <c r="X91" i="101"/>
  <c r="Y91" i="101"/>
  <c r="Z91" i="101"/>
  <c r="AA91" i="101"/>
  <c r="AB91" i="101"/>
  <c r="AC91" i="101"/>
  <c r="AD91" i="101"/>
  <c r="AE91" i="101"/>
  <c r="AF91" i="101"/>
  <c r="AG91" i="101"/>
  <c r="AH91" i="101"/>
  <c r="AI91" i="101"/>
  <c r="AJ91" i="101"/>
  <c r="AK91" i="101"/>
  <c r="AL91" i="101"/>
  <c r="AM91" i="101"/>
  <c r="M88" i="101"/>
  <c r="C85" i="101"/>
  <c r="D85" i="101"/>
  <c r="F85" i="101"/>
  <c r="G85" i="101"/>
  <c r="H85" i="101"/>
  <c r="J85" i="101"/>
  <c r="J123" i="101" s="1"/>
  <c r="N85" i="101"/>
  <c r="O85" i="101"/>
  <c r="P85" i="101"/>
  <c r="Q85" i="101"/>
  <c r="R85" i="101"/>
  <c r="S85" i="101"/>
  <c r="U85" i="101"/>
  <c r="X85" i="101"/>
  <c r="Y85" i="101"/>
  <c r="AA85" i="101"/>
  <c r="AB85" i="101"/>
  <c r="AC85" i="101"/>
  <c r="AF85" i="101"/>
  <c r="AJ85" i="101"/>
  <c r="AM85" i="101"/>
  <c r="N82" i="101"/>
  <c r="Q82" i="101"/>
  <c r="T82" i="101"/>
  <c r="X82" i="101"/>
  <c r="Y82" i="101"/>
  <c r="AA82" i="101"/>
  <c r="AC82" i="101"/>
  <c r="AJ82" i="101"/>
  <c r="C79" i="101"/>
  <c r="D79" i="101"/>
  <c r="F79" i="101"/>
  <c r="G79" i="101"/>
  <c r="H79" i="101"/>
  <c r="O79" i="101"/>
  <c r="P79" i="101"/>
  <c r="R79" i="101"/>
  <c r="S79" i="101"/>
  <c r="U79" i="101"/>
  <c r="B118" i="101"/>
  <c r="B115" i="101"/>
  <c r="B94" i="101"/>
  <c r="B91" i="101"/>
  <c r="B85" i="101"/>
  <c r="B79" i="101"/>
  <c r="S39" i="101"/>
  <c r="M57" i="101"/>
  <c r="C60" i="101"/>
  <c r="D60" i="101"/>
  <c r="H60" i="101"/>
  <c r="I60" i="101"/>
  <c r="Q60" i="101"/>
  <c r="R60" i="101"/>
  <c r="T60" i="101"/>
  <c r="U60" i="101"/>
  <c r="V60" i="101"/>
  <c r="W60" i="101"/>
  <c r="X60" i="101"/>
  <c r="Y60" i="101"/>
  <c r="Z60" i="101"/>
  <c r="AA60" i="101"/>
  <c r="AB60" i="101"/>
  <c r="AD60" i="101"/>
  <c r="AF60" i="101"/>
  <c r="AG60" i="101"/>
  <c r="AH60" i="101"/>
  <c r="AJ60" i="101"/>
  <c r="AL60" i="101"/>
  <c r="AM60" i="101"/>
  <c r="AN60" i="101"/>
  <c r="N57" i="101"/>
  <c r="T57" i="101"/>
  <c r="V57" i="101"/>
  <c r="X57" i="101"/>
  <c r="Z57" i="101"/>
  <c r="AA57" i="101"/>
  <c r="AB57" i="101"/>
  <c r="AC57" i="101"/>
  <c r="AD57" i="101"/>
  <c r="AE57" i="101"/>
  <c r="AF57" i="101"/>
  <c r="AG57" i="101"/>
  <c r="AH57" i="101"/>
  <c r="AI57" i="101"/>
  <c r="AJ57" i="101"/>
  <c r="AM57" i="101"/>
  <c r="AN57" i="101"/>
  <c r="Q54" i="101"/>
  <c r="T54" i="101"/>
  <c r="W54" i="101"/>
  <c r="AB54" i="101"/>
  <c r="AC54" i="101"/>
  <c r="AJ54" i="101"/>
  <c r="AL54" i="101"/>
  <c r="AM54" i="101"/>
  <c r="Q48" i="101"/>
  <c r="X48" i="101"/>
  <c r="Y48" i="101"/>
  <c r="Z48" i="101"/>
  <c r="AC48" i="101"/>
  <c r="AE48" i="101"/>
  <c r="AG48" i="101"/>
  <c r="AI48" i="101"/>
  <c r="AK48" i="101"/>
  <c r="AM48" i="101"/>
  <c r="T45" i="101"/>
  <c r="X45" i="101"/>
  <c r="Y45" i="101"/>
  <c r="Z45" i="101"/>
  <c r="AA45" i="101"/>
  <c r="AB45" i="101"/>
  <c r="AC45" i="101"/>
  <c r="AE45" i="101"/>
  <c r="AF45" i="101"/>
  <c r="AG45" i="101"/>
  <c r="AH45" i="101"/>
  <c r="AI45" i="101"/>
  <c r="AJ45" i="101"/>
  <c r="AK45" i="101"/>
  <c r="AM45" i="101"/>
  <c r="AN45" i="101"/>
  <c r="N42" i="101"/>
  <c r="W42" i="101"/>
  <c r="X42" i="101"/>
  <c r="Y42" i="101"/>
  <c r="Z42" i="101"/>
  <c r="AA42" i="101"/>
  <c r="AB42" i="101"/>
  <c r="AD42" i="101"/>
  <c r="AN42" i="101"/>
  <c r="C39" i="101"/>
  <c r="D39" i="101"/>
  <c r="F39" i="101"/>
  <c r="G39" i="101"/>
  <c r="H39" i="101"/>
  <c r="M39" i="101"/>
  <c r="N39" i="101"/>
  <c r="O39" i="101"/>
  <c r="R39" i="101"/>
  <c r="T39" i="101"/>
  <c r="U39" i="101"/>
  <c r="Y39" i="101"/>
  <c r="AA39" i="101"/>
  <c r="AB39" i="101"/>
  <c r="AD39" i="101"/>
  <c r="AJ39" i="101"/>
  <c r="B39" i="101"/>
  <c r="C36" i="101"/>
  <c r="D36" i="101"/>
  <c r="G36" i="101"/>
  <c r="H36" i="101"/>
  <c r="I36" i="101"/>
  <c r="O36" i="101"/>
  <c r="P36" i="101"/>
  <c r="Q36" i="101"/>
  <c r="R36" i="101"/>
  <c r="S36" i="101"/>
  <c r="T36" i="101"/>
  <c r="U36" i="101"/>
  <c r="V36" i="101"/>
  <c r="W36" i="101"/>
  <c r="X36" i="101"/>
  <c r="Y36" i="101"/>
  <c r="Z36" i="101"/>
  <c r="AA36" i="101"/>
  <c r="AB36" i="101"/>
  <c r="AC36" i="101"/>
  <c r="AD36" i="101"/>
  <c r="AE36" i="101"/>
  <c r="AF36" i="101"/>
  <c r="AG36" i="101"/>
  <c r="AH36" i="101"/>
  <c r="AI36" i="101"/>
  <c r="AJ36" i="101"/>
  <c r="AK36" i="101"/>
  <c r="AL36" i="101"/>
  <c r="AM36" i="101"/>
  <c r="B36" i="101"/>
  <c r="M33" i="101"/>
  <c r="C30" i="101"/>
  <c r="D30" i="101"/>
  <c r="F30" i="101"/>
  <c r="G30" i="101"/>
  <c r="H30" i="101"/>
  <c r="J30" i="101"/>
  <c r="J65" i="101" s="1"/>
  <c r="N30" i="101"/>
  <c r="O30" i="101"/>
  <c r="P30" i="101"/>
  <c r="Q30" i="101"/>
  <c r="R30" i="101"/>
  <c r="S30" i="101"/>
  <c r="U30" i="101"/>
  <c r="X30" i="101"/>
  <c r="Y30" i="101"/>
  <c r="AA30" i="101"/>
  <c r="AB30" i="101"/>
  <c r="AC30" i="101"/>
  <c r="AF30" i="101"/>
  <c r="AJ30" i="101"/>
  <c r="AM30" i="101"/>
  <c r="N27" i="101"/>
  <c r="Q27" i="101"/>
  <c r="T27" i="101"/>
  <c r="X27" i="101"/>
  <c r="Y27" i="101"/>
  <c r="AA27" i="101"/>
  <c r="AC27" i="101"/>
  <c r="AJ27" i="101"/>
  <c r="C24" i="101"/>
  <c r="D24" i="101"/>
  <c r="F24" i="101"/>
  <c r="G24" i="101"/>
  <c r="H24" i="101"/>
  <c r="O24" i="101"/>
  <c r="P24" i="101"/>
  <c r="R24" i="101"/>
  <c r="S24" i="101"/>
  <c r="U24" i="101"/>
  <c r="AN217" i="101"/>
  <c r="AM217" i="101"/>
  <c r="AL217" i="101"/>
  <c r="AJ217" i="101"/>
  <c r="AH217" i="101"/>
  <c r="AG217" i="101"/>
  <c r="AF217" i="101"/>
  <c r="AD217" i="101"/>
  <c r="AB217" i="101"/>
  <c r="AA217" i="101"/>
  <c r="Z217" i="101"/>
  <c r="Y217" i="101"/>
  <c r="X217" i="101"/>
  <c r="W217" i="101"/>
  <c r="V217" i="101"/>
  <c r="U217" i="101"/>
  <c r="T217" i="101"/>
  <c r="S217" i="101"/>
  <c r="R217" i="101"/>
  <c r="Q217" i="101"/>
  <c r="P217" i="101"/>
  <c r="I217" i="101"/>
  <c r="H217" i="101"/>
  <c r="G217" i="101"/>
  <c r="D217" i="101"/>
  <c r="C217" i="101"/>
  <c r="B217" i="101"/>
  <c r="V222" i="101" l="1"/>
  <c r="AN222" i="101"/>
  <c r="U222" i="101"/>
  <c r="AA222" i="101"/>
  <c r="AI222" i="101"/>
  <c r="AE222" i="101"/>
  <c r="J222" i="101"/>
  <c r="Y222" i="101"/>
  <c r="AG222" i="101"/>
  <c r="P65" i="101"/>
  <c r="H222" i="101"/>
  <c r="W222" i="101"/>
  <c r="AM222" i="101"/>
  <c r="S222" i="101"/>
  <c r="G222" i="101"/>
  <c r="AD222" i="101"/>
  <c r="AK222" i="101"/>
  <c r="AC222" i="101"/>
  <c r="I222" i="101"/>
  <c r="Z222" i="101"/>
  <c r="X222" i="101"/>
  <c r="AF164" i="101"/>
  <c r="M222" i="101"/>
  <c r="N222" i="101"/>
  <c r="B222" i="101"/>
  <c r="P222" i="101"/>
  <c r="D222" i="101"/>
  <c r="AJ222" i="101"/>
  <c r="AL222" i="101"/>
  <c r="AH222" i="101"/>
  <c r="Q222" i="101"/>
  <c r="R222" i="101"/>
  <c r="C222" i="101"/>
  <c r="AB222" i="101"/>
  <c r="AF222" i="101"/>
  <c r="M164" i="101"/>
  <c r="I164" i="101"/>
  <c r="B164" i="101"/>
  <c r="P164" i="101"/>
  <c r="H164" i="101"/>
  <c r="W164" i="101"/>
  <c r="T164" i="101"/>
  <c r="F164" i="101"/>
  <c r="AJ164" i="101"/>
  <c r="AG164" i="101"/>
  <c r="AH164" i="101"/>
  <c r="N164" i="101"/>
  <c r="AE164" i="101"/>
  <c r="AM164" i="101"/>
  <c r="Q164" i="101"/>
  <c r="G164" i="101"/>
  <c r="AL123" i="101"/>
  <c r="D164" i="101"/>
  <c r="AN164" i="101"/>
  <c r="AL164" i="101"/>
  <c r="C164" i="101"/>
  <c r="U164" i="101"/>
  <c r="S164" i="101"/>
  <c r="AD164" i="101"/>
  <c r="AA164" i="101"/>
  <c r="AC164" i="101"/>
  <c r="R164" i="101"/>
  <c r="AB164" i="101"/>
  <c r="Z164" i="101"/>
  <c r="Y164" i="101"/>
  <c r="V164" i="101"/>
  <c r="X164" i="101"/>
  <c r="AM123" i="101"/>
  <c r="U123" i="101"/>
  <c r="Y123" i="101"/>
  <c r="AJ123" i="101"/>
  <c r="M123" i="101"/>
  <c r="I123" i="101"/>
  <c r="S123" i="101"/>
  <c r="AB123" i="101"/>
  <c r="AI123" i="101"/>
  <c r="H123" i="101"/>
  <c r="AH123" i="101"/>
  <c r="F123" i="101"/>
  <c r="AE123" i="101"/>
  <c r="C123" i="101"/>
  <c r="AC123" i="101"/>
  <c r="Z123" i="101"/>
  <c r="B123" i="101"/>
  <c r="T123" i="101"/>
  <c r="X123" i="101"/>
  <c r="Q123" i="101"/>
  <c r="W123" i="101"/>
  <c r="AF123" i="101"/>
  <c r="R123" i="101"/>
  <c r="AK123" i="101"/>
  <c r="P123" i="101"/>
  <c r="O123" i="101"/>
  <c r="G123" i="101"/>
  <c r="AG123" i="101"/>
  <c r="D123" i="101"/>
  <c r="AD123" i="101"/>
  <c r="AA123" i="101"/>
  <c r="N123" i="101"/>
  <c r="V123" i="101"/>
  <c r="AN123" i="101"/>
  <c r="I65" i="101"/>
  <c r="S65" i="101"/>
  <c r="D65" i="101"/>
  <c r="C65" i="101"/>
  <c r="AC65" i="101"/>
  <c r="AL65" i="101"/>
  <c r="V65" i="101"/>
  <c r="Q65" i="101"/>
  <c r="AA65" i="101"/>
  <c r="Y65" i="101"/>
  <c r="X65" i="101"/>
  <c r="AN65" i="101"/>
  <c r="Z65" i="101"/>
  <c r="T65" i="101"/>
  <c r="U65" i="101"/>
  <c r="AM65" i="101"/>
  <c r="AK65" i="101"/>
  <c r="R65" i="101"/>
  <c r="AJ65" i="101"/>
  <c r="W65" i="101"/>
  <c r="AI65" i="101"/>
  <c r="AH65" i="101"/>
  <c r="AG65" i="101"/>
  <c r="N65" i="101"/>
  <c r="O65" i="101"/>
  <c r="AF65" i="101"/>
  <c r="M65" i="101"/>
  <c r="H65" i="101"/>
  <c r="AE65" i="101"/>
  <c r="G65" i="101"/>
  <c r="AD65" i="101"/>
  <c r="F65" i="101"/>
  <c r="AB65" i="101"/>
  <c r="O145" i="101"/>
  <c r="O146" i="101" s="1"/>
  <c r="O164" i="101" s="1"/>
  <c r="O147" i="101"/>
  <c r="B225" i="101" l="1"/>
  <c r="E10" i="101" s="1"/>
  <c r="B67" i="101"/>
  <c r="D7" i="101" s="1"/>
  <c r="B224" i="101"/>
  <c r="D10" i="101" s="1"/>
  <c r="B223" i="101"/>
  <c r="C10" i="101" s="1"/>
  <c r="B165" i="101"/>
  <c r="C9" i="101" s="1"/>
  <c r="B167" i="101"/>
  <c r="E9" i="101" s="1"/>
  <c r="B166" i="101"/>
  <c r="D9" i="101" s="1"/>
  <c r="B125" i="101"/>
  <c r="D8" i="101" s="1"/>
  <c r="D11" i="101" s="1"/>
  <c r="B126" i="101"/>
  <c r="E8" i="101" s="1"/>
  <c r="B124" i="101"/>
  <c r="C8" i="101" s="1"/>
  <c r="B68" i="101"/>
  <c r="E7" i="101" s="1"/>
  <c r="E11" i="101" s="1"/>
  <c r="B66" i="101"/>
  <c r="C7" i="101" s="1"/>
  <c r="C11" i="101" s="1"/>
  <c r="C13" i="101" s="1"/>
</calcChain>
</file>

<file path=xl/sharedStrings.xml><?xml version="1.0" encoding="utf-8"?>
<sst xmlns="http://schemas.openxmlformats.org/spreadsheetml/2006/main" count="1268" uniqueCount="291">
  <si>
    <t>K2O</t>
  </si>
  <si>
    <t>TiO2</t>
  </si>
  <si>
    <t>SiO2</t>
  </si>
  <si>
    <t>Al2O3</t>
  </si>
  <si>
    <t>MnO</t>
  </si>
  <si>
    <t>MgO</t>
  </si>
  <si>
    <t>CaO</t>
  </si>
  <si>
    <t>Na2O</t>
  </si>
  <si>
    <t>P2O5</t>
  </si>
  <si>
    <t>Total</t>
  </si>
  <si>
    <t>%</t>
  </si>
  <si>
    <t>PQ-JL-144B</t>
  </si>
  <si>
    <t>LOI</t>
  </si>
  <si>
    <t>Fe2O3(T)</t>
  </si>
  <si>
    <t>Phonolite</t>
  </si>
  <si>
    <t>Ni</t>
  </si>
  <si>
    <t>Cr</t>
  </si>
  <si>
    <t>Sc</t>
  </si>
  <si>
    <t>V</t>
  </si>
  <si>
    <t>Rb</t>
  </si>
  <si>
    <t>Sr</t>
  </si>
  <si>
    <t>Ba</t>
  </si>
  <si>
    <t>Y</t>
  </si>
  <si>
    <t>Zr</t>
  </si>
  <si>
    <t>Hf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</si>
  <si>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</si>
  <si>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</si>
  <si>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</si>
  <si>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</si>
  <si>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</si>
  <si>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</si>
  <si>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</si>
  <si>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</si>
  <si>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</si>
  <si>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</si>
  <si>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</si>
  <si>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</si>
  <si>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</si>
  <si>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</si>
  <si>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</si>
  <si>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Pb</t>
  </si>
  <si>
    <t>Th</t>
  </si>
  <si>
    <t>U</t>
  </si>
  <si>
    <r>
      <t>SiO</t>
    </r>
    <r>
      <rPr>
        <vertAlign val="subscript"/>
        <sz val="11"/>
        <color theme="1"/>
        <rFont val="Times New Roman"/>
        <family val="1"/>
      </rPr>
      <t>2</t>
    </r>
  </si>
  <si>
    <r>
      <t>TiO</t>
    </r>
    <r>
      <rPr>
        <vertAlign val="subscript"/>
        <sz val="11"/>
        <color theme="1"/>
        <rFont val="Times New Roman"/>
        <family val="1"/>
      </rPr>
      <t>2</t>
    </r>
  </si>
  <si>
    <r>
      <t>Al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  <r>
      <rPr>
        <vertAlign val="subscript"/>
        <sz val="11"/>
        <color theme="1"/>
        <rFont val="Times New Roman"/>
        <family val="1"/>
      </rPr>
      <t>3</t>
    </r>
  </si>
  <si>
    <t>PQ-JL-147A</t>
  </si>
  <si>
    <t>Amphibolite</t>
  </si>
  <si>
    <t>PQ-JL-147B</t>
  </si>
  <si>
    <t>PQ-JL-148A</t>
  </si>
  <si>
    <t>PQ-JL-147E</t>
  </si>
  <si>
    <t>PQ-JL-39A</t>
  </si>
  <si>
    <t>PQ-JL-42B</t>
  </si>
  <si>
    <t>PQ-JL-148D</t>
  </si>
  <si>
    <t>PQ-JL-144D</t>
  </si>
  <si>
    <t>PQ-JL-148B</t>
  </si>
  <si>
    <t>Quartz alkali feldspar syenite</t>
  </si>
  <si>
    <t>PQ-JL-147H</t>
  </si>
  <si>
    <t>PQ-JL-147C</t>
  </si>
  <si>
    <t>Alkali feldspar syenite</t>
  </si>
  <si>
    <t>PQ-JL-146B</t>
  </si>
  <si>
    <t>MAI168</t>
  </si>
  <si>
    <t>MAI027</t>
  </si>
  <si>
    <t>SAMPLE</t>
  </si>
  <si>
    <t>ROCK</t>
  </si>
  <si>
    <t>Co</t>
  </si>
  <si>
    <t>PQ-JL-139B</t>
  </si>
  <si>
    <t>Fe2O3T</t>
  </si>
  <si>
    <t>PQ-JL-34</t>
  </si>
  <si>
    <t>PQ-JL-38B</t>
  </si>
  <si>
    <t>PQ-JL-61A</t>
  </si>
  <si>
    <t>PQ-JL-65</t>
  </si>
  <si>
    <t>PQ-JL-267</t>
  </si>
  <si>
    <t>PQ-JL-274</t>
  </si>
  <si>
    <t>PQ-JL-278B</t>
  </si>
  <si>
    <t>PQ-JL-279</t>
  </si>
  <si>
    <t>PQ-JL-282</t>
  </si>
  <si>
    <t>PQ-JL-289</t>
  </si>
  <si>
    <t>PQ-JL-292</t>
  </si>
  <si>
    <t>PQ-JL-300A</t>
  </si>
  <si>
    <t>Nepheline syenite</t>
  </si>
  <si>
    <t>Gneiss</t>
  </si>
  <si>
    <t>Xenolith</t>
  </si>
  <si>
    <t>Wall-rock</t>
  </si>
  <si>
    <t>Phonolite plug</t>
  </si>
  <si>
    <t>PQ-JL-126A</t>
  </si>
  <si>
    <t>PQ-JL-128B</t>
  </si>
  <si>
    <t>PQ-JL-129A</t>
  </si>
  <si>
    <t>PQ-JL-130B</t>
  </si>
  <si>
    <t>PQ-JL-138A</t>
  </si>
  <si>
    <t>PQ-JL-138B</t>
  </si>
  <si>
    <t>PQ-JL-139A</t>
  </si>
  <si>
    <t>PQ-JL-141A</t>
  </si>
  <si>
    <t>PQ-JL-141B</t>
  </si>
  <si>
    <t>PQ-JL-142B</t>
  </si>
  <si>
    <t>PQ-JL-143B</t>
  </si>
  <si>
    <t>PQ-JL-178A</t>
  </si>
  <si>
    <t>PQ-JL-206A</t>
  </si>
  <si>
    <t>PQ-JL-208</t>
  </si>
  <si>
    <t>Nepheline-bearing alkali feldspar syenite</t>
  </si>
  <si>
    <t>PQAC contact zone</t>
  </si>
  <si>
    <t>PQAC external ring dike</t>
  </si>
  <si>
    <t>PQAC internal ring dike</t>
  </si>
  <si>
    <t>plug</t>
  </si>
  <si>
    <t>dike</t>
  </si>
  <si>
    <t>Phonolite dike</t>
  </si>
  <si>
    <t>pebble</t>
  </si>
  <si>
    <t>Samples PQ-JL</t>
  </si>
  <si>
    <t>run 1</t>
  </si>
  <si>
    <t>Report Number: A20-11139</t>
  </si>
  <si>
    <t>Report Date: 25/9/2020</t>
  </si>
  <si>
    <t>Analyte Symbol</t>
  </si>
  <si>
    <t>Unit Symbol</t>
  </si>
  <si>
    <t>ppm</t>
  </si>
  <si>
    <t>Detection Limit</t>
  </si>
  <si>
    <t>Analysis Method</t>
  </si>
  <si>
    <t>FUS-ICP</t>
  </si>
  <si>
    <t>FUS-MS</t>
  </si>
  <si>
    <t>DNC-1 Meas</t>
  </si>
  <si>
    <t>DNC-1 Cert</t>
  </si>
  <si>
    <t>TDB-1 Meas</t>
  </si>
  <si>
    <t>TDB-1 Cert</t>
  </si>
  <si>
    <t>W-2a Meas</t>
  </si>
  <si>
    <t>W-2a Cert</t>
  </si>
  <si>
    <t>DTS-2b Meas</t>
  </si>
  <si>
    <t>&gt; 10000</t>
  </si>
  <si>
    <t>DTS-2b Cert</t>
  </si>
  <si>
    <t>SY-4 Meas</t>
  </si>
  <si>
    <t>SY-4 Cert</t>
  </si>
  <si>
    <t>BIR-1a Meas</t>
  </si>
  <si>
    <t>&lt; 5</t>
  </si>
  <si>
    <t>BIR-1a Cert</t>
  </si>
  <si>
    <t>ZW-C Meas</t>
  </si>
  <si>
    <t>&gt; 1000</t>
  </si>
  <si>
    <t>ZW-C Cert</t>
  </si>
  <si>
    <t>OREAS 101b (Fusion) Meas</t>
  </si>
  <si>
    <t>OREAS 101b (Fusion) Cert</t>
  </si>
  <si>
    <t>NCS DC86318 Meas</t>
  </si>
  <si>
    <t>&gt; 2000</t>
  </si>
  <si>
    <t>NCS DC86318 Cert</t>
  </si>
  <si>
    <t>SARM 3 Meas</t>
  </si>
  <si>
    <t>SARM 3 Cert</t>
  </si>
  <si>
    <t>USZ 42-2006 Meas</t>
  </si>
  <si>
    <t>&lt; 20</t>
  </si>
  <si>
    <t>&gt; 3000</t>
  </si>
  <si>
    <t>USZ 42-2006 Cert</t>
  </si>
  <si>
    <t>REE-1 Meas</t>
  </si>
  <si>
    <t>REE-1 Cert</t>
  </si>
  <si>
    <t>SP-29 Orig</t>
  </si>
  <si>
    <t>&lt; 1</t>
  </si>
  <si>
    <t>SP-29 Dup</t>
  </si>
  <si>
    <t>Method Blank</t>
  </si>
  <si>
    <t>&lt; 0.5</t>
  </si>
  <si>
    <t>&lt; 0.1</t>
  </si>
  <si>
    <t>&lt; 0.2</t>
  </si>
  <si>
    <t>&lt; 0.05</t>
  </si>
  <si>
    <t>&lt; 0.01</t>
  </si>
  <si>
    <t>&lt; 0.005</t>
  </si>
  <si>
    <t>&lt; 0.002</t>
  </si>
  <si>
    <t>&lt; 0.001</t>
  </si>
  <si>
    <t>&lt; 2</t>
  </si>
  <si>
    <t>run 2</t>
  </si>
  <si>
    <t>Report Number: A20-11128</t>
  </si>
  <si>
    <t>SPL-15 Orig</t>
  </si>
  <si>
    <t>SPL-15 Dup</t>
  </si>
  <si>
    <t>SPL-32 Orig</t>
  </si>
  <si>
    <t>SPL-32 Dup</t>
  </si>
  <si>
    <t>run 3</t>
  </si>
  <si>
    <t>Report Number: A21-14644</t>
  </si>
  <si>
    <t>Report Date: 10/9/2021</t>
  </si>
  <si>
    <t>SPL-95 Orig</t>
  </si>
  <si>
    <t>SPL-95 Dup</t>
  </si>
  <si>
    <t>Report Number: A23-07308</t>
  </si>
  <si>
    <t>Report Date: 13/6/2023</t>
  </si>
  <si>
    <t>NIST 694 Meas</t>
  </si>
  <si>
    <t>NIST 694 Cert</t>
  </si>
  <si>
    <t>GBW 07113 Meas</t>
  </si>
  <si>
    <t>GBW 07113 Cert</t>
  </si>
  <si>
    <t>USZ 25-2006 Meas</t>
  </si>
  <si>
    <t>USZ 25-2006 Cert</t>
  </si>
  <si>
    <t>DNC-1a Meas</t>
  </si>
  <si>
    <t>DNC-1a Cert</t>
  </si>
  <si>
    <t>BCR-2 Meas</t>
  </si>
  <si>
    <t>BCR-2 Cert</t>
  </si>
  <si>
    <t>W-2b Meas</t>
  </si>
  <si>
    <t>W-2b Cert</t>
  </si>
  <si>
    <r>
      <t xml:space="preserve">Samples of </t>
    </r>
    <r>
      <rPr>
        <b/>
        <sz val="11"/>
        <color rgb="FF000000"/>
        <rFont val="Times New Roman"/>
        <family val="1"/>
      </rPr>
      <t>run 1</t>
    </r>
    <r>
      <rPr>
        <sz val="11"/>
        <color rgb="FF000000"/>
        <rFont val="Times New Roman"/>
        <family val="1"/>
      </rPr>
      <t xml:space="preserve"> (PQ-JL-147A; PQ-JL-147B; PQ-JL-148A; PQ-JL-130B; PQ-JL-138A; PQ-JL-139A; PQ-JL-141A; PQ-JL-141B; PQ-JL-39A; PQ-JL-42B; PQ-JL-139B; PQ-JL-148D; PQ-JL-147E)</t>
    </r>
  </si>
  <si>
    <r>
      <t xml:space="preserve">Samples of </t>
    </r>
    <r>
      <rPr>
        <b/>
        <sz val="11"/>
        <color rgb="FF000000"/>
        <rFont val="Times New Roman"/>
        <family val="1"/>
      </rPr>
      <t>run 2</t>
    </r>
    <r>
      <rPr>
        <sz val="11"/>
        <color rgb="FF000000"/>
        <rFont val="Times New Roman"/>
        <family val="1"/>
      </rPr>
      <t xml:space="preserve"> (PQ-JL-142; PQ-JL-143B; PQ-JL-144D)</t>
    </r>
  </si>
  <si>
    <r>
      <t xml:space="preserve">Samples of </t>
    </r>
    <r>
      <rPr>
        <b/>
        <sz val="11"/>
        <color rgb="FF000000"/>
        <rFont val="Times New Roman"/>
        <family val="1"/>
      </rPr>
      <t>run 3</t>
    </r>
    <r>
      <rPr>
        <sz val="11"/>
        <color rgb="FF000000"/>
        <rFont val="Times New Roman"/>
        <family val="1"/>
      </rPr>
      <t xml:space="preserve"> (PQ-JL-147H; PQ-JL-148B; PQ-JL-147C; PQ-JL-146B; PQ-JL-34; PQ-JL-38B; PQ-JL-61A; PQ-JL-65; PQ-JL-206A; PQ-JL-208; PQ-JL-126A; PQ-JL-129A; PQ-JL-178A)</t>
    </r>
  </si>
  <si>
    <t>run 4</t>
  </si>
  <si>
    <r>
      <t xml:space="preserve">Samples of </t>
    </r>
    <r>
      <rPr>
        <b/>
        <sz val="11"/>
        <color rgb="FF000000"/>
        <rFont val="Times New Roman"/>
        <family val="1"/>
      </rPr>
      <t>run 4</t>
    </r>
    <r>
      <rPr>
        <sz val="11"/>
        <color rgb="FF000000"/>
        <rFont val="Times New Roman"/>
        <family val="1"/>
      </rPr>
      <t xml:space="preserve"> (PQ-JL-278B; PQ-JL-289; PQ-JL-274; PQ-JL-282; PQ-JL-292; PQ-JL-300A; PQ-JL-267; PQ-JL-279)</t>
    </r>
  </si>
  <si>
    <t>Alkali feldspar syenite with quartz pockets</t>
  </si>
  <si>
    <t>E%</t>
  </si>
  <si>
    <t>Accuracy (%)</t>
  </si>
  <si>
    <t>Precision (%)</t>
  </si>
  <si>
    <t>Average E% oxides</t>
  </si>
  <si>
    <t>Average E% trace elements</t>
  </si>
  <si>
    <t>Average E% REE</t>
  </si>
  <si>
    <t>Average E% of run 1</t>
  </si>
  <si>
    <t>Average E% of run 2</t>
  </si>
  <si>
    <t>Average E% of run 3</t>
  </si>
  <si>
    <t>Average E% of run 4</t>
  </si>
  <si>
    <t>oxides</t>
  </si>
  <si>
    <t>trace elements</t>
  </si>
  <si>
    <t>REE</t>
  </si>
  <si>
    <t>Average E% of all runs</t>
  </si>
  <si>
    <t>Whole E%</t>
  </si>
  <si>
    <t>Location/occurrence</t>
  </si>
  <si>
    <t>PQ-JL-248D Orig</t>
  </si>
  <si>
    <t>PQ-JL-248D Dup</t>
  </si>
  <si>
    <t>Element</t>
  </si>
  <si>
    <t>Purification method</t>
  </si>
  <si>
    <t>Cation exchange resin using 2.5 N HCl. Sr is loaded onto pre-outgassed and clean rhenium filaments with phosphoric acid and tantalum oxide.</t>
  </si>
  <si>
    <t>Collectors mode</t>
  </si>
  <si>
    <t>Number of collectors</t>
  </si>
  <si>
    <t>static with 100 ratios</t>
  </si>
  <si>
    <t>&lt; 100 pg</t>
  </si>
  <si>
    <t>&lt; 150 pg (Ramos and Tepley, 2008)</t>
  </si>
  <si>
    <t>Any Rb present</t>
  </si>
  <si>
    <t>Any Sm present</t>
  </si>
  <si>
    <t>Any Hg present</t>
  </si>
  <si>
    <t>Blanks of total process</t>
  </si>
  <si>
    <t>Corrections during analysis</t>
  </si>
  <si>
    <t>Normalized ratios</t>
  </si>
  <si>
    <t>Certified references</t>
  </si>
  <si>
    <r>
      <rPr>
        <vertAlign val="superscript"/>
        <sz val="12"/>
        <color theme="1"/>
        <rFont val="Times New Roman"/>
        <family val="1"/>
      </rPr>
      <t>86</t>
    </r>
    <r>
      <rPr>
        <sz val="12"/>
        <color theme="1"/>
        <rFont val="Times New Roman"/>
        <family val="1"/>
      </rPr>
      <t>Sr/</t>
    </r>
    <r>
      <rPr>
        <vertAlign val="superscript"/>
        <sz val="12"/>
        <color theme="1"/>
        <rFont val="Times New Roman"/>
        <family val="1"/>
      </rPr>
      <t>88</t>
    </r>
    <r>
      <rPr>
        <sz val="12"/>
        <color theme="1"/>
        <rFont val="Times New Roman"/>
        <family val="1"/>
      </rPr>
      <t>Sr 0.1194</t>
    </r>
  </si>
  <si>
    <r>
      <t xml:space="preserve">NBS 987 with </t>
    </r>
    <r>
      <rPr>
        <vertAlign val="superscript"/>
        <sz val="12"/>
        <color theme="1"/>
        <rFont val="Times New Roman"/>
        <family val="1"/>
      </rPr>
      <t>87</t>
    </r>
    <r>
      <rPr>
        <sz val="12"/>
        <color theme="1"/>
        <rFont val="Times New Roman"/>
        <family val="1"/>
      </rPr>
      <t>Sr/</t>
    </r>
    <r>
      <rPr>
        <vertAlign val="superscript"/>
        <sz val="12"/>
        <color theme="1"/>
        <rFont val="Times New Roman"/>
        <family val="1"/>
      </rPr>
      <t>86</t>
    </r>
    <r>
      <rPr>
        <sz val="12"/>
        <color theme="1"/>
        <rFont val="Times New Roman"/>
        <family val="1"/>
      </rPr>
      <t xml:space="preserve">Sr = 0.710284 (n = 2) and </t>
    </r>
    <r>
      <rPr>
        <vertAlign val="superscript"/>
        <sz val="12"/>
        <color theme="1"/>
        <rFont val="Times New Roman"/>
        <family val="1"/>
      </rPr>
      <t>84</t>
    </r>
    <r>
      <rPr>
        <sz val="12"/>
        <color theme="1"/>
        <rFont val="Times New Roman"/>
        <family val="1"/>
      </rPr>
      <t>Sr/</t>
    </r>
    <r>
      <rPr>
        <vertAlign val="superscript"/>
        <sz val="12"/>
        <color theme="1"/>
        <rFont val="Times New Roman"/>
        <family val="1"/>
      </rPr>
      <t>86</t>
    </r>
    <r>
      <rPr>
        <sz val="12"/>
        <color theme="1"/>
        <rFont val="Times New Roman"/>
        <family val="1"/>
      </rPr>
      <t>Sr = 0.056427 (n = 2)</t>
    </r>
  </si>
  <si>
    <r>
      <t xml:space="preserve">dynamic and </t>
    </r>
    <r>
      <rPr>
        <vertAlign val="superscript"/>
        <sz val="12"/>
        <color theme="1"/>
        <rFont val="Times New Roman"/>
        <family val="1"/>
      </rPr>
      <t>86</t>
    </r>
    <r>
      <rPr>
        <sz val="12"/>
        <color theme="1"/>
        <rFont val="Times New Roman"/>
        <family val="1"/>
      </rPr>
      <t>Sr = 3V</t>
    </r>
  </si>
  <si>
    <r>
      <t>REEs were purified using cation exchange resin using 6 N HCl. Nd was separated/purified from the remaining REE using HDEHP resin and 0.25 N HCl. Purified Nd was then dissolved in 1-2ml of 2% HNO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.</t>
    </r>
  </si>
  <si>
    <r>
      <rPr>
        <vertAlign val="superscript"/>
        <sz val="12"/>
        <color theme="1"/>
        <rFont val="Times New Roman"/>
        <family val="1"/>
      </rPr>
      <t>146</t>
    </r>
    <r>
      <rPr>
        <sz val="12"/>
        <color theme="1"/>
        <rFont val="Times New Roman"/>
        <family val="1"/>
      </rPr>
      <t>Nd/</t>
    </r>
    <r>
      <rPr>
        <vertAlign val="superscript"/>
        <sz val="12"/>
        <color theme="1"/>
        <rFont val="Times New Roman"/>
        <family val="1"/>
      </rPr>
      <t>144</t>
    </r>
    <r>
      <rPr>
        <sz val="12"/>
        <color theme="1"/>
        <rFont val="Times New Roman"/>
        <family val="1"/>
      </rPr>
      <t>Nd 0.7219</t>
    </r>
  </si>
  <si>
    <r>
      <t xml:space="preserve">JNdi-1 (mensuared every three or four unknowns) with </t>
    </r>
    <r>
      <rPr>
        <vertAlign val="superscript"/>
        <sz val="12"/>
        <color theme="1"/>
        <rFont val="Times New Roman"/>
        <family val="1"/>
      </rPr>
      <t>143</t>
    </r>
    <r>
      <rPr>
        <sz val="12"/>
        <color theme="1"/>
        <rFont val="Times New Roman"/>
        <family val="1"/>
      </rPr>
      <t>Nd/</t>
    </r>
    <r>
      <rPr>
        <vertAlign val="superscript"/>
        <sz val="12"/>
        <color theme="1"/>
        <rFont val="Times New Roman"/>
        <family val="1"/>
      </rPr>
      <t>144</t>
    </r>
    <r>
      <rPr>
        <sz val="12"/>
        <color theme="1"/>
        <rFont val="Times New Roman"/>
        <family val="1"/>
      </rPr>
      <t xml:space="preserve">Nd = 0.512109 (n = 9) and </t>
    </r>
    <r>
      <rPr>
        <vertAlign val="superscript"/>
        <sz val="12"/>
        <color theme="1"/>
        <rFont val="Times New Roman"/>
        <family val="1"/>
      </rPr>
      <t>145</t>
    </r>
    <r>
      <rPr>
        <sz val="12"/>
        <color theme="1"/>
        <rFont val="Times New Roman"/>
        <family val="1"/>
      </rPr>
      <t>Nd/</t>
    </r>
    <r>
      <rPr>
        <vertAlign val="superscript"/>
        <sz val="12"/>
        <color theme="1"/>
        <rFont val="Times New Roman"/>
        <family val="1"/>
      </rPr>
      <t>144</t>
    </r>
    <r>
      <rPr>
        <sz val="12"/>
        <color theme="1"/>
        <rFont val="Times New Roman"/>
        <family val="1"/>
      </rPr>
      <t>Nd = 0.348412 (n = 9)</t>
    </r>
  </si>
  <si>
    <r>
      <t>Anion exchange resin using 1 N HBr. Pb was dissolved in 1-2 ml of 2% HNO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and Tl was introduced to obtain a Pb/Tl ratio between 2-5 (Wolff </t>
    </r>
    <r>
      <rPr>
        <i/>
        <sz val="12"/>
        <color theme="1"/>
        <rFont val="Times New Roman"/>
        <family val="1"/>
      </rPr>
      <t>et al</t>
    </r>
    <r>
      <rPr>
        <sz val="12"/>
        <color theme="1"/>
        <rFont val="Times New Roman"/>
        <family val="1"/>
      </rPr>
      <t>., 2003).</t>
    </r>
  </si>
  <si>
    <r>
      <rPr>
        <vertAlign val="superscript"/>
        <sz val="12"/>
        <color theme="1"/>
        <rFont val="Times New Roman"/>
        <family val="1"/>
      </rPr>
      <t>203</t>
    </r>
    <r>
      <rPr>
        <sz val="12"/>
        <color theme="1"/>
        <rFont val="Times New Roman"/>
        <family val="1"/>
      </rPr>
      <t>Tl/</t>
    </r>
    <r>
      <rPr>
        <vertAlign val="superscript"/>
        <sz val="12"/>
        <color theme="1"/>
        <rFont val="Times New Roman"/>
        <family val="1"/>
      </rPr>
      <t>205</t>
    </r>
    <r>
      <rPr>
        <sz val="12"/>
        <color theme="1"/>
        <rFont val="Times New Roman"/>
        <family val="1"/>
      </rPr>
      <t>Tl 0.41892</t>
    </r>
  </si>
  <si>
    <r>
      <t xml:space="preserve">NBS 981 with </t>
    </r>
    <r>
      <rPr>
        <vertAlign val="superscript"/>
        <sz val="12"/>
        <color theme="1"/>
        <rFont val="Times New Roman"/>
        <family val="1"/>
      </rPr>
      <t>206</t>
    </r>
    <r>
      <rPr>
        <sz val="12"/>
        <color theme="1"/>
        <rFont val="Times New Roman"/>
        <family val="1"/>
      </rPr>
      <t>Pb/</t>
    </r>
    <r>
      <rPr>
        <vertAlign val="superscript"/>
        <sz val="12"/>
        <color theme="1"/>
        <rFont val="Times New Roman"/>
        <family val="1"/>
      </rPr>
      <t>204</t>
    </r>
    <r>
      <rPr>
        <sz val="12"/>
        <color theme="1"/>
        <rFont val="Times New Roman"/>
        <family val="1"/>
      </rPr>
      <t xml:space="preserve">Pb = 16.931 (n = 11), </t>
    </r>
    <r>
      <rPr>
        <vertAlign val="superscript"/>
        <sz val="12"/>
        <color theme="1"/>
        <rFont val="Times New Roman"/>
        <family val="1"/>
      </rPr>
      <t>207</t>
    </r>
    <r>
      <rPr>
        <sz val="12"/>
        <color theme="1"/>
        <rFont val="Times New Roman"/>
        <family val="1"/>
      </rPr>
      <t>Pb/</t>
    </r>
    <r>
      <rPr>
        <vertAlign val="superscript"/>
        <sz val="12"/>
        <color theme="1"/>
        <rFont val="Times New Roman"/>
        <family val="1"/>
      </rPr>
      <t>204</t>
    </r>
    <r>
      <rPr>
        <sz val="12"/>
        <color theme="1"/>
        <rFont val="Times New Roman"/>
        <family val="1"/>
      </rPr>
      <t xml:space="preserve">Pb = 15.484 (n = 11) and </t>
    </r>
    <r>
      <rPr>
        <vertAlign val="superscript"/>
        <sz val="12"/>
        <color theme="1"/>
        <rFont val="Times New Roman"/>
        <family val="1"/>
      </rPr>
      <t>208</t>
    </r>
    <r>
      <rPr>
        <sz val="12"/>
        <color theme="1"/>
        <rFont val="Times New Roman"/>
        <family val="1"/>
      </rPr>
      <t>Pb/</t>
    </r>
    <r>
      <rPr>
        <vertAlign val="superscript"/>
        <sz val="12"/>
        <color theme="1"/>
        <rFont val="Times New Roman"/>
        <family val="1"/>
      </rPr>
      <t>204</t>
    </r>
    <r>
      <rPr>
        <sz val="12"/>
        <color theme="1"/>
        <rFont val="Times New Roman"/>
        <family val="1"/>
      </rPr>
      <t xml:space="preserve">Pb = 36.673 (n = 11) </t>
    </r>
  </si>
  <si>
    <t>Spreadsheet A. Lithogeochemistry data.</t>
  </si>
  <si>
    <t>Oxides in wt.% and trace elements in ppm</t>
  </si>
  <si>
    <t>Ratios measured</t>
  </si>
  <si>
    <t>Recalculated isotopic ratios and parametes for 70 Ma ago</t>
  </si>
  <si>
    <t>Occourence</t>
  </si>
  <si>
    <r>
      <t>Na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O/K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</si>
  <si>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r>
      <rPr>
        <vertAlign val="superscript"/>
        <sz val="11"/>
        <color theme="1"/>
        <rFont val="Times New Roman"/>
        <family val="1"/>
      </rPr>
      <t>87</t>
    </r>
    <r>
      <rPr>
        <sz val="11"/>
        <color theme="1"/>
        <rFont val="Times New Roman"/>
        <family val="1"/>
      </rPr>
      <t>Sr/</t>
    </r>
    <r>
      <rPr>
        <vertAlign val="superscript"/>
        <sz val="11"/>
        <color theme="1"/>
        <rFont val="Times New Roman"/>
        <family val="1"/>
      </rPr>
      <t>86</t>
    </r>
    <r>
      <rPr>
        <sz val="11"/>
        <color theme="1"/>
        <rFont val="Times New Roman"/>
        <family val="1"/>
      </rPr>
      <t>Sr</t>
    </r>
  </si>
  <si>
    <t>Error</t>
  </si>
  <si>
    <r>
      <rPr>
        <vertAlign val="superscript"/>
        <sz val="11"/>
        <color theme="1"/>
        <rFont val="Times New Roman"/>
        <family val="1"/>
      </rPr>
      <t>84</t>
    </r>
    <r>
      <rPr>
        <sz val="11"/>
        <color theme="1"/>
        <rFont val="Times New Roman"/>
        <family val="1"/>
      </rPr>
      <t>Sr/</t>
    </r>
    <r>
      <rPr>
        <vertAlign val="superscript"/>
        <sz val="11"/>
        <color theme="1"/>
        <rFont val="Times New Roman"/>
        <family val="1"/>
      </rPr>
      <t>86</t>
    </r>
    <r>
      <rPr>
        <sz val="11"/>
        <color theme="1"/>
        <rFont val="Times New Roman"/>
        <family val="1"/>
      </rPr>
      <t>Sr</t>
    </r>
  </si>
  <si>
    <r>
      <rPr>
        <vertAlign val="superscript"/>
        <sz val="11"/>
        <color theme="1"/>
        <rFont val="Times New Roman"/>
        <family val="1"/>
      </rPr>
      <t>143</t>
    </r>
    <r>
      <rPr>
        <sz val="11"/>
        <color theme="1"/>
        <rFont val="Times New Roman"/>
        <family val="1"/>
      </rPr>
      <t>Nd/</t>
    </r>
    <r>
      <rPr>
        <vertAlign val="superscript"/>
        <sz val="11"/>
        <color theme="1"/>
        <rFont val="Times New Roman"/>
        <family val="1"/>
      </rPr>
      <t>144</t>
    </r>
    <r>
      <rPr>
        <sz val="11"/>
        <color theme="1"/>
        <rFont val="Times New Roman"/>
        <family val="1"/>
      </rPr>
      <t>Nd</t>
    </r>
  </si>
  <si>
    <r>
      <rPr>
        <vertAlign val="superscript"/>
        <sz val="11"/>
        <color theme="1"/>
        <rFont val="Times New Roman"/>
        <family val="1"/>
      </rPr>
      <t>145</t>
    </r>
    <r>
      <rPr>
        <sz val="11"/>
        <color theme="1"/>
        <rFont val="Times New Roman"/>
        <family val="1"/>
      </rPr>
      <t>Nd/</t>
    </r>
    <r>
      <rPr>
        <vertAlign val="superscript"/>
        <sz val="11"/>
        <color theme="1"/>
        <rFont val="Times New Roman"/>
        <family val="1"/>
      </rPr>
      <t>144</t>
    </r>
    <r>
      <rPr>
        <sz val="11"/>
        <color theme="1"/>
        <rFont val="Times New Roman"/>
        <family val="1"/>
      </rPr>
      <t>Nd</t>
    </r>
  </si>
  <si>
    <t>206Pb/204Pb</t>
  </si>
  <si>
    <t>207Pb/204Pb</t>
  </si>
  <si>
    <t>208Pb/204Pb</t>
  </si>
  <si>
    <t>208Pb/206Pb</t>
  </si>
  <si>
    <t>207Pb/206Pb</t>
  </si>
  <si>
    <t>87Sr/86Sr(i)</t>
  </si>
  <si>
    <t>143Nd/144Nd(i)</t>
  </si>
  <si>
    <t>eNd(i)</t>
  </si>
  <si>
    <t>T(DM)</t>
  </si>
  <si>
    <t>208Pb/204Pb(i)</t>
  </si>
  <si>
    <t>207Pb/204Pb(i)</t>
  </si>
  <si>
    <t>206Pb/204Pb(i)</t>
  </si>
  <si>
    <t>wall-rock</t>
  </si>
  <si>
    <t>xenolith</t>
  </si>
  <si>
    <t>pebble on the (phonolite plug) Três Estados summit</t>
  </si>
  <si>
    <r>
      <rPr>
        <sz val="11"/>
        <color theme="1"/>
        <rFont val="Times New Roman"/>
        <family val="1"/>
      </rPr>
      <t xml:space="preserve">Silica-oversaturated trachyte </t>
    </r>
    <r>
      <rPr>
        <i/>
        <sz val="11"/>
        <color theme="1"/>
        <rFont val="Times New Roman"/>
        <family val="1"/>
      </rPr>
      <t>(Qz normative)</t>
    </r>
  </si>
  <si>
    <r>
      <rPr>
        <sz val="11"/>
        <color theme="1"/>
        <rFont val="Times New Roman"/>
        <family val="1"/>
      </rPr>
      <t>Silica-undersaturated trachyte</t>
    </r>
    <r>
      <rPr>
        <i/>
        <sz val="11"/>
        <color theme="1"/>
        <rFont val="Times New Roman"/>
        <family val="1"/>
      </rPr>
      <t xml:space="preserve"> (Ne normative)</t>
    </r>
  </si>
  <si>
    <r>
      <rPr>
        <sz val="11"/>
        <color theme="1"/>
        <rFont val="Times New Roman"/>
        <family val="1"/>
      </rPr>
      <t>Silica-saturated trachyte</t>
    </r>
    <r>
      <rPr>
        <i/>
        <sz val="11"/>
        <color theme="1"/>
        <rFont val="Times New Roman"/>
        <family val="1"/>
      </rPr>
      <t xml:space="preserve"> (Hy and Ol normative)</t>
    </r>
  </si>
  <si>
    <r>
      <t xml:space="preserve">Silica-oversaturated trachyte </t>
    </r>
    <r>
      <rPr>
        <i/>
        <sz val="11"/>
        <color theme="1"/>
        <rFont val="Times New Roman"/>
        <family val="1"/>
      </rPr>
      <t>(Qz normative)</t>
    </r>
  </si>
  <si>
    <r>
      <t>Silica-saturated trachyte</t>
    </r>
    <r>
      <rPr>
        <i/>
        <sz val="11"/>
        <color theme="1"/>
        <rFont val="Times New Roman"/>
        <family val="1"/>
      </rPr>
      <t xml:space="preserve"> (Hy and Ol normative)</t>
    </r>
  </si>
  <si>
    <t>Spreadsheet C. Sr-Nd-Pb isotopes data. The paragneiss data were compiled from Rosa (2017).</t>
  </si>
  <si>
    <t>Spreadsheet C. Sr-Nd-Pb isotopes data.</t>
  </si>
  <si>
    <t>Samples of run 1 (PQ-JL-148A; PQ-JL-148D; PQ-JL-144D; PQ-JL-144B; PQ-JL-128B; PQ-JL-138B)</t>
  </si>
  <si>
    <t>Samples of run 2 (PQ-JL-34; PQ-JL-208; PQ-JL-126A; PQ-JL-129A; PQ-JL-130B; PQ-JL-138A; PQ-JL-178A)</t>
  </si>
  <si>
    <t>certified reference SMR 987</t>
  </si>
  <si>
    <t>87Sr/86Sr</t>
  </si>
  <si>
    <t>84Sr/86Sr</t>
  </si>
  <si>
    <t>published value</t>
  </si>
  <si>
    <t>measured run 1</t>
  </si>
  <si>
    <t>measured run 2</t>
  </si>
  <si>
    <t>Accuracy  run 1 (%)</t>
  </si>
  <si>
    <t>Accuracy run 2 (%)</t>
  </si>
  <si>
    <t>143Nd/144Nd</t>
  </si>
  <si>
    <t>145Nd/144Nd</t>
  </si>
  <si>
    <t>reply PQ-JL-148D</t>
  </si>
  <si>
    <t>Precision run 1 (%)</t>
  </si>
  <si>
    <t>reply PQ-JL-208</t>
  </si>
  <si>
    <t>Precision run 2 (%)</t>
  </si>
  <si>
    <t>Global analytical uncertainty (%)</t>
  </si>
  <si>
    <t>The global relative analytical uncertainty in percentage (E%) is from Rosseau (2001).</t>
  </si>
  <si>
    <r>
      <t xml:space="preserve">For quality control of phonolites see Silva </t>
    </r>
    <r>
      <rPr>
        <i/>
        <sz val="11"/>
        <color theme="1"/>
        <rFont val="Times New Roman"/>
        <family val="1"/>
      </rPr>
      <t>et al</t>
    </r>
    <r>
      <rPr>
        <sz val="11"/>
        <color theme="1"/>
        <rFont val="Times New Roman"/>
        <family val="1"/>
      </rPr>
      <t>. (2024). For quality control of paragneiss (samples MAI168 and MAI027) see Rosa (2017).</t>
    </r>
  </si>
  <si>
    <t>Spreadsheet D. Purification and procedures of Sr-Nd-Pb istope analysis</t>
  </si>
  <si>
    <t>Spreadsheet E. Quality control of Sr-Nd-Pb isotopes data.</t>
  </si>
  <si>
    <t>Spreadsheet B. Quality control of lithogeochemistry data.</t>
  </si>
  <si>
    <t>For quality control of parageniss samples (MAI168 and MAI027) see Rosa (2017).</t>
  </si>
  <si>
    <t>Supplementary material 3 - Litogeochemistry and Sr-Nd-Pb isotopes from Passa Quatro alkaline 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</si>
</sst>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0000"/>
    <numFmt numFmtId="166" formatCode="0.000"/>
    <numFmt numFmtId="167" formatCode="0.000000"/>
    <numFmt numFmtId="168" formatCode="0.0000000"/>
    <numFmt numFmtId="169" formatCode="0.00000"/>
  </numFmts>
  <fonts count="2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62"/>
      <name val="Arial"/>
      <family val="2"/>
    </font>
    <font>
      <sz val="9"/>
      <name val="Geneva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rgb="FF000000"/>
      <name val="Calibri"/>
      <family val="2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9"/>
      <color rgb="FF000000"/>
      <name val="Times New Roman"/>
      <family val="1"/>
    </font>
    <font>
      <sz val="9"/>
      <name val="Times New Roman"/>
      <family val="1"/>
    </font>
    <font>
      <b/>
      <sz val="9"/>
      <color rgb="FF000000"/>
      <name val="Times New Roman"/>
      <family val="1"/>
    </font>
    <font>
      <b/>
      <sz val="9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3" fillId="0" borderId="0"/>
    <xf numFmtId="0" fontId="4" fillId="0" borderId="0"/>
    <xf numFmtId="0" fontId="9" fillId="0" borderId="0"/>
    <xf numFmtId="0" fontId="14" fillId="0" borderId="0"/>
    <xf numFmtId="0" fontId="13" fillId="0" borderId="0"/>
  </cellStyleXfs>
  <cellXfs count="71">
    <xf numFmtId="0" fontId="0" fillId="0" borderId="0" xfId="0"/>
    <xf numFmtId="0" fontId="5" fillId="0" borderId="0" xfId="0" applyFont="1" applyAlignment="1">
      <alignment horizontal="center" vertical="center"/>
    </xf>
    <xf numFmtId="0" fontId="10" fillId="0" borderId="0" xfId="0" applyFont="1"/>
    <xf numFmtId="0" fontId="5" fillId="0" borderId="0" xfId="0" applyFont="1"/>
    <xf numFmtId="0" fontId="11" fillId="0" borderId="0" xfId="0" applyFont="1"/>
    <xf numFmtId="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1" fillId="0" borderId="0" xfId="2" applyFont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2" fontId="20" fillId="0" borderId="0" xfId="0" applyNumberFormat="1" applyFont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5" fillId="0" borderId="0" xfId="0" applyFont="1"/>
    <xf numFmtId="0" fontId="15" fillId="0" borderId="2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2" fontId="22" fillId="0" borderId="0" xfId="0" applyNumberFormat="1" applyFont="1" applyAlignment="1">
      <alignment horizontal="center"/>
    </xf>
    <xf numFmtId="0" fontId="22" fillId="3" borderId="0" xfId="0" applyFont="1" applyFill="1" applyAlignment="1">
      <alignment horizontal="center"/>
    </xf>
    <xf numFmtId="2" fontId="22" fillId="3" borderId="0" xfId="0" applyNumberFormat="1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165" fontId="5" fillId="0" borderId="0" xfId="0" applyNumberFormat="1" applyFont="1" applyAlignment="1">
      <alignment horizontal="center"/>
    </xf>
    <xf numFmtId="2" fontId="20" fillId="0" borderId="2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2" xfId="0" applyFont="1" applyBorder="1" applyAlignment="1">
      <alignment horizontal="center"/>
    </xf>
    <xf numFmtId="2" fontId="22" fillId="0" borderId="2" xfId="0" applyNumberFormat="1" applyFont="1" applyBorder="1" applyAlignment="1">
      <alignment horizontal="center"/>
    </xf>
    <xf numFmtId="2" fontId="16" fillId="0" borderId="0" xfId="0" applyNumberFormat="1" applyFont="1" applyAlignment="1">
      <alignment horizontal="center"/>
    </xf>
    <xf numFmtId="2" fontId="16" fillId="0" borderId="2" xfId="0" applyNumberFormat="1" applyFont="1" applyBorder="1" applyAlignment="1">
      <alignment horizontal="center"/>
    </xf>
    <xf numFmtId="2" fontId="23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2" fontId="16" fillId="3" borderId="0" xfId="0" applyNumberFormat="1" applyFont="1" applyFill="1" applyAlignment="1">
      <alignment horizontal="center"/>
    </xf>
    <xf numFmtId="164" fontId="22" fillId="0" borderId="0" xfId="0" applyNumberFormat="1" applyFont="1" applyAlignment="1">
      <alignment horizontal="center"/>
    </xf>
    <xf numFmtId="164" fontId="22" fillId="0" borderId="2" xfId="0" applyNumberFormat="1" applyFont="1" applyBorder="1" applyAlignment="1">
      <alignment horizontal="center"/>
    </xf>
    <xf numFmtId="164" fontId="20" fillId="0" borderId="0" xfId="0" applyNumberFormat="1" applyFont="1" applyAlignment="1">
      <alignment horizontal="center"/>
    </xf>
    <xf numFmtId="0" fontId="24" fillId="0" borderId="0" xfId="0" applyFont="1"/>
    <xf numFmtId="0" fontId="12" fillId="0" borderId="0" xfId="0" applyFont="1" applyAlignment="1">
      <alignment horizontal="center" vertical="center"/>
    </xf>
    <xf numFmtId="0" fontId="5" fillId="0" borderId="2" xfId="0" applyFont="1" applyBorder="1"/>
    <xf numFmtId="0" fontId="17" fillId="2" borderId="2" xfId="0" applyFont="1" applyFill="1" applyBorder="1"/>
    <xf numFmtId="0" fontId="17" fillId="0" borderId="2" xfId="0" applyFont="1" applyBorder="1"/>
    <xf numFmtId="0" fontId="17" fillId="4" borderId="2" xfId="0" applyFont="1" applyFill="1" applyBorder="1"/>
    <xf numFmtId="0" fontId="17" fillId="5" borderId="2" xfId="0" applyFont="1" applyFill="1" applyBorder="1"/>
    <xf numFmtId="0" fontId="5" fillId="5" borderId="2" xfId="0" applyFont="1" applyFill="1" applyBorder="1"/>
    <xf numFmtId="0" fontId="5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165" fontId="5" fillId="5" borderId="0" xfId="0" applyNumberFormat="1" applyFont="1" applyFill="1" applyAlignment="1">
      <alignment horizontal="center" vertical="center"/>
    </xf>
    <xf numFmtId="164" fontId="5" fillId="5" borderId="0" xfId="0" applyNumberFormat="1" applyFont="1" applyFill="1" applyAlignment="1">
      <alignment horizontal="center" vertical="center"/>
    </xf>
    <xf numFmtId="1" fontId="5" fillId="5" borderId="0" xfId="0" applyNumberFormat="1" applyFont="1" applyFill="1" applyAlignment="1">
      <alignment horizontal="center" vertical="center"/>
    </xf>
    <xf numFmtId="166" fontId="5" fillId="5" borderId="0" xfId="0" applyNumberFormat="1" applyFont="1" applyFill="1" applyAlignment="1">
      <alignment horizontal="center" vertical="center"/>
    </xf>
    <xf numFmtId="167" fontId="5" fillId="4" borderId="0" xfId="0" applyNumberFormat="1" applyFont="1" applyFill="1" applyAlignment="1">
      <alignment horizontal="center" vertical="center"/>
    </xf>
    <xf numFmtId="168" fontId="5" fillId="4" borderId="0" xfId="0" applyNumberFormat="1" applyFont="1" applyFill="1" applyAlignment="1">
      <alignment horizontal="center" vertical="center"/>
    </xf>
    <xf numFmtId="166" fontId="5" fillId="4" borderId="0" xfId="0" applyNumberFormat="1" applyFont="1" applyFill="1" applyAlignment="1">
      <alignment horizontal="center" vertical="center"/>
    </xf>
    <xf numFmtId="168" fontId="5" fillId="5" borderId="0" xfId="0" applyNumberFormat="1" applyFont="1" applyFill="1" applyAlignment="1">
      <alignment horizontal="center" vertical="center"/>
    </xf>
    <xf numFmtId="168" fontId="5" fillId="0" borderId="0" xfId="0" applyNumberFormat="1" applyFont="1"/>
    <xf numFmtId="169" fontId="5" fillId="0" borderId="0" xfId="0" applyNumberFormat="1" applyFont="1" applyAlignment="1">
      <alignment horizontal="center" vertical="center"/>
    </xf>
    <xf numFmtId="0" fontId="18" fillId="6" borderId="0" xfId="0" applyFont="1" applyFill="1" applyAlignment="1">
      <alignment horizontal="center"/>
    </xf>
    <xf numFmtId="169" fontId="16" fillId="6" borderId="0" xfId="0" applyNumberFormat="1" applyFont="1" applyFill="1" applyAlignment="1">
      <alignment horizontal="center"/>
    </xf>
    <xf numFmtId="167" fontId="5" fillId="0" borderId="0" xfId="0" applyNumberFormat="1" applyFont="1" applyAlignment="1">
      <alignment horizontal="center" vertical="center"/>
    </xf>
    <xf numFmtId="167" fontId="16" fillId="6" borderId="0" xfId="0" applyNumberFormat="1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24" fillId="0" borderId="1" xfId="0" applyFont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</cellXfs>
  <cellStyles count="8">
    <cellStyle name="Normal" xfId="0" builtinId="0"/>
    <cellStyle name="Normal 2" xfId="2" xr:uid="{00000000-0005-0000-0000-000001000000}"/>
    <cellStyle name="Normal 2 2" xfId="7" xr:uid="{D180CFD9-3D3B-4A24-9A47-B449E19A7621}"/>
    <cellStyle name="Normal 3" xfId="1" xr:uid="{00000000-0005-0000-0000-000002000000}"/>
    <cellStyle name="Normal 4" xfId="3" xr:uid="{7CDC6D39-9A77-454D-9FAA-89E2737F9FDB}"/>
    <cellStyle name="Normal 5" xfId="4" xr:uid="{FDE882A1-4FF6-44E8-A554-6C672613A918}"/>
    <cellStyle name="Normal 6" xfId="5" xr:uid="{3D520790-EEEA-4233-9D1A-4C0F7A177DA7}"/>
    <cellStyle name="Normal 7" xfId="6" xr:uid="{EE8E4512-A89F-4BE5-A59D-110623BDD2E7}"/>
  </cellStyles>
  <dxfs count="0"/>
  <tableStyles count="0" defaultTableStyle="TableStyleMedium2" defaultPivotStyle="PivotStyleLight16"/>
  <colors>
    <mruColors>
      <color rgb="FF4EAC8A"/>
      <color rgb="FF0070C0"/>
      <color rgb="FF767171"/>
      <color rgb="FF843C0C"/>
      <color rgb="FFFFC000"/>
      <color rgb="FFED7C31"/>
      <color rgb="FFFF0000"/>
      <color rgb="FF33A8FF"/>
      <color rgb="FF2A5E4B"/>
      <color rgb="FF703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904F7-0263-49F2-8959-D3C16CA13D6C}">
  <dimension ref="B2:B7"/>
  <sheetViews>
    <sheetView tabSelected="1" workbookViewId="0">
      <selection activeCell="B2" sqref="B2"/>
    </sheetView>
  </sheetViews>
  <sheetFormatPr defaultRowHeight="13.8"/>
  <cols>
    <col min="1" max="16384" width="8.88671875" style="3"/>
  </cols>
  <sheetData>
    <row r="2" spans="2:2" ht="22.8">
      <c r="B2" s="2" t="s">
        <v>290</v>
      </c>
    </row>
    <row r="3" spans="2:2" ht="18">
      <c r="B3" s="4" t="s">
        <v>234</v>
      </c>
    </row>
    <row r="4" spans="2:2" ht="18">
      <c r="B4" s="4" t="s">
        <v>288</v>
      </c>
    </row>
    <row r="5" spans="2:2" ht="18">
      <c r="B5" s="4" t="s">
        <v>266</v>
      </c>
    </row>
    <row r="6" spans="2:2" ht="18">
      <c r="B6" s="4" t="s">
        <v>286</v>
      </c>
    </row>
    <row r="7" spans="2:2" ht="18">
      <c r="B7" s="4" t="s">
        <v>287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37682-B599-425B-8E49-8453A48FAA20}">
  <dimension ref="A1:AS40"/>
  <sheetViews>
    <sheetView zoomScaleNormal="100" workbookViewId="0">
      <pane xSplit="3" ySplit="2" topLeftCell="D3" activePane="bottomRight" state="frozen"/>
      <selection pane="topRight" activeCell="D1" sqref="D1"/>
      <selection pane="bottomLeft" activeCell="A2" sqref="A2"/>
      <selection pane="bottomRight"/>
    </sheetView>
  </sheetViews>
  <sheetFormatPr defaultRowHeight="13.8"/>
  <cols>
    <col min="1" max="1" width="14.109375" style="7" customWidth="1"/>
    <col min="2" max="2" width="45.33203125" style="6" customWidth="1"/>
    <col min="3" max="3" width="26.77734375" style="7" customWidth="1"/>
    <col min="4" max="4" width="9.5546875" style="7" customWidth="1"/>
    <col min="5" max="16384" width="8.88671875" style="7"/>
  </cols>
  <sheetData>
    <row r="1" spans="1:45" s="21" customFormat="1" ht="17.399999999999999">
      <c r="A1" s="22" t="s">
        <v>234</v>
      </c>
      <c r="B1" s="22"/>
    </row>
    <row r="2" spans="1:45" s="1" customFormat="1">
      <c r="A2" s="1" t="s">
        <v>63</v>
      </c>
      <c r="B2" s="1" t="s">
        <v>64</v>
      </c>
      <c r="C2" s="1" t="s">
        <v>207</v>
      </c>
      <c r="D2" s="1" t="s">
        <v>2</v>
      </c>
      <c r="E2" s="1" t="s">
        <v>1</v>
      </c>
      <c r="F2" s="1" t="s">
        <v>3</v>
      </c>
      <c r="G2" s="1" t="s">
        <v>67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0</v>
      </c>
      <c r="M2" s="1" t="s">
        <v>8</v>
      </c>
      <c r="N2" s="1" t="s">
        <v>12</v>
      </c>
      <c r="O2" s="1" t="s">
        <v>9</v>
      </c>
      <c r="Q2" s="1" t="s">
        <v>17</v>
      </c>
      <c r="R2" s="1" t="s">
        <v>15</v>
      </c>
      <c r="S2" s="1" t="s">
        <v>16</v>
      </c>
      <c r="T2" s="1" t="s">
        <v>65</v>
      </c>
      <c r="U2" s="1" t="s">
        <v>18</v>
      </c>
      <c r="V2" s="1" t="s">
        <v>21</v>
      </c>
      <c r="W2" s="1" t="s">
        <v>19</v>
      </c>
      <c r="X2" s="1" t="s">
        <v>20</v>
      </c>
      <c r="Y2" s="1" t="s">
        <v>22</v>
      </c>
      <c r="Z2" s="1" t="s">
        <v>23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24</v>
      </c>
      <c r="AQ2" s="1" t="s">
        <v>40</v>
      </c>
      <c r="AR2" s="1" t="s">
        <v>41</v>
      </c>
      <c r="AS2" s="1" t="s">
        <v>42</v>
      </c>
    </row>
    <row r="3" spans="1:45" s="1" customFormat="1">
      <c r="A3" s="1" t="s">
        <v>57</v>
      </c>
      <c r="B3" s="1" t="s">
        <v>191</v>
      </c>
      <c r="C3" s="1" t="s">
        <v>100</v>
      </c>
      <c r="D3" s="1">
        <v>73.69</v>
      </c>
      <c r="E3" s="1">
        <v>5.5E-2</v>
      </c>
      <c r="F3" s="1">
        <v>13.82</v>
      </c>
      <c r="G3" s="1">
        <v>1.26</v>
      </c>
      <c r="H3" s="1">
        <v>2.8000000000000001E-2</v>
      </c>
      <c r="I3" s="1">
        <v>0.57999999999999996</v>
      </c>
      <c r="J3" s="1">
        <v>0.28000000000000003</v>
      </c>
      <c r="K3" s="1">
        <v>4.7699999999999996</v>
      </c>
      <c r="L3" s="1">
        <v>4.41</v>
      </c>
      <c r="M3" s="1">
        <v>0.05</v>
      </c>
      <c r="N3" s="1">
        <v>0.8</v>
      </c>
      <c r="O3" s="5">
        <f t="shared" ref="O3:O31" si="0">SUM(D3:N3)</f>
        <v>99.742999999999995</v>
      </c>
      <c r="Q3" s="1">
        <v>3</v>
      </c>
      <c r="R3" s="1">
        <v>30</v>
      </c>
      <c r="S3" s="1">
        <v>30</v>
      </c>
      <c r="T3" s="1">
        <v>2</v>
      </c>
      <c r="V3" s="1">
        <v>193</v>
      </c>
      <c r="W3" s="1">
        <v>181</v>
      </c>
      <c r="X3" s="1">
        <v>77</v>
      </c>
      <c r="Y3" s="1">
        <v>13.2</v>
      </c>
      <c r="Z3" s="1">
        <v>46</v>
      </c>
      <c r="AA3" s="1">
        <v>7.9</v>
      </c>
      <c r="AB3" s="1">
        <v>13.2</v>
      </c>
      <c r="AC3" s="1">
        <v>26.4</v>
      </c>
      <c r="AD3" s="1">
        <v>3.08</v>
      </c>
      <c r="AE3" s="1">
        <v>11</v>
      </c>
      <c r="AF3" s="1">
        <v>2.77</v>
      </c>
      <c r="AG3" s="1">
        <v>0.34100000000000003</v>
      </c>
      <c r="AH3" s="1">
        <v>2.6</v>
      </c>
      <c r="AI3" s="1">
        <v>0.46</v>
      </c>
      <c r="AJ3" s="1">
        <v>2.5499999999999998</v>
      </c>
      <c r="AK3" s="1">
        <v>0.41</v>
      </c>
      <c r="AL3" s="1">
        <v>1.1000000000000001</v>
      </c>
      <c r="AM3" s="1">
        <v>0.14799999999999999</v>
      </c>
      <c r="AN3" s="1">
        <v>0.89</v>
      </c>
      <c r="AO3" s="1">
        <v>0.13100000000000001</v>
      </c>
      <c r="AP3" s="1">
        <v>1.8</v>
      </c>
      <c r="AQ3" s="1">
        <v>35</v>
      </c>
      <c r="AR3" s="1">
        <v>9.86</v>
      </c>
      <c r="AS3" s="1">
        <v>4.2699999999999996</v>
      </c>
    </row>
    <row r="4" spans="1:45" s="1" customFormat="1">
      <c r="A4" s="1" t="s">
        <v>55</v>
      </c>
      <c r="B4" s="1" t="s">
        <v>191</v>
      </c>
      <c r="C4" s="1" t="s">
        <v>100</v>
      </c>
      <c r="D4" s="1">
        <v>72.66</v>
      </c>
      <c r="E4" s="1">
        <v>7.3999999999999996E-2</v>
      </c>
      <c r="F4" s="1">
        <v>14.47</v>
      </c>
      <c r="G4" s="1">
        <v>1.63</v>
      </c>
      <c r="H4" s="1">
        <v>2.5000000000000001E-2</v>
      </c>
      <c r="I4" s="1">
        <v>0.13</v>
      </c>
      <c r="J4" s="1">
        <v>0.64</v>
      </c>
      <c r="K4" s="1">
        <v>3.88</v>
      </c>
      <c r="L4" s="1">
        <v>5.86</v>
      </c>
      <c r="M4" s="1">
        <v>0.06</v>
      </c>
      <c r="N4" s="1">
        <v>1.1499999999999999</v>
      </c>
      <c r="O4" s="5">
        <f t="shared" si="0"/>
        <v>100.57899999999999</v>
      </c>
      <c r="Q4" s="1">
        <v>2</v>
      </c>
      <c r="T4" s="1">
        <v>1</v>
      </c>
      <c r="U4" s="1">
        <v>6</v>
      </c>
      <c r="V4" s="1">
        <v>370</v>
      </c>
      <c r="W4" s="1">
        <v>270</v>
      </c>
      <c r="X4" s="1">
        <v>78</v>
      </c>
      <c r="Y4" s="1">
        <v>16.3</v>
      </c>
      <c r="Z4" s="1">
        <v>58</v>
      </c>
      <c r="AA4" s="1">
        <v>10.1</v>
      </c>
      <c r="AB4" s="1">
        <v>22.8</v>
      </c>
      <c r="AC4" s="1">
        <v>42.7</v>
      </c>
      <c r="AD4" s="1">
        <v>5.0599999999999996</v>
      </c>
      <c r="AE4" s="1">
        <v>17.8</v>
      </c>
      <c r="AF4" s="1">
        <v>4.2</v>
      </c>
      <c r="AG4" s="1">
        <v>0.36399999999999999</v>
      </c>
      <c r="AH4" s="1">
        <v>3.62</v>
      </c>
      <c r="AI4" s="1">
        <v>0.55000000000000004</v>
      </c>
      <c r="AJ4" s="1">
        <v>3.1</v>
      </c>
      <c r="AK4" s="1">
        <v>0.52</v>
      </c>
      <c r="AL4" s="1">
        <v>1.38</v>
      </c>
      <c r="AM4" s="1">
        <v>0.184</v>
      </c>
      <c r="AN4" s="1">
        <v>1.1299999999999999</v>
      </c>
      <c r="AO4" s="1">
        <v>0.16300000000000001</v>
      </c>
      <c r="AP4" s="1">
        <v>2.1</v>
      </c>
      <c r="AQ4" s="1">
        <v>38</v>
      </c>
      <c r="AR4" s="1">
        <v>18.899999999999999</v>
      </c>
      <c r="AS4" s="1">
        <v>11.6</v>
      </c>
    </row>
    <row r="5" spans="1:45" s="1" customFormat="1">
      <c r="A5" s="1" t="s">
        <v>74</v>
      </c>
      <c r="B5" s="1" t="s">
        <v>191</v>
      </c>
      <c r="C5" s="1" t="s">
        <v>100</v>
      </c>
      <c r="D5" s="1">
        <v>76.23</v>
      </c>
      <c r="E5" s="1">
        <v>8.5999999999999993E-2</v>
      </c>
      <c r="F5" s="1">
        <v>13.43</v>
      </c>
      <c r="G5" s="1">
        <v>1.1499999999999999</v>
      </c>
      <c r="H5" s="1">
        <v>2.5000000000000001E-2</v>
      </c>
      <c r="I5" s="1">
        <v>0.09</v>
      </c>
      <c r="J5" s="1">
        <v>0.56000000000000005</v>
      </c>
      <c r="K5" s="1">
        <v>3.49</v>
      </c>
      <c r="L5" s="1">
        <v>4.5599999999999996</v>
      </c>
      <c r="M5" s="1">
        <v>0.05</v>
      </c>
      <c r="N5" s="1">
        <v>0.63</v>
      </c>
      <c r="O5" s="5">
        <f t="shared" si="0"/>
        <v>100.30100000000002</v>
      </c>
      <c r="Q5" s="1">
        <v>2</v>
      </c>
      <c r="T5" s="1">
        <v>1</v>
      </c>
      <c r="U5" s="1">
        <v>6</v>
      </c>
      <c r="V5" s="1">
        <v>200</v>
      </c>
      <c r="W5" s="1">
        <v>211</v>
      </c>
      <c r="X5" s="1">
        <v>71</v>
      </c>
      <c r="Y5" s="1">
        <v>31.6</v>
      </c>
      <c r="Z5" s="1">
        <v>31</v>
      </c>
      <c r="AA5" s="1">
        <v>8.4</v>
      </c>
      <c r="AB5" s="1">
        <v>14.4</v>
      </c>
      <c r="AC5" s="1">
        <v>26</v>
      </c>
      <c r="AD5" s="1">
        <v>3.29</v>
      </c>
      <c r="AE5" s="1">
        <v>11</v>
      </c>
      <c r="AF5" s="1">
        <v>2.81</v>
      </c>
      <c r="AG5" s="1">
        <v>0.42099999999999999</v>
      </c>
      <c r="AH5" s="1">
        <v>3.04</v>
      </c>
      <c r="AI5" s="1">
        <v>0.69</v>
      </c>
      <c r="AJ5" s="1">
        <v>4.78</v>
      </c>
      <c r="AK5" s="1">
        <v>1.03</v>
      </c>
      <c r="AL5" s="1">
        <v>3.35</v>
      </c>
      <c r="AM5" s="1">
        <v>0.55800000000000005</v>
      </c>
      <c r="AN5" s="1">
        <v>3.74</v>
      </c>
      <c r="AO5" s="1">
        <v>0.56899999999999995</v>
      </c>
      <c r="AP5" s="1">
        <v>0.8</v>
      </c>
      <c r="AQ5" s="1">
        <v>43</v>
      </c>
      <c r="AR5" s="1">
        <v>12.2</v>
      </c>
      <c r="AS5" s="1">
        <v>8.7899999999999991</v>
      </c>
    </row>
    <row r="6" spans="1:45" s="1" customFormat="1">
      <c r="A6" s="1" t="s">
        <v>58</v>
      </c>
      <c r="B6" s="1" t="s">
        <v>59</v>
      </c>
      <c r="C6" s="1" t="s">
        <v>100</v>
      </c>
      <c r="D6" s="1">
        <v>63.72</v>
      </c>
      <c r="E6" s="1">
        <v>0.60199999999999998</v>
      </c>
      <c r="F6" s="1">
        <v>18.21</v>
      </c>
      <c r="G6" s="1">
        <v>2.25</v>
      </c>
      <c r="H6" s="1">
        <v>8.6999999999999994E-2</v>
      </c>
      <c r="I6" s="1">
        <v>0.46</v>
      </c>
      <c r="J6" s="1">
        <v>1.1299999999999999</v>
      </c>
      <c r="K6" s="1">
        <v>5.24</v>
      </c>
      <c r="L6" s="1">
        <v>7.56</v>
      </c>
      <c r="M6" s="1">
        <v>0.13</v>
      </c>
      <c r="N6" s="1">
        <v>1.26</v>
      </c>
      <c r="O6" s="5">
        <f t="shared" si="0"/>
        <v>100.649</v>
      </c>
      <c r="Q6" s="1">
        <v>2</v>
      </c>
      <c r="T6" s="1">
        <v>1</v>
      </c>
      <c r="U6" s="1">
        <v>14</v>
      </c>
      <c r="V6" s="1">
        <v>263</v>
      </c>
      <c r="W6" s="1">
        <v>147</v>
      </c>
      <c r="X6" s="1">
        <v>386</v>
      </c>
      <c r="Y6" s="1">
        <v>19.3</v>
      </c>
      <c r="Z6" s="1">
        <v>181</v>
      </c>
      <c r="AA6" s="1">
        <v>45.7</v>
      </c>
      <c r="AB6" s="1">
        <v>82.5</v>
      </c>
      <c r="AC6" s="1">
        <v>143</v>
      </c>
      <c r="AD6" s="1">
        <v>17.100000000000001</v>
      </c>
      <c r="AE6" s="1">
        <v>64.5</v>
      </c>
      <c r="AF6" s="1">
        <v>9.9</v>
      </c>
      <c r="AG6" s="1">
        <v>4.82</v>
      </c>
      <c r="AH6" s="1">
        <v>6.84</v>
      </c>
      <c r="AI6" s="1">
        <v>0.83</v>
      </c>
      <c r="AJ6" s="1">
        <v>4.2</v>
      </c>
      <c r="AK6" s="1">
        <v>0.73</v>
      </c>
      <c r="AL6" s="1">
        <v>1.76</v>
      </c>
      <c r="AM6" s="1">
        <v>0.22500000000000001</v>
      </c>
      <c r="AN6" s="1">
        <v>1.36</v>
      </c>
      <c r="AO6" s="1">
        <v>0.19800000000000001</v>
      </c>
      <c r="AP6" s="1">
        <v>4.3</v>
      </c>
      <c r="AQ6" s="1">
        <v>17</v>
      </c>
      <c r="AR6" s="1">
        <v>5.95</v>
      </c>
      <c r="AS6" s="1">
        <v>1.76</v>
      </c>
    </row>
    <row r="7" spans="1:45" s="1" customFormat="1">
      <c r="A7" s="1" t="s">
        <v>77</v>
      </c>
      <c r="B7" s="1" t="s">
        <v>59</v>
      </c>
      <c r="C7" s="1" t="s">
        <v>100</v>
      </c>
      <c r="D7" s="1">
        <v>61.37</v>
      </c>
      <c r="E7" s="1">
        <v>0.80500000000000005</v>
      </c>
      <c r="F7" s="1">
        <v>17.149999999999999</v>
      </c>
      <c r="G7" s="1">
        <v>3.97</v>
      </c>
      <c r="H7" s="1">
        <v>0.13400000000000001</v>
      </c>
      <c r="I7" s="1">
        <v>0.88</v>
      </c>
      <c r="J7" s="1">
        <v>1.83</v>
      </c>
      <c r="K7" s="1">
        <v>4.67</v>
      </c>
      <c r="L7" s="1">
        <v>6.19</v>
      </c>
      <c r="M7" s="1">
        <v>0.32</v>
      </c>
      <c r="N7" s="1">
        <v>0.71</v>
      </c>
      <c r="O7" s="5">
        <f t="shared" si="0"/>
        <v>98.028999999999968</v>
      </c>
      <c r="Q7" s="1">
        <v>5</v>
      </c>
      <c r="T7" s="1">
        <v>3</v>
      </c>
      <c r="U7" s="1">
        <v>33</v>
      </c>
      <c r="V7" s="1">
        <v>1819</v>
      </c>
      <c r="W7" s="1">
        <v>163</v>
      </c>
      <c r="X7" s="1">
        <v>1096</v>
      </c>
      <c r="Y7" s="1">
        <v>28.3</v>
      </c>
      <c r="Z7" s="1">
        <v>467</v>
      </c>
      <c r="AA7" s="1">
        <v>91.2</v>
      </c>
      <c r="AB7" s="1">
        <v>100</v>
      </c>
      <c r="AC7" s="1">
        <v>188</v>
      </c>
      <c r="AD7" s="1">
        <v>20.2</v>
      </c>
      <c r="AE7" s="1">
        <v>69.599999999999994</v>
      </c>
      <c r="AF7" s="1">
        <v>10.3</v>
      </c>
      <c r="AG7" s="1">
        <v>2.69</v>
      </c>
      <c r="AH7" s="1">
        <v>6.76</v>
      </c>
      <c r="AI7" s="1">
        <v>0.94</v>
      </c>
      <c r="AJ7" s="1">
        <v>5.5</v>
      </c>
      <c r="AK7" s="1">
        <v>1</v>
      </c>
      <c r="AL7" s="1">
        <v>2.83</v>
      </c>
      <c r="AM7" s="1">
        <v>0.42099999999999999</v>
      </c>
      <c r="AN7" s="1">
        <v>2.75</v>
      </c>
      <c r="AO7" s="1">
        <v>0.40100000000000002</v>
      </c>
      <c r="AP7" s="1">
        <v>10.6</v>
      </c>
      <c r="AQ7" s="1">
        <v>12</v>
      </c>
      <c r="AR7" s="1">
        <v>18.2</v>
      </c>
      <c r="AS7" s="1">
        <v>4.4800000000000004</v>
      </c>
    </row>
    <row r="8" spans="1:45" s="1" customFormat="1">
      <c r="A8" s="1" t="s">
        <v>60</v>
      </c>
      <c r="B8" s="1" t="s">
        <v>56</v>
      </c>
      <c r="C8" s="1" t="s">
        <v>100</v>
      </c>
      <c r="D8" s="1">
        <v>69.67</v>
      </c>
      <c r="E8" s="1">
        <v>0.33600000000000002</v>
      </c>
      <c r="F8" s="1">
        <v>15.69</v>
      </c>
      <c r="G8" s="1">
        <v>2.29</v>
      </c>
      <c r="H8" s="1">
        <v>6.7000000000000004E-2</v>
      </c>
      <c r="I8" s="1">
        <v>0.23</v>
      </c>
      <c r="J8" s="1">
        <v>0.31</v>
      </c>
      <c r="K8" s="1">
        <v>4.8499999999999996</v>
      </c>
      <c r="L8" s="1">
        <v>6.08</v>
      </c>
      <c r="M8" s="1">
        <v>0.06</v>
      </c>
      <c r="N8" s="1">
        <v>0.68</v>
      </c>
      <c r="O8" s="5">
        <f t="shared" si="0"/>
        <v>100.26300000000001</v>
      </c>
      <c r="Q8" s="1">
        <v>2</v>
      </c>
      <c r="T8" s="1">
        <v>1</v>
      </c>
      <c r="U8" s="1">
        <v>13</v>
      </c>
      <c r="V8" s="1">
        <v>272</v>
      </c>
      <c r="W8" s="1">
        <v>255</v>
      </c>
      <c r="X8" s="1">
        <v>106</v>
      </c>
      <c r="Y8" s="1">
        <v>28.2</v>
      </c>
      <c r="Z8" s="1">
        <v>456</v>
      </c>
      <c r="AA8" s="1">
        <v>74.8</v>
      </c>
      <c r="AB8" s="1">
        <v>103</v>
      </c>
      <c r="AC8" s="1">
        <v>171</v>
      </c>
      <c r="AD8" s="1">
        <v>16</v>
      </c>
      <c r="AE8" s="1">
        <v>51.4</v>
      </c>
      <c r="AF8" s="1">
        <v>7.4</v>
      </c>
      <c r="AG8" s="1">
        <v>1.22</v>
      </c>
      <c r="AH8" s="1">
        <v>5.25</v>
      </c>
      <c r="AI8" s="1">
        <v>0.83</v>
      </c>
      <c r="AJ8" s="1">
        <v>4.84</v>
      </c>
      <c r="AK8" s="1">
        <v>0.99</v>
      </c>
      <c r="AL8" s="1">
        <v>2.91</v>
      </c>
      <c r="AM8" s="1">
        <v>0.43099999999999999</v>
      </c>
      <c r="AN8" s="1">
        <v>3.13</v>
      </c>
      <c r="AO8" s="1">
        <v>0.51500000000000001</v>
      </c>
      <c r="AP8" s="1">
        <v>11.1</v>
      </c>
      <c r="AQ8" s="1">
        <v>28</v>
      </c>
      <c r="AR8" s="1">
        <v>35.5</v>
      </c>
      <c r="AS8" s="1">
        <v>12.2</v>
      </c>
    </row>
    <row r="9" spans="1:45" s="1" customFormat="1">
      <c r="A9" s="1" t="s">
        <v>46</v>
      </c>
      <c r="B9" s="1" t="s">
        <v>47</v>
      </c>
      <c r="C9" s="1" t="s">
        <v>82</v>
      </c>
      <c r="D9" s="1">
        <v>46.57</v>
      </c>
      <c r="E9" s="1">
        <v>3.0449999999999999</v>
      </c>
      <c r="F9" s="1">
        <v>12.84</v>
      </c>
      <c r="G9" s="1">
        <v>16.079999999999998</v>
      </c>
      <c r="H9" s="1">
        <v>0.27600000000000002</v>
      </c>
      <c r="I9" s="1">
        <v>5.0599999999999996</v>
      </c>
      <c r="J9" s="1">
        <v>8</v>
      </c>
      <c r="K9" s="1">
        <v>3.69</v>
      </c>
      <c r="L9" s="1">
        <v>2.1800000000000002</v>
      </c>
      <c r="M9" s="1">
        <v>0.89</v>
      </c>
      <c r="N9" s="1">
        <v>0.42</v>
      </c>
      <c r="O9" s="5">
        <f t="shared" si="0"/>
        <v>99.051000000000002</v>
      </c>
      <c r="Q9" s="1">
        <v>34</v>
      </c>
      <c r="R9" s="1">
        <v>130</v>
      </c>
      <c r="S9" s="1">
        <v>90</v>
      </c>
      <c r="T9" s="1">
        <v>45</v>
      </c>
      <c r="U9" s="1">
        <v>424</v>
      </c>
      <c r="V9" s="1">
        <v>215</v>
      </c>
      <c r="W9" s="1">
        <v>100</v>
      </c>
      <c r="X9" s="1">
        <v>167</v>
      </c>
      <c r="Y9" s="1">
        <v>46.6</v>
      </c>
      <c r="Z9" s="1">
        <v>213</v>
      </c>
      <c r="AA9" s="1">
        <v>22.8</v>
      </c>
      <c r="AB9" s="1">
        <v>38.299999999999997</v>
      </c>
      <c r="AC9" s="1">
        <v>86.2</v>
      </c>
      <c r="AD9" s="1">
        <v>11.7</v>
      </c>
      <c r="AE9" s="1">
        <v>43.7</v>
      </c>
      <c r="AF9" s="1">
        <v>9.99</v>
      </c>
      <c r="AG9" s="1">
        <v>2.97</v>
      </c>
      <c r="AH9" s="1">
        <v>9.4</v>
      </c>
      <c r="AI9" s="1">
        <v>1.49</v>
      </c>
      <c r="AJ9" s="1">
        <v>9</v>
      </c>
      <c r="AK9" s="1">
        <v>1.86</v>
      </c>
      <c r="AL9" s="1">
        <v>5.13</v>
      </c>
      <c r="AM9" s="1">
        <v>0.753</v>
      </c>
      <c r="AN9" s="1">
        <v>4.83</v>
      </c>
      <c r="AO9" s="1">
        <v>0.69499999999999995</v>
      </c>
      <c r="AP9" s="1">
        <v>5</v>
      </c>
      <c r="AQ9" s="1">
        <v>7</v>
      </c>
      <c r="AR9" s="1">
        <v>2.48</v>
      </c>
      <c r="AS9" s="1">
        <v>1.42</v>
      </c>
    </row>
    <row r="10" spans="1:45" s="1" customFormat="1">
      <c r="A10" s="1" t="s">
        <v>48</v>
      </c>
      <c r="B10" s="1" t="s">
        <v>47</v>
      </c>
      <c r="C10" s="1" t="s">
        <v>82</v>
      </c>
      <c r="D10" s="1">
        <v>45.96</v>
      </c>
      <c r="E10" s="1">
        <v>3.1019999999999999</v>
      </c>
      <c r="F10" s="1">
        <v>13.46</v>
      </c>
      <c r="G10" s="1">
        <v>17.25</v>
      </c>
      <c r="H10" s="1">
        <v>0.22900000000000001</v>
      </c>
      <c r="I10" s="1">
        <v>5.89</v>
      </c>
      <c r="J10" s="1">
        <v>9.23</v>
      </c>
      <c r="K10" s="1">
        <v>2.58</v>
      </c>
      <c r="L10" s="1">
        <v>1.46</v>
      </c>
      <c r="M10" s="1">
        <v>0.89</v>
      </c>
      <c r="N10" s="1">
        <v>0.43</v>
      </c>
      <c r="O10" s="5">
        <f t="shared" si="0"/>
        <v>100.48099999999999</v>
      </c>
      <c r="Q10" s="1">
        <v>35</v>
      </c>
      <c r="R10" s="1">
        <v>150</v>
      </c>
      <c r="S10" s="1">
        <v>120</v>
      </c>
      <c r="T10" s="1">
        <v>52</v>
      </c>
      <c r="U10" s="1">
        <v>453</v>
      </c>
      <c r="V10" s="1">
        <v>242</v>
      </c>
      <c r="W10" s="1">
        <v>65</v>
      </c>
      <c r="X10" s="1">
        <v>187</v>
      </c>
      <c r="Y10" s="1">
        <v>45.9</v>
      </c>
      <c r="Z10" s="1">
        <v>241</v>
      </c>
      <c r="AA10" s="1">
        <v>15</v>
      </c>
      <c r="AB10" s="1">
        <v>25.5</v>
      </c>
      <c r="AC10" s="1">
        <v>59.1</v>
      </c>
      <c r="AD10" s="1">
        <v>8.32</v>
      </c>
      <c r="AE10" s="1">
        <v>33.200000000000003</v>
      </c>
      <c r="AF10" s="1">
        <v>8.2799999999999994</v>
      </c>
      <c r="AG10" s="1">
        <v>2.5</v>
      </c>
      <c r="AH10" s="1">
        <v>8.61</v>
      </c>
      <c r="AI10" s="1">
        <v>1.41</v>
      </c>
      <c r="AJ10" s="1">
        <v>8.73</v>
      </c>
      <c r="AK10" s="1">
        <v>1.73</v>
      </c>
      <c r="AL10" s="1">
        <v>4.83</v>
      </c>
      <c r="AM10" s="1">
        <v>0.68400000000000005</v>
      </c>
      <c r="AN10" s="1">
        <v>4.58</v>
      </c>
      <c r="AO10" s="1">
        <v>0.72099999999999997</v>
      </c>
      <c r="AP10" s="1">
        <v>5.2</v>
      </c>
      <c r="AQ10" s="1">
        <v>7</v>
      </c>
      <c r="AR10" s="1">
        <v>2.8</v>
      </c>
      <c r="AS10" s="1">
        <v>0.86</v>
      </c>
    </row>
    <row r="11" spans="1:45" s="1" customFormat="1">
      <c r="A11" s="1" t="s">
        <v>49</v>
      </c>
      <c r="B11" s="1" t="s">
        <v>47</v>
      </c>
      <c r="C11" s="1" t="s">
        <v>82</v>
      </c>
      <c r="D11" s="1">
        <v>53.6</v>
      </c>
      <c r="E11" s="1">
        <v>2.1640000000000001</v>
      </c>
      <c r="F11" s="1">
        <v>14.44</v>
      </c>
      <c r="G11" s="1">
        <v>14.68</v>
      </c>
      <c r="H11" s="1">
        <v>0.22600000000000001</v>
      </c>
      <c r="I11" s="1">
        <v>4.5999999999999996</v>
      </c>
      <c r="J11" s="1">
        <v>7.28</v>
      </c>
      <c r="K11" s="1">
        <v>2.52</v>
      </c>
      <c r="L11" s="1">
        <v>0.77</v>
      </c>
      <c r="M11" s="1">
        <v>0.32</v>
      </c>
      <c r="N11" s="1">
        <v>-0.06</v>
      </c>
      <c r="O11" s="5">
        <f t="shared" si="0"/>
        <v>100.53999999999999</v>
      </c>
      <c r="Q11" s="1">
        <v>33</v>
      </c>
      <c r="R11" s="1">
        <v>100</v>
      </c>
      <c r="S11" s="1">
        <v>90</v>
      </c>
      <c r="T11" s="1">
        <v>46</v>
      </c>
      <c r="U11" s="1">
        <v>354</v>
      </c>
      <c r="V11" s="1">
        <v>172</v>
      </c>
      <c r="W11" s="1">
        <v>101</v>
      </c>
      <c r="X11" s="1">
        <v>96</v>
      </c>
      <c r="Y11" s="1">
        <v>38.299999999999997</v>
      </c>
      <c r="Z11" s="1">
        <v>176</v>
      </c>
      <c r="AA11" s="1">
        <v>11</v>
      </c>
      <c r="AB11" s="1">
        <v>24</v>
      </c>
      <c r="AC11" s="1">
        <v>52.6</v>
      </c>
      <c r="AD11" s="1">
        <v>7.2</v>
      </c>
      <c r="AE11" s="1">
        <v>29.2</v>
      </c>
      <c r="AF11" s="1">
        <v>7.07</v>
      </c>
      <c r="AG11" s="1">
        <v>1.74</v>
      </c>
      <c r="AH11" s="1">
        <v>7.65</v>
      </c>
      <c r="AI11" s="1">
        <v>1.29</v>
      </c>
      <c r="AJ11" s="1">
        <v>7.71</v>
      </c>
      <c r="AK11" s="1">
        <v>1.54</v>
      </c>
      <c r="AL11" s="1">
        <v>4.24</v>
      </c>
      <c r="AM11" s="1">
        <v>0.62</v>
      </c>
      <c r="AN11" s="1">
        <v>4</v>
      </c>
      <c r="AO11" s="1">
        <v>0.61499999999999999</v>
      </c>
      <c r="AP11" s="1">
        <v>4</v>
      </c>
      <c r="AQ11" s="1">
        <v>7</v>
      </c>
      <c r="AR11" s="1">
        <v>4.5599999999999996</v>
      </c>
      <c r="AS11" s="1">
        <v>2.41</v>
      </c>
    </row>
    <row r="12" spans="1:45" s="1" customFormat="1" ht="13.8" customHeight="1">
      <c r="A12" s="1" t="s">
        <v>73</v>
      </c>
      <c r="B12" s="1" t="s">
        <v>81</v>
      </c>
      <c r="C12" s="1" t="s">
        <v>83</v>
      </c>
      <c r="D12" s="1">
        <v>67.44</v>
      </c>
      <c r="E12" s="1">
        <v>0.91500000000000004</v>
      </c>
      <c r="F12" s="1">
        <v>14.83</v>
      </c>
      <c r="G12" s="1">
        <v>5.25</v>
      </c>
      <c r="H12" s="1">
        <v>7.3999999999999996E-2</v>
      </c>
      <c r="I12" s="1">
        <v>1.03</v>
      </c>
      <c r="J12" s="1">
        <v>2.5499999999999998</v>
      </c>
      <c r="K12" s="1">
        <v>3.07</v>
      </c>
      <c r="L12" s="1">
        <v>4.0999999999999996</v>
      </c>
      <c r="M12" s="1">
        <v>0.34</v>
      </c>
      <c r="N12" s="1">
        <v>0.72</v>
      </c>
      <c r="O12" s="5">
        <f t="shared" si="0"/>
        <v>100.31899999999999</v>
      </c>
      <c r="Q12" s="1">
        <v>10</v>
      </c>
      <c r="T12" s="1">
        <v>8</v>
      </c>
      <c r="U12" s="1">
        <v>52</v>
      </c>
      <c r="V12" s="1">
        <v>998</v>
      </c>
      <c r="W12" s="1">
        <v>173</v>
      </c>
      <c r="X12" s="1">
        <v>215</v>
      </c>
      <c r="Y12" s="1">
        <v>39.9</v>
      </c>
      <c r="Z12" s="1">
        <v>436</v>
      </c>
      <c r="AA12" s="1">
        <v>22.2</v>
      </c>
      <c r="AB12" s="1">
        <v>67.3</v>
      </c>
      <c r="AC12" s="1">
        <v>146</v>
      </c>
      <c r="AD12" s="1">
        <v>16.600000000000001</v>
      </c>
      <c r="AE12" s="1">
        <v>56</v>
      </c>
      <c r="AF12" s="1">
        <v>11.4</v>
      </c>
      <c r="AG12" s="1">
        <v>1.69</v>
      </c>
      <c r="AH12" s="1">
        <v>9.4499999999999993</v>
      </c>
      <c r="AI12" s="1">
        <v>1.35</v>
      </c>
      <c r="AJ12" s="1">
        <v>7.81</v>
      </c>
      <c r="AK12" s="1">
        <v>1.49</v>
      </c>
      <c r="AL12" s="1">
        <v>4.1500000000000004</v>
      </c>
      <c r="AM12" s="1">
        <v>0.57599999999999996</v>
      </c>
      <c r="AN12" s="1">
        <v>3.26</v>
      </c>
      <c r="AO12" s="1">
        <v>0.47899999999999998</v>
      </c>
      <c r="AP12" s="1">
        <v>9.9</v>
      </c>
      <c r="AQ12" s="1">
        <v>18</v>
      </c>
      <c r="AR12" s="1">
        <v>24.8</v>
      </c>
      <c r="AS12" s="1">
        <v>1.6</v>
      </c>
    </row>
    <row r="13" spans="1:45" s="1" customFormat="1">
      <c r="A13" s="1" t="s">
        <v>68</v>
      </c>
      <c r="B13" s="1" t="s">
        <v>80</v>
      </c>
      <c r="C13" s="1" t="s">
        <v>101</v>
      </c>
      <c r="D13" s="1">
        <v>57.32</v>
      </c>
      <c r="E13" s="1">
        <v>0.498</v>
      </c>
      <c r="F13" s="1">
        <v>21.81</v>
      </c>
      <c r="G13" s="1">
        <v>2.6</v>
      </c>
      <c r="H13" s="1">
        <v>0.23100000000000001</v>
      </c>
      <c r="I13" s="1">
        <v>0.24</v>
      </c>
      <c r="J13" s="1">
        <v>1.29</v>
      </c>
      <c r="K13" s="1">
        <v>8.67</v>
      </c>
      <c r="L13" s="1">
        <v>7.06</v>
      </c>
      <c r="M13" s="1">
        <v>0.05</v>
      </c>
      <c r="N13" s="1">
        <v>0.85</v>
      </c>
      <c r="O13" s="5">
        <f t="shared" si="0"/>
        <v>100.61899999999999</v>
      </c>
      <c r="U13" s="1">
        <v>15</v>
      </c>
      <c r="V13" s="1">
        <v>3</v>
      </c>
      <c r="W13" s="1">
        <v>187</v>
      </c>
      <c r="X13" s="1">
        <v>11</v>
      </c>
      <c r="Y13" s="1">
        <v>56.7</v>
      </c>
      <c r="Z13" s="1">
        <v>687</v>
      </c>
      <c r="AA13" s="1">
        <v>204</v>
      </c>
      <c r="AB13" s="1">
        <v>245</v>
      </c>
      <c r="AC13" s="1">
        <v>434</v>
      </c>
      <c r="AD13" s="1">
        <v>43.7</v>
      </c>
      <c r="AE13" s="1">
        <v>132</v>
      </c>
      <c r="AF13" s="1">
        <v>15.6</v>
      </c>
      <c r="AG13" s="1">
        <v>2.19</v>
      </c>
      <c r="AH13" s="1">
        <v>10.4</v>
      </c>
      <c r="AI13" s="1">
        <v>1.66</v>
      </c>
      <c r="AJ13" s="1">
        <v>9.89</v>
      </c>
      <c r="AK13" s="1">
        <v>2.0099999999999998</v>
      </c>
      <c r="AL13" s="1">
        <v>6</v>
      </c>
      <c r="AM13" s="1">
        <v>0.85899999999999999</v>
      </c>
      <c r="AN13" s="1">
        <v>5.58</v>
      </c>
      <c r="AO13" s="1">
        <v>0.90900000000000003</v>
      </c>
      <c r="AP13" s="1">
        <v>15.1</v>
      </c>
      <c r="AQ13" s="1">
        <v>11</v>
      </c>
      <c r="AR13" s="1">
        <v>22.1</v>
      </c>
      <c r="AS13" s="1">
        <v>1.6</v>
      </c>
    </row>
    <row r="14" spans="1:45" s="1" customFormat="1">
      <c r="A14" s="1" t="s">
        <v>69</v>
      </c>
      <c r="B14" s="1" t="s">
        <v>80</v>
      </c>
      <c r="C14" s="1" t="s">
        <v>101</v>
      </c>
      <c r="D14" s="1">
        <v>58.78</v>
      </c>
      <c r="E14" s="1">
        <v>0.65600000000000003</v>
      </c>
      <c r="F14" s="1">
        <v>19.649999999999999</v>
      </c>
      <c r="G14" s="1">
        <v>2.6</v>
      </c>
      <c r="H14" s="1">
        <v>0.23499999999999999</v>
      </c>
      <c r="I14" s="1">
        <v>0.32</v>
      </c>
      <c r="J14" s="1">
        <v>1.3</v>
      </c>
      <c r="K14" s="1">
        <v>7.01</v>
      </c>
      <c r="L14" s="1">
        <v>7.07</v>
      </c>
      <c r="M14" s="1">
        <v>0.05</v>
      </c>
      <c r="N14" s="1">
        <v>1.6</v>
      </c>
      <c r="O14" s="5">
        <f t="shared" si="0"/>
        <v>99.270999999999972</v>
      </c>
      <c r="U14" s="1">
        <v>16</v>
      </c>
      <c r="V14" s="1">
        <v>5</v>
      </c>
      <c r="W14" s="1">
        <v>168</v>
      </c>
      <c r="X14" s="1">
        <v>38</v>
      </c>
      <c r="Y14" s="1">
        <v>51.5</v>
      </c>
      <c r="Z14" s="1">
        <v>805</v>
      </c>
      <c r="AA14" s="1">
        <v>214</v>
      </c>
      <c r="AB14" s="1">
        <v>250</v>
      </c>
      <c r="AC14" s="1">
        <v>453</v>
      </c>
      <c r="AD14" s="1">
        <v>50.1</v>
      </c>
      <c r="AE14" s="1">
        <v>171</v>
      </c>
      <c r="AF14" s="1">
        <v>22.7</v>
      </c>
      <c r="AG14" s="1">
        <v>3.16</v>
      </c>
      <c r="AH14" s="1">
        <v>14</v>
      </c>
      <c r="AI14" s="1">
        <v>1.93</v>
      </c>
      <c r="AJ14" s="1">
        <v>10.4</v>
      </c>
      <c r="AK14" s="1">
        <v>1.92</v>
      </c>
      <c r="AL14" s="1">
        <v>4.83</v>
      </c>
      <c r="AM14" s="1">
        <v>0.65</v>
      </c>
      <c r="AN14" s="1">
        <v>4.1399999999999997</v>
      </c>
      <c r="AO14" s="1">
        <v>0.65200000000000002</v>
      </c>
      <c r="AP14" s="1">
        <v>18.7</v>
      </c>
      <c r="AQ14" s="1">
        <v>23</v>
      </c>
      <c r="AR14" s="1">
        <v>23.6</v>
      </c>
      <c r="AS14" s="1">
        <v>6.04</v>
      </c>
    </row>
    <row r="15" spans="1:45" s="1" customFormat="1">
      <c r="A15" s="1" t="s">
        <v>70</v>
      </c>
      <c r="B15" s="1" t="s">
        <v>80</v>
      </c>
      <c r="C15" s="1" t="s">
        <v>101</v>
      </c>
      <c r="D15" s="1">
        <v>54.76</v>
      </c>
      <c r="E15" s="1">
        <v>0.86099999999999999</v>
      </c>
      <c r="F15" s="1">
        <v>21.52</v>
      </c>
      <c r="G15" s="1">
        <v>3.08</v>
      </c>
      <c r="H15" s="1">
        <v>0.17299999999999999</v>
      </c>
      <c r="I15" s="1">
        <v>0.37</v>
      </c>
      <c r="J15" s="1">
        <v>1.81</v>
      </c>
      <c r="K15" s="1">
        <v>7.94</v>
      </c>
      <c r="L15" s="1">
        <v>7.41</v>
      </c>
      <c r="M15" s="1">
        <v>0.09</v>
      </c>
      <c r="N15" s="1">
        <v>1.05</v>
      </c>
      <c r="O15" s="5">
        <f t="shared" si="0"/>
        <v>99.063999999999993</v>
      </c>
      <c r="U15" s="1">
        <v>41</v>
      </c>
      <c r="V15" s="1">
        <v>9</v>
      </c>
      <c r="W15" s="1">
        <v>116</v>
      </c>
      <c r="X15" s="1">
        <v>94</v>
      </c>
      <c r="Y15" s="1">
        <v>39.4</v>
      </c>
      <c r="Z15" s="1">
        <v>285</v>
      </c>
      <c r="AA15" s="1">
        <v>176</v>
      </c>
      <c r="AB15" s="1">
        <v>222</v>
      </c>
      <c r="AC15" s="1">
        <v>455</v>
      </c>
      <c r="AD15" s="1">
        <v>51.3</v>
      </c>
      <c r="AE15" s="1">
        <v>163</v>
      </c>
      <c r="AF15" s="1">
        <v>18.899999999999999</v>
      </c>
      <c r="AG15" s="1">
        <v>3.13</v>
      </c>
      <c r="AH15" s="1">
        <v>10.5</v>
      </c>
      <c r="AI15" s="1">
        <v>1.52</v>
      </c>
      <c r="AJ15" s="1">
        <v>8.06</v>
      </c>
      <c r="AK15" s="1">
        <v>1.44</v>
      </c>
      <c r="AL15" s="1">
        <v>3.78</v>
      </c>
      <c r="AM15" s="1">
        <v>0.47099999999999997</v>
      </c>
      <c r="AN15" s="1">
        <v>2.7</v>
      </c>
      <c r="AO15" s="1">
        <v>0.39600000000000002</v>
      </c>
      <c r="AP15" s="1">
        <v>9</v>
      </c>
      <c r="AQ15" s="1">
        <v>9</v>
      </c>
      <c r="AR15" s="1">
        <v>10.7</v>
      </c>
      <c r="AS15" s="1">
        <v>1.53</v>
      </c>
    </row>
    <row r="16" spans="1:45" s="1" customFormat="1">
      <c r="A16" s="1" t="s">
        <v>71</v>
      </c>
      <c r="B16" s="1" t="s">
        <v>80</v>
      </c>
      <c r="C16" s="1" t="s">
        <v>101</v>
      </c>
      <c r="D16" s="1">
        <v>54.41</v>
      </c>
      <c r="E16" s="1">
        <v>0.99299999999999999</v>
      </c>
      <c r="F16" s="1">
        <v>21.37</v>
      </c>
      <c r="G16" s="1">
        <v>4</v>
      </c>
      <c r="H16" s="1">
        <v>0.254</v>
      </c>
      <c r="I16" s="1">
        <v>0.41</v>
      </c>
      <c r="J16" s="1">
        <v>2.52</v>
      </c>
      <c r="K16" s="1">
        <v>7.98</v>
      </c>
      <c r="L16" s="1">
        <v>7.69</v>
      </c>
      <c r="M16" s="1">
        <v>0.17</v>
      </c>
      <c r="N16" s="1">
        <v>0.53</v>
      </c>
      <c r="O16" s="5">
        <f t="shared" si="0"/>
        <v>100.327</v>
      </c>
      <c r="U16" s="1">
        <v>45</v>
      </c>
      <c r="V16" s="1">
        <v>10</v>
      </c>
      <c r="W16" s="1">
        <v>144</v>
      </c>
      <c r="X16" s="1">
        <v>122</v>
      </c>
      <c r="Y16" s="1">
        <v>89.3</v>
      </c>
      <c r="Z16" s="1">
        <v>487</v>
      </c>
      <c r="AA16" s="1">
        <v>272</v>
      </c>
      <c r="AB16" s="1">
        <v>500</v>
      </c>
      <c r="AC16" s="1">
        <v>1010</v>
      </c>
      <c r="AD16" s="1">
        <v>114</v>
      </c>
      <c r="AE16" s="1">
        <v>365</v>
      </c>
      <c r="AF16" s="1">
        <v>42.8</v>
      </c>
      <c r="AG16" s="1">
        <v>7.51</v>
      </c>
      <c r="AH16" s="1">
        <v>25.1</v>
      </c>
      <c r="AI16" s="1">
        <v>3.49</v>
      </c>
      <c r="AJ16" s="1">
        <v>18.899999999999999</v>
      </c>
      <c r="AK16" s="1">
        <v>3.46</v>
      </c>
      <c r="AL16" s="1">
        <v>8.57</v>
      </c>
      <c r="AM16" s="1">
        <v>1.02</v>
      </c>
      <c r="AN16" s="1">
        <v>5.42</v>
      </c>
      <c r="AO16" s="1">
        <v>0.752</v>
      </c>
      <c r="AP16" s="1">
        <v>13.5</v>
      </c>
      <c r="AQ16" s="1">
        <v>14</v>
      </c>
      <c r="AR16" s="1">
        <v>40.1</v>
      </c>
      <c r="AS16" s="1">
        <v>4.33</v>
      </c>
    </row>
    <row r="17" spans="1:45" s="1" customFormat="1">
      <c r="A17" s="1" t="s">
        <v>76</v>
      </c>
      <c r="B17" s="1" t="s">
        <v>80</v>
      </c>
      <c r="C17" s="1" t="s">
        <v>101</v>
      </c>
      <c r="D17" s="1">
        <v>56.2</v>
      </c>
      <c r="E17" s="1">
        <v>0.49</v>
      </c>
      <c r="F17" s="1">
        <v>22.69</v>
      </c>
      <c r="G17" s="1">
        <v>2.34</v>
      </c>
      <c r="H17" s="1">
        <v>0.16500000000000001</v>
      </c>
      <c r="I17" s="1">
        <v>0.26</v>
      </c>
      <c r="J17" s="1">
        <v>1.22</v>
      </c>
      <c r="K17" s="1">
        <v>7.53</v>
      </c>
      <c r="L17" s="1">
        <v>7.72</v>
      </c>
      <c r="M17" s="1">
        <v>0.05</v>
      </c>
      <c r="N17" s="1">
        <v>1.23</v>
      </c>
      <c r="O17" s="5">
        <f t="shared" si="0"/>
        <v>99.895000000000024</v>
      </c>
      <c r="T17" s="1">
        <v>1</v>
      </c>
      <c r="U17" s="1">
        <v>16</v>
      </c>
      <c r="V17" s="1">
        <v>27</v>
      </c>
      <c r="W17" s="1">
        <v>156</v>
      </c>
      <c r="X17" s="1">
        <v>426</v>
      </c>
      <c r="Y17" s="1">
        <v>32.799999999999997</v>
      </c>
      <c r="Z17" s="1">
        <v>565</v>
      </c>
      <c r="AA17" s="1">
        <v>185</v>
      </c>
      <c r="AB17" s="1">
        <v>192</v>
      </c>
      <c r="AC17" s="1">
        <v>343</v>
      </c>
      <c r="AD17" s="1">
        <v>30.4</v>
      </c>
      <c r="AE17" s="1">
        <v>88.2</v>
      </c>
      <c r="AF17" s="1">
        <v>10.199999999999999</v>
      </c>
      <c r="AG17" s="1">
        <v>2.38</v>
      </c>
      <c r="AH17" s="1">
        <v>6.54</v>
      </c>
      <c r="AI17" s="1">
        <v>0.9</v>
      </c>
      <c r="AJ17" s="1">
        <v>5.81</v>
      </c>
      <c r="AK17" s="1">
        <v>1.1100000000000001</v>
      </c>
      <c r="AL17" s="1">
        <v>3.13</v>
      </c>
      <c r="AM17" s="1">
        <v>0.43099999999999999</v>
      </c>
      <c r="AN17" s="1">
        <v>2.78</v>
      </c>
      <c r="AO17" s="1">
        <v>0.38700000000000001</v>
      </c>
      <c r="AP17" s="1">
        <v>12.5</v>
      </c>
      <c r="AQ17" s="1">
        <v>12</v>
      </c>
      <c r="AR17" s="1">
        <v>21.4</v>
      </c>
      <c r="AS17" s="1">
        <v>3.72</v>
      </c>
    </row>
    <row r="18" spans="1:45" s="1" customFormat="1">
      <c r="A18" s="1" t="s">
        <v>78</v>
      </c>
      <c r="B18" s="1" t="s">
        <v>80</v>
      </c>
      <c r="C18" s="1" t="s">
        <v>101</v>
      </c>
      <c r="D18" s="1">
        <v>55.68</v>
      </c>
      <c r="E18" s="1">
        <v>0.52</v>
      </c>
      <c r="F18" s="1">
        <v>21.61</v>
      </c>
      <c r="G18" s="1">
        <v>2.54</v>
      </c>
      <c r="H18" s="1">
        <v>0.191</v>
      </c>
      <c r="I18" s="1">
        <v>0.3</v>
      </c>
      <c r="J18" s="1">
        <v>1.19</v>
      </c>
      <c r="K18" s="1">
        <v>6.19</v>
      </c>
      <c r="L18" s="1">
        <v>9.52</v>
      </c>
      <c r="M18" s="1">
        <v>0.08</v>
      </c>
      <c r="N18" s="1">
        <v>1.35</v>
      </c>
      <c r="O18" s="5">
        <f t="shared" si="0"/>
        <v>99.170999999999992</v>
      </c>
      <c r="T18" s="1">
        <v>1</v>
      </c>
      <c r="U18" s="1">
        <v>19</v>
      </c>
      <c r="V18" s="1">
        <v>136</v>
      </c>
      <c r="W18" s="1">
        <v>483</v>
      </c>
      <c r="X18" s="1">
        <v>393</v>
      </c>
      <c r="Y18" s="1">
        <v>30.8</v>
      </c>
      <c r="Z18" s="1">
        <v>863</v>
      </c>
      <c r="AA18" s="1">
        <v>204</v>
      </c>
      <c r="AB18" s="1">
        <v>168</v>
      </c>
      <c r="AC18" s="1">
        <v>293</v>
      </c>
      <c r="AD18" s="1">
        <v>26.5</v>
      </c>
      <c r="AE18" s="1">
        <v>79.3</v>
      </c>
      <c r="AF18" s="1">
        <v>10.1</v>
      </c>
      <c r="AG18" s="1">
        <v>1.96</v>
      </c>
      <c r="AH18" s="1">
        <v>6.02</v>
      </c>
      <c r="AI18" s="1">
        <v>0.89</v>
      </c>
      <c r="AJ18" s="1">
        <v>5.55</v>
      </c>
      <c r="AK18" s="1">
        <v>1</v>
      </c>
      <c r="AL18" s="1">
        <v>2.88</v>
      </c>
      <c r="AM18" s="1">
        <v>0.39</v>
      </c>
      <c r="AN18" s="1">
        <v>2.59</v>
      </c>
      <c r="AO18" s="1">
        <v>0.378</v>
      </c>
      <c r="AP18" s="1">
        <v>18.399999999999999</v>
      </c>
      <c r="AQ18" s="1">
        <v>15</v>
      </c>
      <c r="AR18" s="1">
        <v>29.8</v>
      </c>
      <c r="AS18" s="1">
        <v>8.35</v>
      </c>
    </row>
    <row r="19" spans="1:45" s="1" customFormat="1">
      <c r="A19" s="1" t="s">
        <v>79</v>
      </c>
      <c r="B19" s="1" t="s">
        <v>80</v>
      </c>
      <c r="C19" s="1" t="s">
        <v>101</v>
      </c>
      <c r="D19" s="1">
        <v>57.87</v>
      </c>
      <c r="E19" s="1">
        <v>0.98499999999999999</v>
      </c>
      <c r="F19" s="1">
        <v>19.66</v>
      </c>
      <c r="G19" s="1">
        <v>3.28</v>
      </c>
      <c r="H19" s="1">
        <v>0.25800000000000001</v>
      </c>
      <c r="I19" s="1">
        <v>0.5</v>
      </c>
      <c r="J19" s="1">
        <v>1.58</v>
      </c>
      <c r="K19" s="1">
        <v>6.18</v>
      </c>
      <c r="L19" s="1">
        <v>6.87</v>
      </c>
      <c r="M19" s="1">
        <v>0.13</v>
      </c>
      <c r="N19" s="1">
        <v>1.88</v>
      </c>
      <c r="O19" s="5">
        <f t="shared" si="0"/>
        <v>99.192999999999984</v>
      </c>
      <c r="U19" s="1">
        <v>22</v>
      </c>
      <c r="V19" s="1">
        <v>62</v>
      </c>
      <c r="W19" s="1">
        <v>168</v>
      </c>
      <c r="X19" s="1">
        <v>485</v>
      </c>
      <c r="Y19" s="1">
        <v>63.2</v>
      </c>
      <c r="Z19" s="1">
        <v>482</v>
      </c>
      <c r="AA19" s="1">
        <v>235</v>
      </c>
      <c r="AB19" s="1">
        <v>273</v>
      </c>
      <c r="AC19" s="1">
        <v>570</v>
      </c>
      <c r="AD19" s="1">
        <v>62</v>
      </c>
      <c r="AE19" s="1">
        <v>228</v>
      </c>
      <c r="AF19" s="1">
        <v>32.700000000000003</v>
      </c>
      <c r="AG19" s="1">
        <v>4.53</v>
      </c>
      <c r="AH19" s="1">
        <v>19.899999999999999</v>
      </c>
      <c r="AI19" s="1">
        <v>2.75</v>
      </c>
      <c r="AJ19" s="1">
        <v>14.6</v>
      </c>
      <c r="AK19" s="1">
        <v>2.44</v>
      </c>
      <c r="AL19" s="1">
        <v>6.04</v>
      </c>
      <c r="AM19" s="1">
        <v>0.69399999999999995</v>
      </c>
      <c r="AN19" s="1">
        <v>4.05</v>
      </c>
      <c r="AO19" s="1">
        <v>0.52600000000000002</v>
      </c>
      <c r="AP19" s="1">
        <v>13.1</v>
      </c>
      <c r="AQ19" s="1">
        <v>14</v>
      </c>
      <c r="AR19" s="1">
        <v>16.7</v>
      </c>
      <c r="AS19" s="1">
        <v>3.56</v>
      </c>
    </row>
    <row r="20" spans="1:45" s="1" customFormat="1" ht="13.8" customHeight="1">
      <c r="A20" s="1" t="s">
        <v>97</v>
      </c>
      <c r="B20" s="1" t="s">
        <v>80</v>
      </c>
      <c r="C20" s="1" t="s">
        <v>101</v>
      </c>
      <c r="D20" s="1">
        <v>50.89</v>
      </c>
      <c r="E20" s="1">
        <v>0.41399999999999998</v>
      </c>
      <c r="F20" s="1">
        <v>24.2</v>
      </c>
      <c r="G20" s="1">
        <v>2.11</v>
      </c>
      <c r="H20" s="1">
        <v>0.13600000000000001</v>
      </c>
      <c r="I20" s="1">
        <v>0.25</v>
      </c>
      <c r="J20" s="1">
        <v>2.0299999999999998</v>
      </c>
      <c r="K20" s="1">
        <v>10.77</v>
      </c>
      <c r="L20" s="1">
        <v>5.65</v>
      </c>
      <c r="M20" s="1">
        <v>0.08</v>
      </c>
      <c r="N20" s="1">
        <v>2.09</v>
      </c>
      <c r="O20" s="5">
        <f t="shared" si="0"/>
        <v>98.62</v>
      </c>
      <c r="T20" s="1">
        <v>1</v>
      </c>
      <c r="U20" s="1">
        <v>15</v>
      </c>
      <c r="V20" s="1">
        <v>13</v>
      </c>
      <c r="W20" s="1">
        <v>105</v>
      </c>
      <c r="X20" s="1">
        <v>68</v>
      </c>
      <c r="Y20" s="1">
        <v>26.4</v>
      </c>
      <c r="Z20" s="1">
        <v>231</v>
      </c>
      <c r="AA20" s="1">
        <v>119</v>
      </c>
      <c r="AB20" s="1">
        <v>146</v>
      </c>
      <c r="AC20" s="1">
        <v>283</v>
      </c>
      <c r="AD20" s="1">
        <v>30.5</v>
      </c>
      <c r="AE20" s="1">
        <v>97</v>
      </c>
      <c r="AF20" s="1">
        <v>11.2</v>
      </c>
      <c r="AG20" s="1">
        <v>1.77</v>
      </c>
      <c r="AH20" s="1">
        <v>6.51</v>
      </c>
      <c r="AI20" s="1">
        <v>0.94</v>
      </c>
      <c r="AJ20" s="1">
        <v>5.3</v>
      </c>
      <c r="AK20" s="1">
        <v>0.97</v>
      </c>
      <c r="AL20" s="1">
        <v>2.69</v>
      </c>
      <c r="AM20" s="1">
        <v>0.34699999999999998</v>
      </c>
      <c r="AN20" s="1">
        <v>2.0699999999999998</v>
      </c>
      <c r="AO20" s="1">
        <v>0.313</v>
      </c>
      <c r="AP20" s="1">
        <v>6.4</v>
      </c>
      <c r="AQ20" s="1">
        <v>7</v>
      </c>
      <c r="AR20" s="1">
        <v>10.3</v>
      </c>
      <c r="AS20" s="1">
        <v>1.44</v>
      </c>
    </row>
    <row r="21" spans="1:45" s="1" customFormat="1" ht="13.8" customHeight="1">
      <c r="A21" s="1" t="s">
        <v>98</v>
      </c>
      <c r="B21" s="1" t="s">
        <v>80</v>
      </c>
      <c r="C21" s="1" t="s">
        <v>101</v>
      </c>
      <c r="D21" s="1">
        <v>54.24</v>
      </c>
      <c r="E21" s="1">
        <v>0.86799999999999999</v>
      </c>
      <c r="F21" s="1">
        <v>22.53</v>
      </c>
      <c r="G21" s="1">
        <v>2.62</v>
      </c>
      <c r="H21" s="1">
        <v>0.18099999999999999</v>
      </c>
      <c r="I21" s="1">
        <v>0.25</v>
      </c>
      <c r="J21" s="1">
        <v>1.81</v>
      </c>
      <c r="K21" s="1">
        <v>8.3800000000000008</v>
      </c>
      <c r="L21" s="1">
        <v>7.28</v>
      </c>
      <c r="M21" s="1">
        <v>7.0000000000000007E-2</v>
      </c>
      <c r="N21" s="1">
        <v>0.65</v>
      </c>
      <c r="O21" s="5">
        <f t="shared" si="0"/>
        <v>98.879000000000005</v>
      </c>
      <c r="U21" s="1">
        <v>24</v>
      </c>
      <c r="V21" s="1">
        <v>9</v>
      </c>
      <c r="W21" s="1">
        <v>144</v>
      </c>
      <c r="X21" s="1">
        <v>64</v>
      </c>
      <c r="Y21" s="1">
        <v>52.5</v>
      </c>
      <c r="Z21" s="1">
        <v>532</v>
      </c>
      <c r="AA21" s="1">
        <v>272</v>
      </c>
      <c r="AB21" s="1">
        <v>284</v>
      </c>
      <c r="AC21" s="1">
        <v>574</v>
      </c>
      <c r="AD21" s="1">
        <v>63.3</v>
      </c>
      <c r="AE21" s="1">
        <v>194</v>
      </c>
      <c r="AF21" s="1">
        <v>21.9</v>
      </c>
      <c r="AG21" s="1">
        <v>3.7</v>
      </c>
      <c r="AH21" s="1">
        <v>12.4</v>
      </c>
      <c r="AI21" s="1">
        <v>1.76</v>
      </c>
      <c r="AJ21" s="1">
        <v>9.98</v>
      </c>
      <c r="AK21" s="1">
        <v>1.89</v>
      </c>
      <c r="AL21" s="1">
        <v>5.09</v>
      </c>
      <c r="AM21" s="1">
        <v>0.71099999999999997</v>
      </c>
      <c r="AN21" s="1">
        <v>4.32</v>
      </c>
      <c r="AO21" s="1">
        <v>0.61499999999999999</v>
      </c>
      <c r="AP21" s="1">
        <v>14.8</v>
      </c>
      <c r="AQ21" s="1">
        <v>9</v>
      </c>
      <c r="AR21" s="1">
        <v>17.3</v>
      </c>
      <c r="AS21" s="1">
        <v>3.13</v>
      </c>
    </row>
    <row r="22" spans="1:45" s="1" customFormat="1">
      <c r="A22" s="1" t="s">
        <v>85</v>
      </c>
      <c r="B22" s="1" t="s">
        <v>99</v>
      </c>
      <c r="C22" s="1" t="s">
        <v>102</v>
      </c>
      <c r="D22" s="1">
        <v>58.79</v>
      </c>
      <c r="E22" s="1">
        <v>0.40799999999999997</v>
      </c>
      <c r="F22" s="1">
        <v>20.81</v>
      </c>
      <c r="G22" s="1">
        <v>2.81</v>
      </c>
      <c r="H22" s="1">
        <v>0.25900000000000001</v>
      </c>
      <c r="I22" s="1">
        <v>0.2</v>
      </c>
      <c r="J22" s="1">
        <v>0.84</v>
      </c>
      <c r="K22" s="1">
        <v>8.32</v>
      </c>
      <c r="L22" s="1">
        <v>6.94</v>
      </c>
      <c r="M22" s="1">
        <v>0.04</v>
      </c>
      <c r="N22" s="1">
        <v>0.86</v>
      </c>
      <c r="O22" s="5">
        <f t="shared" si="0"/>
        <v>100.27700000000002</v>
      </c>
      <c r="Q22" s="1">
        <v>2</v>
      </c>
      <c r="U22" s="1">
        <v>15</v>
      </c>
      <c r="V22" s="1">
        <v>5</v>
      </c>
      <c r="W22" s="1">
        <v>204</v>
      </c>
      <c r="X22" s="1">
        <v>42</v>
      </c>
      <c r="Y22" s="1">
        <v>42.3</v>
      </c>
      <c r="Z22" s="1">
        <v>468</v>
      </c>
      <c r="AA22" s="1">
        <v>168</v>
      </c>
      <c r="AB22" s="1">
        <v>230</v>
      </c>
      <c r="AC22" s="1">
        <v>428</v>
      </c>
      <c r="AD22" s="1">
        <v>41.7</v>
      </c>
      <c r="AE22" s="1">
        <v>116</v>
      </c>
      <c r="AF22" s="1">
        <v>14.3</v>
      </c>
      <c r="AG22" s="1">
        <v>1.01</v>
      </c>
      <c r="AH22" s="1">
        <v>8.9499999999999993</v>
      </c>
      <c r="AI22" s="1">
        <v>1.4</v>
      </c>
      <c r="AJ22" s="1">
        <v>8.35</v>
      </c>
      <c r="AK22" s="1">
        <v>1.53</v>
      </c>
      <c r="AL22" s="1">
        <v>4.16</v>
      </c>
      <c r="AM22" s="1">
        <v>0.54400000000000004</v>
      </c>
      <c r="AN22" s="1">
        <v>3.37</v>
      </c>
      <c r="AO22" s="1">
        <v>0.52100000000000002</v>
      </c>
      <c r="AP22" s="1">
        <v>12.3</v>
      </c>
      <c r="AQ22" s="1">
        <v>11</v>
      </c>
      <c r="AR22" s="1">
        <v>40.299999999999997</v>
      </c>
      <c r="AS22" s="1">
        <v>5.63</v>
      </c>
    </row>
    <row r="23" spans="1:45" s="1" customFormat="1">
      <c r="A23" s="1" t="s">
        <v>87</v>
      </c>
      <c r="B23" s="1" t="s">
        <v>99</v>
      </c>
      <c r="C23" s="1" t="s">
        <v>102</v>
      </c>
      <c r="D23" s="1">
        <v>56.25</v>
      </c>
      <c r="E23" s="1">
        <v>0.63</v>
      </c>
      <c r="F23" s="1">
        <v>21.71</v>
      </c>
      <c r="G23" s="1">
        <v>2.5</v>
      </c>
      <c r="H23" s="1">
        <v>0.17100000000000001</v>
      </c>
      <c r="I23" s="1">
        <v>0.21</v>
      </c>
      <c r="J23" s="1">
        <v>1.34</v>
      </c>
      <c r="K23" s="1">
        <v>8.2899999999999991</v>
      </c>
      <c r="L23" s="1">
        <v>6.99</v>
      </c>
      <c r="M23" s="1">
        <v>0.05</v>
      </c>
      <c r="N23" s="1">
        <v>1.79</v>
      </c>
      <c r="O23" s="5">
        <f t="shared" si="0"/>
        <v>99.930999999999997</v>
      </c>
      <c r="U23" s="1">
        <v>17</v>
      </c>
      <c r="V23" s="1">
        <v>6</v>
      </c>
      <c r="W23" s="1">
        <v>125</v>
      </c>
      <c r="X23" s="1">
        <v>50</v>
      </c>
      <c r="Y23" s="1">
        <v>32.1</v>
      </c>
      <c r="Z23" s="1">
        <v>153</v>
      </c>
      <c r="AA23" s="1">
        <v>145</v>
      </c>
      <c r="AB23" s="1">
        <v>180</v>
      </c>
      <c r="AC23" s="1">
        <v>372</v>
      </c>
      <c r="AD23" s="1">
        <v>40.5</v>
      </c>
      <c r="AE23" s="1">
        <v>126</v>
      </c>
      <c r="AF23" s="1">
        <v>14.7</v>
      </c>
      <c r="AG23" s="1">
        <v>2.13</v>
      </c>
      <c r="AH23" s="1">
        <v>7.91</v>
      </c>
      <c r="AI23" s="1">
        <v>1.18</v>
      </c>
      <c r="AJ23" s="1">
        <v>6.5</v>
      </c>
      <c r="AK23" s="1">
        <v>1.19</v>
      </c>
      <c r="AL23" s="1">
        <v>3.11</v>
      </c>
      <c r="AM23" s="1">
        <v>0.39900000000000002</v>
      </c>
      <c r="AN23" s="1">
        <v>2.41</v>
      </c>
      <c r="AO23" s="1">
        <v>0.34</v>
      </c>
      <c r="AP23" s="1">
        <v>5.2</v>
      </c>
      <c r="AQ23" s="1">
        <v>9</v>
      </c>
      <c r="AR23" s="1">
        <v>9.93</v>
      </c>
      <c r="AS23" s="1">
        <v>0.85</v>
      </c>
    </row>
    <row r="24" spans="1:45" s="1" customFormat="1">
      <c r="A24" s="1" t="s">
        <v>88</v>
      </c>
      <c r="B24" s="1" t="s">
        <v>99</v>
      </c>
      <c r="C24" s="1" t="s">
        <v>102</v>
      </c>
      <c r="D24" s="1">
        <v>57.34</v>
      </c>
      <c r="E24" s="1">
        <v>0.495</v>
      </c>
      <c r="F24" s="1">
        <v>21.93</v>
      </c>
      <c r="G24" s="1">
        <v>2.5099999999999998</v>
      </c>
      <c r="H24" s="1">
        <v>0.221</v>
      </c>
      <c r="I24" s="1">
        <v>0.25</v>
      </c>
      <c r="J24" s="1">
        <v>1.1000000000000001</v>
      </c>
      <c r="K24" s="1">
        <v>8.1199999999999992</v>
      </c>
      <c r="L24" s="1">
        <v>7.41</v>
      </c>
      <c r="M24" s="1">
        <v>0.06</v>
      </c>
      <c r="N24" s="1">
        <v>1.07</v>
      </c>
      <c r="O24" s="5">
        <f t="shared" si="0"/>
        <v>100.506</v>
      </c>
      <c r="T24" s="1">
        <v>10</v>
      </c>
      <c r="U24" s="1">
        <v>13</v>
      </c>
      <c r="V24" s="1">
        <v>27</v>
      </c>
      <c r="W24" s="1">
        <v>196</v>
      </c>
      <c r="X24" s="1">
        <v>100</v>
      </c>
      <c r="Y24" s="1">
        <v>31.7</v>
      </c>
      <c r="Z24" s="1">
        <v>610</v>
      </c>
      <c r="AA24" s="1">
        <v>185</v>
      </c>
      <c r="AB24" s="1">
        <v>210</v>
      </c>
      <c r="AC24" s="1">
        <v>355</v>
      </c>
      <c r="AD24" s="1">
        <v>34.6</v>
      </c>
      <c r="AE24" s="1">
        <v>93.4</v>
      </c>
      <c r="AF24" s="1">
        <v>10.4</v>
      </c>
      <c r="AG24" s="1">
        <v>1.53</v>
      </c>
      <c r="AH24" s="1">
        <v>5.88</v>
      </c>
      <c r="AI24" s="1">
        <v>0.99</v>
      </c>
      <c r="AJ24" s="1">
        <v>5.94</v>
      </c>
      <c r="AK24" s="1">
        <v>1.21</v>
      </c>
      <c r="AL24" s="1">
        <v>3.64</v>
      </c>
      <c r="AM24" s="1">
        <v>0.52900000000000003</v>
      </c>
      <c r="AN24" s="1">
        <v>3.4</v>
      </c>
      <c r="AO24" s="1">
        <v>0.53800000000000003</v>
      </c>
      <c r="AP24" s="1">
        <v>11.7</v>
      </c>
      <c r="AQ24" s="1">
        <v>7</v>
      </c>
      <c r="AR24" s="1">
        <v>22.8</v>
      </c>
      <c r="AS24" s="1">
        <v>3.99</v>
      </c>
    </row>
    <row r="25" spans="1:45" s="1" customFormat="1">
      <c r="A25" s="1" t="s">
        <v>89</v>
      </c>
      <c r="B25" s="1" t="s">
        <v>99</v>
      </c>
      <c r="C25" s="1" t="s">
        <v>102</v>
      </c>
      <c r="D25" s="1">
        <v>56.69</v>
      </c>
      <c r="E25" s="1">
        <v>0.90400000000000003</v>
      </c>
      <c r="F25" s="1">
        <v>20.079999999999998</v>
      </c>
      <c r="G25" s="1">
        <v>3.45</v>
      </c>
      <c r="H25" s="1">
        <v>0.187</v>
      </c>
      <c r="I25" s="1">
        <v>0.65</v>
      </c>
      <c r="J25" s="1">
        <v>1.99</v>
      </c>
      <c r="K25" s="1">
        <v>6.38</v>
      </c>
      <c r="L25" s="1">
        <v>7.34</v>
      </c>
      <c r="M25" s="1">
        <v>0.27</v>
      </c>
      <c r="N25" s="1">
        <v>2.25</v>
      </c>
      <c r="O25" s="5">
        <f>SUM(D25:N25)</f>
        <v>100.191</v>
      </c>
      <c r="Q25" s="1">
        <v>2</v>
      </c>
      <c r="R25" s="1">
        <v>20</v>
      </c>
      <c r="T25" s="1">
        <v>6</v>
      </c>
      <c r="U25" s="1">
        <v>33</v>
      </c>
      <c r="V25" s="1">
        <v>401</v>
      </c>
      <c r="W25" s="1">
        <v>125</v>
      </c>
      <c r="X25" s="1">
        <v>1274</v>
      </c>
      <c r="Y25" s="1">
        <v>32.200000000000003</v>
      </c>
      <c r="Z25" s="1">
        <v>436</v>
      </c>
      <c r="AA25" s="1">
        <v>137</v>
      </c>
      <c r="AB25" s="1">
        <v>179</v>
      </c>
      <c r="AC25" s="1">
        <v>344</v>
      </c>
      <c r="AD25" s="1">
        <v>39.299999999999997</v>
      </c>
      <c r="AE25" s="1">
        <v>122</v>
      </c>
      <c r="AF25" s="1">
        <v>16.100000000000001</v>
      </c>
      <c r="AG25" s="1">
        <v>3.6</v>
      </c>
      <c r="AH25" s="1">
        <v>9.41</v>
      </c>
      <c r="AI25" s="1">
        <v>1.38</v>
      </c>
      <c r="AJ25" s="1">
        <v>7.17</v>
      </c>
      <c r="AK25" s="1">
        <v>1.31</v>
      </c>
      <c r="AL25" s="1">
        <v>3.69</v>
      </c>
      <c r="AM25" s="1">
        <v>0.51200000000000001</v>
      </c>
      <c r="AN25" s="1">
        <v>3.07</v>
      </c>
      <c r="AO25" s="1">
        <v>0.46200000000000002</v>
      </c>
      <c r="AP25" s="1">
        <v>9.4</v>
      </c>
      <c r="AQ25" s="1">
        <v>12</v>
      </c>
      <c r="AR25" s="1">
        <v>15.7</v>
      </c>
      <c r="AS25" s="1">
        <v>2.87</v>
      </c>
    </row>
    <row r="26" spans="1:45" s="1" customFormat="1">
      <c r="A26" s="1" t="s">
        <v>91</v>
      </c>
      <c r="B26" s="1" t="s">
        <v>99</v>
      </c>
      <c r="C26" s="1" t="s">
        <v>102</v>
      </c>
      <c r="D26" s="1">
        <v>59.22</v>
      </c>
      <c r="E26" s="1">
        <v>0.84399999999999997</v>
      </c>
      <c r="F26" s="1">
        <v>20.99</v>
      </c>
      <c r="G26" s="1">
        <v>2.37</v>
      </c>
      <c r="H26" s="1">
        <v>0.20799999999999999</v>
      </c>
      <c r="I26" s="1">
        <v>0.53</v>
      </c>
      <c r="J26" s="1">
        <v>0.98</v>
      </c>
      <c r="K26" s="1">
        <v>4.25</v>
      </c>
      <c r="L26" s="1">
        <v>8.42</v>
      </c>
      <c r="M26" s="1">
        <v>0.19</v>
      </c>
      <c r="N26" s="1">
        <v>2.17</v>
      </c>
      <c r="O26" s="5">
        <f t="shared" si="0"/>
        <v>100.17200000000001</v>
      </c>
      <c r="Q26" s="1">
        <v>2</v>
      </c>
      <c r="T26" s="1">
        <v>15</v>
      </c>
      <c r="U26" s="1">
        <v>24</v>
      </c>
      <c r="V26" s="1">
        <v>194</v>
      </c>
      <c r="W26" s="1">
        <v>167</v>
      </c>
      <c r="X26" s="1">
        <v>673</v>
      </c>
      <c r="Y26" s="1">
        <v>42.6</v>
      </c>
      <c r="Z26" s="1">
        <v>431</v>
      </c>
      <c r="AA26" s="1">
        <v>162</v>
      </c>
      <c r="AB26" s="1">
        <v>227</v>
      </c>
      <c r="AC26" s="1">
        <v>457</v>
      </c>
      <c r="AD26" s="1">
        <v>54.1</v>
      </c>
      <c r="AE26" s="1">
        <v>173</v>
      </c>
      <c r="AF26" s="1">
        <v>22.9</v>
      </c>
      <c r="AG26" s="1">
        <v>5.1100000000000003</v>
      </c>
      <c r="AH26" s="1">
        <v>13.1</v>
      </c>
      <c r="AI26" s="1">
        <v>1.92</v>
      </c>
      <c r="AJ26" s="1">
        <v>10.1</v>
      </c>
      <c r="AK26" s="1">
        <v>1.76</v>
      </c>
      <c r="AL26" s="1">
        <v>4.68</v>
      </c>
      <c r="AM26" s="1">
        <v>0.61399999999999999</v>
      </c>
      <c r="AN26" s="1">
        <v>3.44</v>
      </c>
      <c r="AO26" s="1">
        <v>0.48399999999999999</v>
      </c>
      <c r="AP26" s="1">
        <v>9.6</v>
      </c>
      <c r="AQ26" s="1">
        <v>10</v>
      </c>
      <c r="AR26" s="1">
        <v>15.4</v>
      </c>
      <c r="AS26" s="1">
        <v>4.42</v>
      </c>
    </row>
    <row r="27" spans="1:45" s="1" customFormat="1">
      <c r="A27" s="1" t="s">
        <v>92</v>
      </c>
      <c r="B27" s="1" t="s">
        <v>99</v>
      </c>
      <c r="C27" s="1" t="s">
        <v>102</v>
      </c>
      <c r="D27" s="1">
        <v>56.39</v>
      </c>
      <c r="E27" s="1">
        <v>0.97299999999999998</v>
      </c>
      <c r="F27" s="1">
        <v>20.02</v>
      </c>
      <c r="G27" s="1">
        <v>3.64</v>
      </c>
      <c r="H27" s="1">
        <v>0.185</v>
      </c>
      <c r="I27" s="1">
        <v>0.74</v>
      </c>
      <c r="J27" s="1">
        <v>2.48</v>
      </c>
      <c r="K27" s="1">
        <v>5.94</v>
      </c>
      <c r="L27" s="1">
        <v>7.31</v>
      </c>
      <c r="M27" s="1">
        <v>0.32</v>
      </c>
      <c r="N27" s="1">
        <v>2.33</v>
      </c>
      <c r="O27" s="5">
        <f t="shared" si="0"/>
        <v>100.32799999999999</v>
      </c>
      <c r="Q27" s="1">
        <v>2</v>
      </c>
      <c r="T27" s="1">
        <v>11</v>
      </c>
      <c r="U27" s="1">
        <v>38</v>
      </c>
      <c r="V27" s="1">
        <v>455</v>
      </c>
      <c r="W27" s="1">
        <v>123</v>
      </c>
      <c r="X27" s="1">
        <v>1492</v>
      </c>
      <c r="Y27" s="1">
        <v>32.799999999999997</v>
      </c>
      <c r="Z27" s="1">
        <v>424</v>
      </c>
      <c r="AA27" s="1">
        <v>129</v>
      </c>
      <c r="AB27" s="1">
        <v>180</v>
      </c>
      <c r="AC27" s="1">
        <v>350</v>
      </c>
      <c r="AD27" s="1">
        <v>40.5</v>
      </c>
      <c r="AE27" s="1">
        <v>129</v>
      </c>
      <c r="AF27" s="1">
        <v>17</v>
      </c>
      <c r="AG27" s="1">
        <v>4.17</v>
      </c>
      <c r="AH27" s="1">
        <v>9.4700000000000006</v>
      </c>
      <c r="AI27" s="1">
        <v>1.4</v>
      </c>
      <c r="AJ27" s="1">
        <v>7.73</v>
      </c>
      <c r="AK27" s="1">
        <v>1.31</v>
      </c>
      <c r="AL27" s="1">
        <v>3.81</v>
      </c>
      <c r="AM27" s="1">
        <v>0.497</v>
      </c>
      <c r="AN27" s="1">
        <v>3.03</v>
      </c>
      <c r="AO27" s="1">
        <v>0.439</v>
      </c>
      <c r="AP27" s="1">
        <v>9</v>
      </c>
      <c r="AQ27" s="1">
        <v>11</v>
      </c>
      <c r="AR27" s="1">
        <v>14.8</v>
      </c>
      <c r="AS27" s="1">
        <v>2.71</v>
      </c>
    </row>
    <row r="28" spans="1:45" s="1" customFormat="1">
      <c r="A28" s="1" t="s">
        <v>93</v>
      </c>
      <c r="B28" s="1" t="s">
        <v>99</v>
      </c>
      <c r="C28" s="1" t="s">
        <v>102</v>
      </c>
      <c r="D28" s="1">
        <v>54.73</v>
      </c>
      <c r="E28" s="1">
        <v>1.514</v>
      </c>
      <c r="F28" s="1">
        <v>19.09</v>
      </c>
      <c r="G28" s="1">
        <v>5.45</v>
      </c>
      <c r="H28" s="1">
        <v>0.26500000000000001</v>
      </c>
      <c r="I28" s="1">
        <v>1.58</v>
      </c>
      <c r="J28" s="1">
        <v>3.5</v>
      </c>
      <c r="K28" s="1">
        <v>5.83</v>
      </c>
      <c r="L28" s="1">
        <v>6.7</v>
      </c>
      <c r="M28" s="1">
        <v>0.74</v>
      </c>
      <c r="N28" s="1">
        <v>1.18</v>
      </c>
      <c r="O28" s="5">
        <f t="shared" si="0"/>
        <v>100.57900000000001</v>
      </c>
      <c r="Q28" s="1">
        <v>5</v>
      </c>
      <c r="R28" s="1">
        <v>40</v>
      </c>
      <c r="T28" s="1">
        <v>11</v>
      </c>
      <c r="U28" s="1">
        <v>82</v>
      </c>
      <c r="V28" s="1">
        <v>898</v>
      </c>
      <c r="W28" s="1">
        <v>112</v>
      </c>
      <c r="X28" s="1">
        <v>1816</v>
      </c>
      <c r="Y28" s="1">
        <v>34.200000000000003</v>
      </c>
      <c r="Z28" s="1">
        <v>292</v>
      </c>
      <c r="AA28" s="1">
        <v>109</v>
      </c>
      <c r="AB28" s="1">
        <v>195</v>
      </c>
      <c r="AC28" s="1">
        <v>390</v>
      </c>
      <c r="AD28" s="1">
        <v>45</v>
      </c>
      <c r="AE28" s="1">
        <v>146</v>
      </c>
      <c r="AF28" s="1">
        <v>19.5</v>
      </c>
      <c r="AG28" s="1">
        <v>4.68</v>
      </c>
      <c r="AH28" s="1">
        <v>11.5</v>
      </c>
      <c r="AI28" s="1">
        <v>1.59</v>
      </c>
      <c r="AJ28" s="1">
        <v>8.23</v>
      </c>
      <c r="AK28" s="1">
        <v>1.4</v>
      </c>
      <c r="AL28" s="1">
        <v>3.76</v>
      </c>
      <c r="AM28" s="1">
        <v>0.48699999999999999</v>
      </c>
      <c r="AN28" s="1">
        <v>2.79</v>
      </c>
      <c r="AO28" s="1">
        <v>0.38100000000000001</v>
      </c>
      <c r="AP28" s="1">
        <v>6.4</v>
      </c>
      <c r="AQ28" s="1">
        <v>7</v>
      </c>
      <c r="AR28" s="1">
        <v>9.9700000000000006</v>
      </c>
      <c r="AS28" s="1">
        <v>1.73</v>
      </c>
    </row>
    <row r="29" spans="1:45" s="1" customFormat="1">
      <c r="A29" s="1" t="s">
        <v>94</v>
      </c>
      <c r="B29" s="1" t="s">
        <v>99</v>
      </c>
      <c r="C29" s="1" t="s">
        <v>102</v>
      </c>
      <c r="D29" s="1">
        <v>57.52</v>
      </c>
      <c r="E29" s="1">
        <v>0.76100000000000001</v>
      </c>
      <c r="F29" s="1">
        <v>20.75</v>
      </c>
      <c r="G29" s="1">
        <v>3</v>
      </c>
      <c r="H29" s="1">
        <v>0.192</v>
      </c>
      <c r="I29" s="1">
        <v>0.48</v>
      </c>
      <c r="J29" s="1">
        <v>1.83</v>
      </c>
      <c r="K29" s="1">
        <v>7.52</v>
      </c>
      <c r="L29" s="1">
        <v>7.43</v>
      </c>
      <c r="M29" s="1">
        <v>0.18</v>
      </c>
      <c r="N29" s="1">
        <v>0.93</v>
      </c>
      <c r="O29" s="5">
        <f t="shared" si="0"/>
        <v>100.59300000000002</v>
      </c>
      <c r="Q29" s="1">
        <v>2</v>
      </c>
      <c r="T29" s="1">
        <v>9</v>
      </c>
      <c r="U29" s="1">
        <v>27</v>
      </c>
      <c r="V29" s="1">
        <v>232</v>
      </c>
      <c r="W29" s="1">
        <v>154</v>
      </c>
      <c r="X29" s="1">
        <v>722</v>
      </c>
      <c r="Y29" s="1">
        <v>37.4</v>
      </c>
      <c r="Z29" s="1">
        <v>433</v>
      </c>
      <c r="AA29" s="1">
        <v>143</v>
      </c>
      <c r="AB29" s="1">
        <v>180</v>
      </c>
      <c r="AC29" s="1">
        <v>363</v>
      </c>
      <c r="AD29" s="1">
        <v>42.7</v>
      </c>
      <c r="AE29" s="1">
        <v>121</v>
      </c>
      <c r="AF29" s="1">
        <v>15.9</v>
      </c>
      <c r="AG29" s="1">
        <v>3.19</v>
      </c>
      <c r="AH29" s="1">
        <v>9.73</v>
      </c>
      <c r="AI29" s="1">
        <v>1.46</v>
      </c>
      <c r="AJ29" s="1">
        <v>7.85</v>
      </c>
      <c r="AK29" s="1">
        <v>1.49</v>
      </c>
      <c r="AL29" s="1">
        <v>4.33</v>
      </c>
      <c r="AM29" s="1">
        <v>0.58899999999999997</v>
      </c>
      <c r="AN29" s="1">
        <v>3.46</v>
      </c>
      <c r="AO29" s="1">
        <v>0.47299999999999998</v>
      </c>
      <c r="AP29" s="1">
        <v>10</v>
      </c>
      <c r="AQ29" s="1">
        <v>12</v>
      </c>
      <c r="AR29" s="1">
        <v>15</v>
      </c>
      <c r="AS29" s="1">
        <v>2.77</v>
      </c>
    </row>
    <row r="30" spans="1:45" s="1" customFormat="1">
      <c r="A30" s="1" t="s">
        <v>95</v>
      </c>
      <c r="B30" s="1" t="s">
        <v>99</v>
      </c>
      <c r="C30" s="1" t="s">
        <v>102</v>
      </c>
      <c r="D30" s="1">
        <v>59.21</v>
      </c>
      <c r="E30" s="1">
        <v>0.57199999999999995</v>
      </c>
      <c r="F30" s="1">
        <v>19.899999999999999</v>
      </c>
      <c r="G30" s="1">
        <v>2.67</v>
      </c>
      <c r="H30" s="1">
        <v>0.246</v>
      </c>
      <c r="I30" s="1">
        <v>0.27</v>
      </c>
      <c r="J30" s="1">
        <v>1.28</v>
      </c>
      <c r="K30" s="1">
        <v>7.1</v>
      </c>
      <c r="L30" s="1">
        <v>7.12</v>
      </c>
      <c r="M30" s="1">
        <v>0.05</v>
      </c>
      <c r="N30" s="1">
        <v>1.23</v>
      </c>
      <c r="O30" s="5">
        <f t="shared" si="0"/>
        <v>99.647999999999996</v>
      </c>
      <c r="Q30" s="1">
        <v>2</v>
      </c>
      <c r="T30" s="1">
        <v>7</v>
      </c>
      <c r="U30" s="1">
        <v>13</v>
      </c>
      <c r="V30" s="1">
        <v>18</v>
      </c>
      <c r="W30" s="1">
        <v>168</v>
      </c>
      <c r="X30" s="1">
        <v>66</v>
      </c>
      <c r="Y30" s="1">
        <v>43.2</v>
      </c>
      <c r="Z30" s="1">
        <v>751</v>
      </c>
      <c r="AA30" s="1">
        <v>213</v>
      </c>
      <c r="AB30" s="1">
        <v>217</v>
      </c>
      <c r="AC30" s="1">
        <v>405</v>
      </c>
      <c r="AD30" s="1">
        <v>42.3</v>
      </c>
      <c r="AE30" s="1">
        <v>110</v>
      </c>
      <c r="AF30" s="1">
        <v>13.9</v>
      </c>
      <c r="AG30" s="1">
        <v>1.78</v>
      </c>
      <c r="AH30" s="1">
        <v>8.25</v>
      </c>
      <c r="AI30" s="1">
        <v>1.32</v>
      </c>
      <c r="AJ30" s="1">
        <v>7.84</v>
      </c>
      <c r="AK30" s="1">
        <v>1.61</v>
      </c>
      <c r="AL30" s="1">
        <v>4.84</v>
      </c>
      <c r="AM30" s="1">
        <v>0.73699999999999999</v>
      </c>
      <c r="AN30" s="1">
        <v>4.58</v>
      </c>
      <c r="AO30" s="1">
        <v>0.70099999999999996</v>
      </c>
      <c r="AP30" s="1">
        <v>15.6</v>
      </c>
      <c r="AQ30" s="1">
        <v>17</v>
      </c>
      <c r="AR30" s="1">
        <v>25.6</v>
      </c>
      <c r="AS30" s="1">
        <v>4.8099999999999996</v>
      </c>
    </row>
    <row r="31" spans="1:45" s="1" customFormat="1" ht="13.8" customHeight="1">
      <c r="A31" s="1" t="s">
        <v>96</v>
      </c>
      <c r="B31" s="1" t="s">
        <v>99</v>
      </c>
      <c r="C31" s="1" t="s">
        <v>102</v>
      </c>
      <c r="D31" s="1">
        <v>56.51</v>
      </c>
      <c r="E31" s="1">
        <v>1.165</v>
      </c>
      <c r="F31" s="1">
        <v>19.22</v>
      </c>
      <c r="G31" s="1">
        <v>4.2699999999999996</v>
      </c>
      <c r="H31" s="1">
        <v>0.17499999999999999</v>
      </c>
      <c r="I31" s="1">
        <v>0.97</v>
      </c>
      <c r="J31" s="1">
        <v>2.83</v>
      </c>
      <c r="K31" s="1">
        <v>5.33</v>
      </c>
      <c r="L31" s="1">
        <v>7.29</v>
      </c>
      <c r="M31" s="1">
        <v>0.38</v>
      </c>
      <c r="N31" s="1">
        <v>1.61</v>
      </c>
      <c r="O31" s="5">
        <f t="shared" si="0"/>
        <v>99.749999999999986</v>
      </c>
      <c r="Q31" s="1">
        <v>3</v>
      </c>
      <c r="T31" s="1">
        <v>2</v>
      </c>
      <c r="U31" s="1">
        <v>50</v>
      </c>
      <c r="V31" s="1">
        <v>918</v>
      </c>
      <c r="W31" s="1">
        <v>112</v>
      </c>
      <c r="X31" s="1">
        <v>2816</v>
      </c>
      <c r="Y31" s="1">
        <v>32.9</v>
      </c>
      <c r="Z31" s="1">
        <v>339</v>
      </c>
      <c r="AA31" s="1">
        <v>129</v>
      </c>
      <c r="AB31" s="1">
        <v>150</v>
      </c>
      <c r="AC31" s="1">
        <v>298</v>
      </c>
      <c r="AD31" s="1">
        <v>34.799999999999997</v>
      </c>
      <c r="AE31" s="1">
        <v>125</v>
      </c>
      <c r="AF31" s="1">
        <v>16.8</v>
      </c>
      <c r="AG31" s="1">
        <v>4.97</v>
      </c>
      <c r="AH31" s="1">
        <v>10.3</v>
      </c>
      <c r="AI31" s="1">
        <v>1.31</v>
      </c>
      <c r="AJ31" s="1">
        <v>7.21</v>
      </c>
      <c r="AK31" s="1">
        <v>1.19</v>
      </c>
      <c r="AL31" s="1">
        <v>3.19</v>
      </c>
      <c r="AM31" s="1">
        <v>0.42499999999999999</v>
      </c>
      <c r="AN31" s="1">
        <v>2.44</v>
      </c>
      <c r="AO31" s="1">
        <v>0.376</v>
      </c>
      <c r="AP31" s="1">
        <v>8.8000000000000007</v>
      </c>
      <c r="AQ31" s="1">
        <v>11</v>
      </c>
      <c r="AR31" s="1">
        <v>11.5</v>
      </c>
      <c r="AS31" s="1">
        <v>2.2999999999999998</v>
      </c>
    </row>
    <row r="32" spans="1:45" s="1" customFormat="1">
      <c r="A32" s="1" t="s">
        <v>72</v>
      </c>
      <c r="B32" s="1" t="s">
        <v>14</v>
      </c>
      <c r="C32" s="1" t="s">
        <v>106</v>
      </c>
      <c r="D32" s="1">
        <v>56.45</v>
      </c>
      <c r="E32" s="1">
        <v>0.30099999999999999</v>
      </c>
      <c r="F32" s="1">
        <v>22.72</v>
      </c>
      <c r="G32" s="1">
        <v>2.36</v>
      </c>
      <c r="H32" s="1">
        <v>0.183</v>
      </c>
      <c r="I32" s="1">
        <v>0.17</v>
      </c>
      <c r="J32" s="1">
        <v>1.34</v>
      </c>
      <c r="K32" s="1">
        <v>7.77</v>
      </c>
      <c r="L32" s="1">
        <v>7.78</v>
      </c>
      <c r="M32" s="1">
        <v>0.04</v>
      </c>
      <c r="N32" s="1">
        <v>1.54</v>
      </c>
      <c r="O32" s="5">
        <f>SUM(D32:N32)</f>
        <v>100.65400000000002</v>
      </c>
      <c r="U32" s="1">
        <v>27</v>
      </c>
      <c r="V32" s="1">
        <v>9</v>
      </c>
      <c r="W32" s="1">
        <v>161</v>
      </c>
      <c r="X32" s="1">
        <v>181</v>
      </c>
      <c r="Y32" s="1">
        <v>20</v>
      </c>
      <c r="Z32" s="1">
        <v>672</v>
      </c>
      <c r="AA32" s="1">
        <v>166</v>
      </c>
      <c r="AB32" s="1">
        <v>188</v>
      </c>
      <c r="AC32" s="1">
        <v>276</v>
      </c>
      <c r="AD32" s="1">
        <v>20.2</v>
      </c>
      <c r="AE32" s="1">
        <v>49</v>
      </c>
      <c r="AF32" s="1">
        <v>4.8600000000000003</v>
      </c>
      <c r="AG32" s="1">
        <v>1.05</v>
      </c>
      <c r="AH32" s="1">
        <v>2.79</v>
      </c>
      <c r="AI32" s="1">
        <v>0.43</v>
      </c>
      <c r="AJ32" s="1">
        <v>2.96</v>
      </c>
      <c r="AK32" s="1">
        <v>0.61</v>
      </c>
      <c r="AL32" s="1">
        <v>1.95</v>
      </c>
      <c r="AM32" s="1">
        <v>0.32900000000000001</v>
      </c>
      <c r="AN32" s="1">
        <v>2.27</v>
      </c>
      <c r="AO32" s="1">
        <v>0.37</v>
      </c>
      <c r="AP32" s="1">
        <v>13.9</v>
      </c>
      <c r="AQ32" s="1">
        <v>16</v>
      </c>
      <c r="AR32" s="1">
        <v>25.1</v>
      </c>
      <c r="AS32" s="1">
        <v>4.82</v>
      </c>
    </row>
    <row r="33" spans="1:45" s="1" customFormat="1">
      <c r="A33" s="1" t="s">
        <v>51</v>
      </c>
      <c r="B33" s="41" t="s">
        <v>260</v>
      </c>
      <c r="C33" s="1" t="s">
        <v>104</v>
      </c>
      <c r="D33" s="1">
        <v>58.1</v>
      </c>
      <c r="E33" s="1">
        <v>1.431</v>
      </c>
      <c r="F33" s="1">
        <v>20.14</v>
      </c>
      <c r="G33" s="1">
        <v>4.68</v>
      </c>
      <c r="H33" s="1">
        <v>0.13900000000000001</v>
      </c>
      <c r="I33" s="1">
        <v>0.81</v>
      </c>
      <c r="J33" s="1">
        <v>2.2999999999999998</v>
      </c>
      <c r="K33" s="1">
        <v>4.51</v>
      </c>
      <c r="L33" s="1">
        <v>5.99</v>
      </c>
      <c r="M33" s="1">
        <v>0.3</v>
      </c>
      <c r="N33" s="1">
        <v>1.67</v>
      </c>
      <c r="O33" s="5">
        <f t="shared" ref="O33:O39" si="1">SUM(D33:N33)</f>
        <v>100.07</v>
      </c>
      <c r="Q33" s="1">
        <v>2</v>
      </c>
      <c r="R33" s="1">
        <v>30</v>
      </c>
      <c r="T33" s="1">
        <v>14</v>
      </c>
      <c r="U33" s="1">
        <v>44</v>
      </c>
      <c r="V33" s="1">
        <v>1995</v>
      </c>
      <c r="W33" s="1">
        <v>155</v>
      </c>
      <c r="X33" s="1">
        <v>1821</v>
      </c>
      <c r="Y33" s="1">
        <v>593</v>
      </c>
      <c r="Z33" s="1">
        <v>636</v>
      </c>
      <c r="AA33" s="1">
        <v>135</v>
      </c>
      <c r="AB33" s="1">
        <v>632</v>
      </c>
      <c r="AC33" s="1">
        <v>256</v>
      </c>
      <c r="AD33" s="1">
        <v>125</v>
      </c>
      <c r="AE33" s="1">
        <v>517</v>
      </c>
      <c r="AF33" s="1">
        <v>71.099999999999994</v>
      </c>
      <c r="AG33" s="1">
        <v>19.7</v>
      </c>
      <c r="AH33" s="1">
        <v>76.3</v>
      </c>
      <c r="AI33" s="1">
        <v>10.199999999999999</v>
      </c>
      <c r="AJ33" s="1">
        <v>64.7</v>
      </c>
      <c r="AK33" s="1">
        <v>15.1</v>
      </c>
      <c r="AL33" s="1">
        <v>41.6</v>
      </c>
      <c r="AM33" s="1">
        <v>4.97</v>
      </c>
      <c r="AN33" s="1">
        <v>28</v>
      </c>
      <c r="AO33" s="1">
        <v>4.17</v>
      </c>
      <c r="AP33" s="1">
        <v>12.3</v>
      </c>
      <c r="AQ33" s="1">
        <v>14</v>
      </c>
      <c r="AR33" s="1">
        <v>19.7</v>
      </c>
      <c r="AS33" s="1">
        <v>4.34</v>
      </c>
    </row>
    <row r="34" spans="1:45" s="1" customFormat="1">
      <c r="A34" s="1" t="s">
        <v>52</v>
      </c>
      <c r="B34" s="41" t="s">
        <v>260</v>
      </c>
      <c r="C34" s="1" t="s">
        <v>104</v>
      </c>
      <c r="D34" s="1">
        <v>58.44</v>
      </c>
      <c r="E34" s="1">
        <v>1.091</v>
      </c>
      <c r="F34" s="1">
        <v>21.82</v>
      </c>
      <c r="G34" s="1">
        <v>3.61</v>
      </c>
      <c r="H34" s="1">
        <v>0.16300000000000001</v>
      </c>
      <c r="I34" s="1">
        <v>0.52</v>
      </c>
      <c r="J34" s="1">
        <v>0.89</v>
      </c>
      <c r="K34" s="1">
        <v>3.39</v>
      </c>
      <c r="L34" s="1">
        <v>8.16</v>
      </c>
      <c r="M34" s="1">
        <v>0.13</v>
      </c>
      <c r="N34" s="1">
        <v>2.2799999999999998</v>
      </c>
      <c r="O34" s="5">
        <f t="shared" si="1"/>
        <v>100.49399999999999</v>
      </c>
      <c r="T34" s="1">
        <v>7</v>
      </c>
      <c r="U34" s="1">
        <v>25</v>
      </c>
      <c r="V34" s="1">
        <v>572</v>
      </c>
      <c r="W34" s="1">
        <v>192</v>
      </c>
      <c r="X34" s="1">
        <v>673</v>
      </c>
      <c r="Y34" s="1">
        <v>33.700000000000003</v>
      </c>
      <c r="Z34" s="1">
        <v>832</v>
      </c>
      <c r="AA34" s="1">
        <v>185</v>
      </c>
      <c r="AB34" s="1">
        <v>174</v>
      </c>
      <c r="AC34" s="1">
        <v>300</v>
      </c>
      <c r="AD34" s="1">
        <v>32.4</v>
      </c>
      <c r="AE34" s="1">
        <v>98.9</v>
      </c>
      <c r="AF34" s="1">
        <v>14</v>
      </c>
      <c r="AG34" s="1">
        <v>3.54</v>
      </c>
      <c r="AH34" s="1">
        <v>8.89</v>
      </c>
      <c r="AI34" s="1">
        <v>1.34</v>
      </c>
      <c r="AJ34" s="1">
        <v>7.34</v>
      </c>
      <c r="AK34" s="1">
        <v>1.31</v>
      </c>
      <c r="AL34" s="1">
        <v>3.58</v>
      </c>
      <c r="AM34" s="1">
        <v>0.47</v>
      </c>
      <c r="AN34" s="1">
        <v>3.26</v>
      </c>
      <c r="AO34" s="1">
        <v>0.5</v>
      </c>
      <c r="AP34" s="1">
        <v>14.5</v>
      </c>
      <c r="AQ34" s="1">
        <v>19</v>
      </c>
      <c r="AR34" s="1">
        <v>26.7</v>
      </c>
      <c r="AS34" s="1">
        <v>5.92</v>
      </c>
    </row>
    <row r="35" spans="1:45" s="1" customFormat="1">
      <c r="A35" s="1" t="s">
        <v>66</v>
      </c>
      <c r="B35" s="41" t="s">
        <v>260</v>
      </c>
      <c r="C35" s="1" t="s">
        <v>104</v>
      </c>
      <c r="D35" s="1">
        <v>60.44</v>
      </c>
      <c r="E35" s="1">
        <v>0.35899999999999999</v>
      </c>
      <c r="F35" s="1">
        <v>23.48</v>
      </c>
      <c r="G35" s="1">
        <v>1.99</v>
      </c>
      <c r="H35" s="1">
        <v>0.17</v>
      </c>
      <c r="I35" s="1">
        <v>0.15</v>
      </c>
      <c r="J35" s="1">
        <v>0.42</v>
      </c>
      <c r="K35" s="1">
        <v>6.37</v>
      </c>
      <c r="L35" s="1">
        <v>5.4</v>
      </c>
      <c r="M35" s="1">
        <v>0.04</v>
      </c>
      <c r="N35" s="1">
        <v>1.59</v>
      </c>
      <c r="O35" s="5">
        <f t="shared" si="1"/>
        <v>100.40900000000002</v>
      </c>
      <c r="T35" s="1">
        <v>8</v>
      </c>
      <c r="U35" s="1">
        <v>11</v>
      </c>
      <c r="V35" s="1">
        <v>5</v>
      </c>
      <c r="W35" s="1">
        <v>190</v>
      </c>
      <c r="X35" s="1">
        <v>15</v>
      </c>
      <c r="Y35" s="1">
        <v>37.1</v>
      </c>
      <c r="Z35" s="1">
        <v>1142</v>
      </c>
      <c r="AA35" s="1">
        <v>238</v>
      </c>
      <c r="AB35" s="1">
        <v>273</v>
      </c>
      <c r="AC35" s="1">
        <v>386</v>
      </c>
      <c r="AD35" s="1">
        <v>34.9</v>
      </c>
      <c r="AE35" s="1">
        <v>80.8</v>
      </c>
      <c r="AF35" s="1">
        <v>8.27</v>
      </c>
      <c r="AG35" s="1">
        <v>0.95599999999999996</v>
      </c>
      <c r="AH35" s="1">
        <v>5.0599999999999996</v>
      </c>
      <c r="AI35" s="1">
        <v>0.89</v>
      </c>
      <c r="AJ35" s="1">
        <v>5.68</v>
      </c>
      <c r="AK35" s="1">
        <v>1.28</v>
      </c>
      <c r="AL35" s="1">
        <v>4.1399999999999997</v>
      </c>
      <c r="AM35" s="1">
        <v>0.68400000000000005</v>
      </c>
      <c r="AN35" s="1">
        <v>4.76</v>
      </c>
      <c r="AO35" s="1">
        <v>0.755</v>
      </c>
      <c r="AP35" s="1">
        <v>22</v>
      </c>
      <c r="AQ35" s="1">
        <v>21</v>
      </c>
      <c r="AR35" s="1">
        <v>35.4</v>
      </c>
      <c r="AS35" s="1">
        <v>6.35</v>
      </c>
    </row>
    <row r="36" spans="1:45" s="1" customFormat="1">
      <c r="A36" s="1" t="s">
        <v>53</v>
      </c>
      <c r="B36" s="41" t="s">
        <v>260</v>
      </c>
      <c r="C36" s="1" t="s">
        <v>106</v>
      </c>
      <c r="D36" s="1">
        <v>64.09</v>
      </c>
      <c r="E36" s="1">
        <v>0.57099999999999995</v>
      </c>
      <c r="F36" s="1">
        <v>20.12</v>
      </c>
      <c r="G36" s="1">
        <v>2.8</v>
      </c>
      <c r="H36" s="1">
        <v>0.20300000000000001</v>
      </c>
      <c r="I36" s="1">
        <v>0.31</v>
      </c>
      <c r="J36" s="1">
        <v>0.21</v>
      </c>
      <c r="K36" s="1">
        <v>8.61</v>
      </c>
      <c r="L36" s="1">
        <v>2.54</v>
      </c>
      <c r="M36" s="1">
        <v>0.06</v>
      </c>
      <c r="N36" s="1">
        <v>0.99</v>
      </c>
      <c r="O36" s="5">
        <f t="shared" si="1"/>
        <v>100.504</v>
      </c>
      <c r="T36" s="1">
        <v>13</v>
      </c>
      <c r="U36" s="1">
        <v>16</v>
      </c>
      <c r="V36" s="1">
        <v>294</v>
      </c>
      <c r="W36" s="1">
        <v>119</v>
      </c>
      <c r="X36" s="1">
        <v>142</v>
      </c>
      <c r="Y36" s="1">
        <v>62.5</v>
      </c>
      <c r="Z36" s="1">
        <v>1545</v>
      </c>
      <c r="AA36" s="1">
        <v>298</v>
      </c>
      <c r="AB36" s="1">
        <v>295</v>
      </c>
      <c r="AC36" s="1">
        <v>507</v>
      </c>
      <c r="AD36" s="1">
        <v>55.2</v>
      </c>
      <c r="AE36" s="1">
        <v>161</v>
      </c>
      <c r="AF36" s="1">
        <v>21.4</v>
      </c>
      <c r="AG36" s="1">
        <v>2.06</v>
      </c>
      <c r="AH36" s="1">
        <v>13.6</v>
      </c>
      <c r="AI36" s="1">
        <v>2.2200000000000002</v>
      </c>
      <c r="AJ36" s="1">
        <v>12.6</v>
      </c>
      <c r="AK36" s="1">
        <v>2.37</v>
      </c>
      <c r="AL36" s="1">
        <v>6.95</v>
      </c>
      <c r="AM36" s="1">
        <v>0.92500000000000004</v>
      </c>
      <c r="AN36" s="1">
        <v>5.92</v>
      </c>
      <c r="AO36" s="1">
        <v>0.873</v>
      </c>
      <c r="AP36" s="1">
        <v>26.6</v>
      </c>
      <c r="AQ36" s="1">
        <v>51</v>
      </c>
      <c r="AR36" s="1">
        <v>42.6</v>
      </c>
      <c r="AS36" s="1">
        <v>11.6</v>
      </c>
    </row>
    <row r="37" spans="1:45" s="1" customFormat="1">
      <c r="A37" s="1" t="s">
        <v>75</v>
      </c>
      <c r="B37" s="41" t="s">
        <v>260</v>
      </c>
      <c r="C37" s="1" t="s">
        <v>106</v>
      </c>
      <c r="D37" s="1">
        <v>59.42</v>
      </c>
      <c r="E37" s="1">
        <v>0.53400000000000003</v>
      </c>
      <c r="F37" s="1">
        <v>19.68</v>
      </c>
      <c r="G37" s="1">
        <v>4.3</v>
      </c>
      <c r="H37" s="1">
        <v>0.13300000000000001</v>
      </c>
      <c r="I37" s="1">
        <v>0.34</v>
      </c>
      <c r="J37" s="1">
        <v>0.28999999999999998</v>
      </c>
      <c r="K37" s="1">
        <v>4.12</v>
      </c>
      <c r="L37" s="1">
        <v>7.69</v>
      </c>
      <c r="M37" s="1">
        <v>0.09</v>
      </c>
      <c r="N37" s="1">
        <v>1.67</v>
      </c>
      <c r="O37" s="5">
        <f t="shared" si="1"/>
        <v>98.26700000000001</v>
      </c>
      <c r="T37" s="1">
        <v>1</v>
      </c>
      <c r="V37" s="1">
        <v>569</v>
      </c>
      <c r="W37" s="1">
        <v>225</v>
      </c>
      <c r="X37" s="1">
        <v>210</v>
      </c>
      <c r="Y37" s="1">
        <v>50</v>
      </c>
      <c r="Z37" s="1">
        <v>421</v>
      </c>
      <c r="AA37" s="1">
        <v>189</v>
      </c>
      <c r="AB37" s="1">
        <v>231</v>
      </c>
      <c r="AC37" s="1">
        <v>332</v>
      </c>
      <c r="AD37" s="1">
        <v>39</v>
      </c>
      <c r="AE37" s="1">
        <v>134</v>
      </c>
      <c r="AF37" s="1">
        <v>18.600000000000001</v>
      </c>
      <c r="AG37" s="1">
        <v>4.66</v>
      </c>
      <c r="AH37" s="1">
        <v>12.1</v>
      </c>
      <c r="AI37" s="1">
        <v>1.58</v>
      </c>
      <c r="AJ37" s="1">
        <v>9.1199999999999992</v>
      </c>
      <c r="AK37" s="1">
        <v>1.57</v>
      </c>
      <c r="AL37" s="1">
        <v>4.32</v>
      </c>
      <c r="AM37" s="1">
        <v>0.56299999999999994</v>
      </c>
      <c r="AN37" s="1">
        <v>3.61</v>
      </c>
      <c r="AO37" s="1">
        <v>0.53400000000000003</v>
      </c>
      <c r="AP37" s="1">
        <v>10.6</v>
      </c>
      <c r="AQ37" s="1">
        <v>24</v>
      </c>
      <c r="AR37" s="1">
        <v>22.9</v>
      </c>
      <c r="AS37" s="1">
        <v>0.91</v>
      </c>
    </row>
    <row r="38" spans="1:45" s="1" customFormat="1">
      <c r="A38" s="1" t="s">
        <v>50</v>
      </c>
      <c r="B38" s="41" t="s">
        <v>261</v>
      </c>
      <c r="C38" s="1" t="s">
        <v>104</v>
      </c>
      <c r="D38" s="1">
        <v>59.34</v>
      </c>
      <c r="E38" s="1">
        <v>0.64600000000000002</v>
      </c>
      <c r="F38" s="1">
        <v>20.76</v>
      </c>
      <c r="G38" s="1">
        <v>2.8</v>
      </c>
      <c r="H38" s="1">
        <v>0.20899999999999999</v>
      </c>
      <c r="I38" s="1">
        <v>0.32</v>
      </c>
      <c r="J38" s="1">
        <v>1.24</v>
      </c>
      <c r="K38" s="1">
        <v>4.18</v>
      </c>
      <c r="L38" s="1">
        <v>8.89</v>
      </c>
      <c r="M38" s="1">
        <v>0.05</v>
      </c>
      <c r="N38" s="1">
        <v>1.77</v>
      </c>
      <c r="O38" s="5">
        <f t="shared" si="1"/>
        <v>100.205</v>
      </c>
      <c r="T38" s="1">
        <v>5</v>
      </c>
      <c r="U38" s="1">
        <v>19</v>
      </c>
      <c r="V38" s="1">
        <v>108</v>
      </c>
      <c r="W38" s="1">
        <v>290</v>
      </c>
      <c r="X38" s="1">
        <v>104</v>
      </c>
      <c r="Y38" s="1">
        <v>33.6</v>
      </c>
      <c r="Z38" s="1">
        <v>1065</v>
      </c>
      <c r="AA38" s="1">
        <v>210</v>
      </c>
      <c r="AB38" s="1">
        <v>192</v>
      </c>
      <c r="AC38" s="1">
        <v>318</v>
      </c>
      <c r="AD38" s="1">
        <v>31</v>
      </c>
      <c r="AE38" s="1">
        <v>80.7</v>
      </c>
      <c r="AF38" s="1">
        <v>10.8</v>
      </c>
      <c r="AG38" s="1">
        <v>2.09</v>
      </c>
      <c r="AH38" s="1">
        <v>6.81</v>
      </c>
      <c r="AI38" s="1">
        <v>1.1200000000000001</v>
      </c>
      <c r="AJ38" s="1">
        <v>6.3</v>
      </c>
      <c r="AK38" s="1">
        <v>1.28</v>
      </c>
      <c r="AL38" s="1">
        <v>3.6</v>
      </c>
      <c r="AM38" s="1">
        <v>0.56899999999999995</v>
      </c>
      <c r="AN38" s="1">
        <v>3.91</v>
      </c>
      <c r="AO38" s="1">
        <v>0.60499999999999998</v>
      </c>
      <c r="AP38" s="1">
        <v>20</v>
      </c>
      <c r="AQ38" s="1">
        <v>36</v>
      </c>
      <c r="AR38" s="1">
        <v>37.4</v>
      </c>
      <c r="AS38" s="1">
        <v>11</v>
      </c>
    </row>
    <row r="39" spans="1:45" s="1" customFormat="1">
      <c r="A39" s="1" t="s">
        <v>54</v>
      </c>
      <c r="B39" s="41" t="s">
        <v>262</v>
      </c>
      <c r="C39" s="1" t="s">
        <v>106</v>
      </c>
      <c r="D39" s="1">
        <v>61.39</v>
      </c>
      <c r="E39" s="1">
        <v>0.40600000000000003</v>
      </c>
      <c r="F39" s="1">
        <v>21.44</v>
      </c>
      <c r="G39" s="1">
        <v>2.67</v>
      </c>
      <c r="H39" s="1">
        <v>0.318</v>
      </c>
      <c r="I39" s="1">
        <v>0.12</v>
      </c>
      <c r="J39" s="1">
        <v>0.37</v>
      </c>
      <c r="K39" s="1">
        <v>6.19</v>
      </c>
      <c r="L39" s="1">
        <v>6.24</v>
      </c>
      <c r="M39" s="1">
        <v>0.04</v>
      </c>
      <c r="N39" s="1">
        <v>1.35</v>
      </c>
      <c r="O39" s="5">
        <f t="shared" si="1"/>
        <v>100.53400000000001</v>
      </c>
      <c r="Q39" s="1">
        <v>2</v>
      </c>
      <c r="T39" s="1">
        <v>9</v>
      </c>
      <c r="U39" s="1">
        <v>10</v>
      </c>
      <c r="V39" s="1">
        <v>6</v>
      </c>
      <c r="W39" s="1">
        <v>282</v>
      </c>
      <c r="X39" s="1">
        <v>22</v>
      </c>
      <c r="Y39" s="1">
        <v>80.900000000000006</v>
      </c>
      <c r="Z39" s="1">
        <v>1837</v>
      </c>
      <c r="AA39" s="1">
        <v>428</v>
      </c>
      <c r="AB39" s="1">
        <v>274</v>
      </c>
      <c r="AC39" s="1">
        <v>471</v>
      </c>
      <c r="AD39" s="1">
        <v>49</v>
      </c>
      <c r="AE39" s="1">
        <v>123</v>
      </c>
      <c r="AF39" s="1">
        <v>16</v>
      </c>
      <c r="AG39" s="1">
        <v>1.04</v>
      </c>
      <c r="AH39" s="1">
        <v>11.3</v>
      </c>
      <c r="AI39" s="1">
        <v>2.04</v>
      </c>
      <c r="AJ39" s="1">
        <v>13</v>
      </c>
      <c r="AK39" s="1">
        <v>2.87</v>
      </c>
      <c r="AL39" s="1">
        <v>8.6199999999999992</v>
      </c>
      <c r="AM39" s="1">
        <v>1.4</v>
      </c>
      <c r="AN39" s="1">
        <v>9.58</v>
      </c>
      <c r="AO39" s="1">
        <v>1.43</v>
      </c>
      <c r="AP39" s="1">
        <v>39.200000000000003</v>
      </c>
      <c r="AQ39" s="1">
        <v>32</v>
      </c>
      <c r="AR39" s="1">
        <v>56.8</v>
      </c>
      <c r="AS39" s="1">
        <v>5.35</v>
      </c>
    </row>
    <row r="40" spans="1:45" s="1" customFormat="1"/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C84C7-6737-45C9-87A1-B50950B06CBC}">
  <dimension ref="A1:XFD225"/>
  <sheetViews>
    <sheetView zoomScaleNormal="100" workbookViewId="0">
      <selection activeCell="A4" sqref="A4"/>
    </sheetView>
  </sheetViews>
  <sheetFormatPr defaultRowHeight="13.8"/>
  <cols>
    <col min="1" max="1" width="26.5546875" style="7" customWidth="1"/>
    <col min="2" max="2" width="21.5546875" style="7" customWidth="1"/>
    <col min="3" max="4" width="12.88671875" style="7" customWidth="1"/>
    <col min="5" max="12" width="9.109375" style="7" bestFit="1" customWidth="1"/>
    <col min="13" max="14" width="8.44140625" style="7" bestFit="1" customWidth="1"/>
    <col min="15" max="16" width="9.109375" style="7" bestFit="1" customWidth="1"/>
    <col min="17" max="17" width="8.44140625" style="7" bestFit="1" customWidth="1"/>
    <col min="18" max="19" width="9.109375" style="7" bestFit="1" customWidth="1"/>
    <col min="20" max="20" width="8.44140625" style="7" bestFit="1" customWidth="1"/>
    <col min="21" max="21" width="9.109375" style="7" bestFit="1" customWidth="1"/>
    <col min="22" max="40" width="8.44140625" style="7" bestFit="1" customWidth="1"/>
    <col min="41" max="16384" width="8.88671875" style="7"/>
  </cols>
  <sheetData>
    <row r="1" spans="1:24" ht="17.399999999999999">
      <c r="A1" s="20" t="s">
        <v>288</v>
      </c>
    </row>
    <row r="3" spans="1:24">
      <c r="A3" s="6" t="s">
        <v>285</v>
      </c>
    </row>
    <row r="4" spans="1:24">
      <c r="A4" s="6" t="s">
        <v>284</v>
      </c>
    </row>
    <row r="5" spans="1:24">
      <c r="A5" s="6"/>
    </row>
    <row r="6" spans="1:24">
      <c r="B6" s="7" t="s">
        <v>107</v>
      </c>
      <c r="C6" s="7" t="s">
        <v>202</v>
      </c>
      <c r="D6" s="7" t="s">
        <v>203</v>
      </c>
      <c r="E6" s="7" t="s">
        <v>204</v>
      </c>
    </row>
    <row r="7" spans="1:24">
      <c r="B7" s="7" t="s">
        <v>198</v>
      </c>
      <c r="C7" s="8">
        <f>B66</f>
        <v>1.215293957597481</v>
      </c>
      <c r="D7" s="8">
        <f>B67</f>
        <v>6.4083863611087697</v>
      </c>
      <c r="E7" s="8">
        <f>B68</f>
        <v>3.49457434294386</v>
      </c>
      <c r="F7" s="8"/>
      <c r="G7" s="8"/>
      <c r="H7" s="8"/>
    </row>
    <row r="8" spans="1:24">
      <c r="B8" s="7" t="s">
        <v>199</v>
      </c>
      <c r="C8" s="8">
        <f>B124</f>
        <v>1.1469742032739443</v>
      </c>
      <c r="D8" s="8">
        <f>B125</f>
        <v>5.3551310791007927</v>
      </c>
      <c r="E8" s="8">
        <f>B126</f>
        <v>3.6349763498671535</v>
      </c>
      <c r="F8" s="8"/>
      <c r="G8" s="8"/>
      <c r="H8" s="8"/>
      <c r="I8" s="8"/>
      <c r="J8" s="8"/>
    </row>
    <row r="9" spans="1:24">
      <c r="B9" s="7" t="s">
        <v>200</v>
      </c>
      <c r="C9" s="8">
        <f>B165</f>
        <v>0.9592507002142473</v>
      </c>
      <c r="D9" s="8">
        <f>B166</f>
        <v>6.5117859262421138</v>
      </c>
      <c r="E9" s="8">
        <f>B167</f>
        <v>2.7007224411961626</v>
      </c>
      <c r="F9" s="8"/>
      <c r="G9" s="8"/>
      <c r="H9" s="8"/>
    </row>
    <row r="10" spans="1:24">
      <c r="B10" s="7" t="s">
        <v>201</v>
      </c>
      <c r="C10" s="8">
        <f>B223</f>
        <v>1.279173432026254</v>
      </c>
      <c r="D10" s="8">
        <f>B224</f>
        <v>5.1112969532146009</v>
      </c>
      <c r="E10" s="8">
        <f>B225</f>
        <v>4.377718098723637</v>
      </c>
      <c r="F10" s="8"/>
      <c r="G10" s="8"/>
      <c r="H10" s="8"/>
      <c r="I10" s="8"/>
    </row>
    <row r="11" spans="1:24">
      <c r="B11" s="7" t="s">
        <v>205</v>
      </c>
      <c r="C11" s="8">
        <f>AVERAGE(C7:C10)</f>
        <v>1.1501730732779816</v>
      </c>
      <c r="D11" s="8">
        <f t="shared" ref="D11" si="0">AVERAGE(D7:D10)</f>
        <v>5.8466500799165688</v>
      </c>
      <c r="E11" s="8">
        <f>AVERAGE(E7:E10)</f>
        <v>3.5519978081827035</v>
      </c>
      <c r="F11" s="8"/>
      <c r="G11" s="8"/>
      <c r="H11" s="8"/>
      <c r="I11" s="8"/>
    </row>
    <row r="12" spans="1:24">
      <c r="F12" s="8"/>
      <c r="G12" s="8"/>
      <c r="H12" s="8"/>
      <c r="I12" s="8"/>
    </row>
    <row r="13" spans="1:24">
      <c r="B13" s="7" t="s">
        <v>206</v>
      </c>
      <c r="C13" s="8">
        <f>AVERAGE(C11:E11)</f>
        <v>3.516273653792418</v>
      </c>
      <c r="D13" s="8"/>
      <c r="E13" s="8"/>
      <c r="F13" s="8"/>
      <c r="G13" s="8"/>
      <c r="H13" s="8"/>
    </row>
    <row r="14" spans="1:24">
      <c r="C14" s="8"/>
      <c r="D14" s="8"/>
      <c r="E14" s="8"/>
      <c r="F14" s="8"/>
      <c r="G14" s="8"/>
      <c r="H14" s="8"/>
    </row>
    <row r="15" spans="1:24">
      <c r="A15" s="9" t="s">
        <v>108</v>
      </c>
      <c r="B15" s="10" t="s">
        <v>186</v>
      </c>
    </row>
    <row r="16" spans="1:24">
      <c r="A16" s="11" t="s">
        <v>109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W16" s="12"/>
      <c r="X16" s="12"/>
    </row>
    <row r="17" spans="1:40">
      <c r="A17" s="11" t="s">
        <v>110</v>
      </c>
    </row>
    <row r="18" spans="1:40">
      <c r="A18" s="11" t="s">
        <v>111</v>
      </c>
      <c r="B18" s="11" t="s">
        <v>2</v>
      </c>
      <c r="C18" s="11" t="s">
        <v>3</v>
      </c>
      <c r="D18" s="11" t="s">
        <v>13</v>
      </c>
      <c r="E18" s="11" t="s">
        <v>4</v>
      </c>
      <c r="F18" s="11" t="s">
        <v>5</v>
      </c>
      <c r="G18" s="11" t="s">
        <v>6</v>
      </c>
      <c r="H18" s="11" t="s">
        <v>7</v>
      </c>
      <c r="I18" s="11" t="s">
        <v>0</v>
      </c>
      <c r="J18" s="11" t="s">
        <v>1</v>
      </c>
      <c r="K18" s="11" t="s">
        <v>8</v>
      </c>
      <c r="L18" s="11" t="s">
        <v>9</v>
      </c>
      <c r="M18" s="11" t="s">
        <v>15</v>
      </c>
      <c r="N18" s="11" t="s">
        <v>16</v>
      </c>
      <c r="O18" s="11" t="s">
        <v>17</v>
      </c>
      <c r="P18" s="11" t="s">
        <v>18</v>
      </c>
      <c r="Q18" s="11" t="s">
        <v>19</v>
      </c>
      <c r="R18" s="11" t="s">
        <v>20</v>
      </c>
      <c r="S18" s="11" t="s">
        <v>21</v>
      </c>
      <c r="T18" s="11" t="s">
        <v>22</v>
      </c>
      <c r="U18" s="11" t="s">
        <v>23</v>
      </c>
      <c r="V18" s="11" t="s">
        <v>24</v>
      </c>
      <c r="W18" s="11" t="s">
        <v>25</v>
      </c>
      <c r="X18" s="11" t="s">
        <v>26</v>
      </c>
      <c r="Y18" s="11" t="s">
        <v>27</v>
      </c>
      <c r="Z18" s="11" t="s">
        <v>28</v>
      </c>
      <c r="AA18" s="11" t="s">
        <v>29</v>
      </c>
      <c r="AB18" s="11" t="s">
        <v>30</v>
      </c>
      <c r="AC18" s="11" t="s">
        <v>31</v>
      </c>
      <c r="AD18" s="11" t="s">
        <v>32</v>
      </c>
      <c r="AE18" s="11" t="s">
        <v>33</v>
      </c>
      <c r="AF18" s="11" t="s">
        <v>34</v>
      </c>
      <c r="AG18" s="11" t="s">
        <v>35</v>
      </c>
      <c r="AH18" s="11" t="s">
        <v>36</v>
      </c>
      <c r="AI18" s="11" t="s">
        <v>37</v>
      </c>
      <c r="AJ18" s="11" t="s">
        <v>38</v>
      </c>
      <c r="AK18" s="11" t="s">
        <v>39</v>
      </c>
      <c r="AL18" s="11" t="s">
        <v>40</v>
      </c>
      <c r="AM18" s="11" t="s">
        <v>41</v>
      </c>
      <c r="AN18" s="11" t="s">
        <v>42</v>
      </c>
    </row>
    <row r="19" spans="1:40">
      <c r="A19" s="11" t="s">
        <v>112</v>
      </c>
      <c r="B19" s="11" t="s">
        <v>10</v>
      </c>
      <c r="C19" s="11" t="s">
        <v>10</v>
      </c>
      <c r="D19" s="11" t="s">
        <v>10</v>
      </c>
      <c r="E19" s="11" t="s">
        <v>10</v>
      </c>
      <c r="F19" s="11" t="s">
        <v>10</v>
      </c>
      <c r="G19" s="11" t="s">
        <v>10</v>
      </c>
      <c r="H19" s="11" t="s">
        <v>10</v>
      </c>
      <c r="I19" s="11" t="s">
        <v>10</v>
      </c>
      <c r="J19" s="11" t="s">
        <v>10</v>
      </c>
      <c r="K19" s="11" t="s">
        <v>10</v>
      </c>
      <c r="L19" s="11" t="s">
        <v>10</v>
      </c>
      <c r="M19" s="11" t="s">
        <v>113</v>
      </c>
      <c r="N19" s="11" t="s">
        <v>113</v>
      </c>
      <c r="O19" s="11" t="s">
        <v>113</v>
      </c>
      <c r="P19" s="11" t="s">
        <v>113</v>
      </c>
      <c r="Q19" s="11" t="s">
        <v>113</v>
      </c>
      <c r="R19" s="11" t="s">
        <v>113</v>
      </c>
      <c r="S19" s="11" t="s">
        <v>113</v>
      </c>
      <c r="T19" s="11" t="s">
        <v>113</v>
      </c>
      <c r="U19" s="11" t="s">
        <v>113</v>
      </c>
      <c r="V19" s="11" t="s">
        <v>113</v>
      </c>
      <c r="W19" s="11" t="s">
        <v>113</v>
      </c>
      <c r="X19" s="11" t="s">
        <v>113</v>
      </c>
      <c r="Y19" s="11" t="s">
        <v>113</v>
      </c>
      <c r="Z19" s="11" t="s">
        <v>113</v>
      </c>
      <c r="AA19" s="11" t="s">
        <v>113</v>
      </c>
      <c r="AB19" s="11" t="s">
        <v>113</v>
      </c>
      <c r="AC19" s="11" t="s">
        <v>113</v>
      </c>
      <c r="AD19" s="11" t="s">
        <v>113</v>
      </c>
      <c r="AE19" s="11" t="s">
        <v>113</v>
      </c>
      <c r="AF19" s="11" t="s">
        <v>113</v>
      </c>
      <c r="AG19" s="11" t="s">
        <v>113</v>
      </c>
      <c r="AH19" s="11" t="s">
        <v>113</v>
      </c>
      <c r="AI19" s="11" t="s">
        <v>113</v>
      </c>
      <c r="AJ19" s="11" t="s">
        <v>113</v>
      </c>
      <c r="AK19" s="11" t="s">
        <v>113</v>
      </c>
      <c r="AL19" s="11" t="s">
        <v>113</v>
      </c>
      <c r="AM19" s="11" t="s">
        <v>113</v>
      </c>
      <c r="AN19" s="11" t="s">
        <v>113</v>
      </c>
    </row>
    <row r="20" spans="1:40">
      <c r="A20" s="11" t="s">
        <v>114</v>
      </c>
      <c r="B20" s="11">
        <v>0.01</v>
      </c>
      <c r="C20" s="11">
        <v>0.01</v>
      </c>
      <c r="D20" s="11">
        <v>0.01</v>
      </c>
      <c r="E20" s="11">
        <v>1E-3</v>
      </c>
      <c r="F20" s="11">
        <v>0.01</v>
      </c>
      <c r="G20" s="11">
        <v>0.01</v>
      </c>
      <c r="H20" s="11">
        <v>0.01</v>
      </c>
      <c r="I20" s="11">
        <v>0.01</v>
      </c>
      <c r="J20" s="11">
        <v>1E-3</v>
      </c>
      <c r="K20" s="11">
        <v>0.01</v>
      </c>
      <c r="L20" s="11">
        <v>0.01</v>
      </c>
      <c r="M20" s="11">
        <v>20</v>
      </c>
      <c r="N20" s="11">
        <v>20</v>
      </c>
      <c r="O20" s="11">
        <v>1</v>
      </c>
      <c r="P20" s="11">
        <v>5</v>
      </c>
      <c r="Q20" s="11">
        <v>1</v>
      </c>
      <c r="R20" s="11">
        <v>2</v>
      </c>
      <c r="S20" s="11">
        <v>2</v>
      </c>
      <c r="T20" s="11">
        <v>0.5</v>
      </c>
      <c r="U20" s="11">
        <v>1</v>
      </c>
      <c r="V20" s="11">
        <v>0.1</v>
      </c>
      <c r="W20" s="11">
        <v>0.2</v>
      </c>
      <c r="X20" s="11">
        <v>0.05</v>
      </c>
      <c r="Y20" s="11">
        <v>0.05</v>
      </c>
      <c r="Z20" s="11">
        <v>0.01</v>
      </c>
      <c r="AA20" s="11">
        <v>0.05</v>
      </c>
      <c r="AB20" s="11">
        <v>0.01</v>
      </c>
      <c r="AC20" s="11">
        <v>5.0000000000000001E-3</v>
      </c>
      <c r="AD20" s="11">
        <v>0.01</v>
      </c>
      <c r="AE20" s="11">
        <v>0.01</v>
      </c>
      <c r="AF20" s="11">
        <v>0.01</v>
      </c>
      <c r="AG20" s="11">
        <v>0.01</v>
      </c>
      <c r="AH20" s="11">
        <v>0.01</v>
      </c>
      <c r="AI20" s="11">
        <v>5.0000000000000001E-3</v>
      </c>
      <c r="AJ20" s="11">
        <v>0.01</v>
      </c>
      <c r="AK20" s="11">
        <v>2E-3</v>
      </c>
      <c r="AL20" s="11">
        <v>5</v>
      </c>
      <c r="AM20" s="11">
        <v>0.05</v>
      </c>
      <c r="AN20" s="11">
        <v>0.01</v>
      </c>
    </row>
    <row r="21" spans="1:40" ht="14.4" thickBot="1">
      <c r="A21" s="13" t="s">
        <v>115</v>
      </c>
      <c r="B21" s="13" t="s">
        <v>116</v>
      </c>
      <c r="C21" s="13" t="s">
        <v>116</v>
      </c>
      <c r="D21" s="13" t="s">
        <v>116</v>
      </c>
      <c r="E21" s="13" t="s">
        <v>116</v>
      </c>
      <c r="F21" s="13" t="s">
        <v>116</v>
      </c>
      <c r="G21" s="13" t="s">
        <v>116</v>
      </c>
      <c r="H21" s="13" t="s">
        <v>116</v>
      </c>
      <c r="I21" s="13" t="s">
        <v>116</v>
      </c>
      <c r="J21" s="13" t="s">
        <v>116</v>
      </c>
      <c r="K21" s="13" t="s">
        <v>116</v>
      </c>
      <c r="L21" s="13" t="s">
        <v>116</v>
      </c>
      <c r="M21" s="13" t="s">
        <v>117</v>
      </c>
      <c r="N21" s="13" t="s">
        <v>117</v>
      </c>
      <c r="O21" s="13" t="s">
        <v>116</v>
      </c>
      <c r="P21" s="13" t="s">
        <v>116</v>
      </c>
      <c r="Q21" s="13" t="s">
        <v>117</v>
      </c>
      <c r="R21" s="13" t="s">
        <v>116</v>
      </c>
      <c r="S21" s="13" t="s">
        <v>116</v>
      </c>
      <c r="T21" s="13" t="s">
        <v>117</v>
      </c>
      <c r="U21" s="13" t="s">
        <v>116</v>
      </c>
      <c r="V21" s="13" t="s">
        <v>117</v>
      </c>
      <c r="W21" s="13" t="s">
        <v>117</v>
      </c>
      <c r="X21" s="13" t="s">
        <v>117</v>
      </c>
      <c r="Y21" s="13" t="s">
        <v>117</v>
      </c>
      <c r="Z21" s="13" t="s">
        <v>117</v>
      </c>
      <c r="AA21" s="13" t="s">
        <v>117</v>
      </c>
      <c r="AB21" s="13" t="s">
        <v>117</v>
      </c>
      <c r="AC21" s="13" t="s">
        <v>117</v>
      </c>
      <c r="AD21" s="13" t="s">
        <v>117</v>
      </c>
      <c r="AE21" s="13" t="s">
        <v>117</v>
      </c>
      <c r="AF21" s="13" t="s">
        <v>117</v>
      </c>
      <c r="AG21" s="13" t="s">
        <v>117</v>
      </c>
      <c r="AH21" s="13" t="s">
        <v>117</v>
      </c>
      <c r="AI21" s="13" t="s">
        <v>117</v>
      </c>
      <c r="AJ21" s="13" t="s">
        <v>117</v>
      </c>
      <c r="AK21" s="13" t="s">
        <v>117</v>
      </c>
      <c r="AL21" s="13" t="s">
        <v>117</v>
      </c>
      <c r="AM21" s="13" t="s">
        <v>117</v>
      </c>
      <c r="AN21" s="13" t="s">
        <v>117</v>
      </c>
    </row>
    <row r="22" spans="1:40" ht="14.4" thickTop="1">
      <c r="A22" s="11" t="s">
        <v>118</v>
      </c>
      <c r="B22" s="11">
        <v>47.42</v>
      </c>
      <c r="C22" s="11">
        <v>18.670000000000002</v>
      </c>
      <c r="D22" s="11">
        <v>9.9</v>
      </c>
      <c r="E22" s="11">
        <v>0.15</v>
      </c>
      <c r="F22" s="39">
        <v>9.9499999999999993</v>
      </c>
      <c r="G22" s="11">
        <v>11.49</v>
      </c>
      <c r="H22" s="11">
        <v>1.91</v>
      </c>
      <c r="I22" s="11">
        <v>0.22</v>
      </c>
      <c r="J22" s="11">
        <v>0.48</v>
      </c>
      <c r="K22" s="11">
        <v>0.06</v>
      </c>
      <c r="L22" s="11"/>
      <c r="M22" s="11"/>
      <c r="N22" s="11"/>
      <c r="O22" s="11">
        <v>31</v>
      </c>
      <c r="P22" s="11">
        <v>158</v>
      </c>
      <c r="Q22" s="11"/>
      <c r="R22" s="11">
        <v>143</v>
      </c>
      <c r="S22" s="11">
        <v>107</v>
      </c>
      <c r="T22" s="11"/>
      <c r="U22" s="11">
        <v>34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1:40">
      <c r="A23" s="11" t="s">
        <v>119</v>
      </c>
      <c r="B23" s="11">
        <v>47.15</v>
      </c>
      <c r="C23" s="11">
        <v>18.34</v>
      </c>
      <c r="D23" s="11">
        <v>9.9700000000000006</v>
      </c>
      <c r="E23" s="11">
        <v>0.15</v>
      </c>
      <c r="F23" s="39">
        <v>10.130000000000001</v>
      </c>
      <c r="G23" s="11">
        <v>11.49</v>
      </c>
      <c r="H23" s="11">
        <v>1.89</v>
      </c>
      <c r="I23" s="11">
        <v>0.23400000000000001</v>
      </c>
      <c r="J23" s="11">
        <v>0.48</v>
      </c>
      <c r="K23" s="11">
        <v>7.0000000000000007E-2</v>
      </c>
      <c r="L23" s="11"/>
      <c r="M23" s="11"/>
      <c r="N23" s="11"/>
      <c r="O23" s="11">
        <v>31</v>
      </c>
      <c r="P23" s="11">
        <v>148</v>
      </c>
      <c r="Q23" s="11"/>
      <c r="R23" s="11">
        <v>144</v>
      </c>
      <c r="S23" s="11">
        <v>118</v>
      </c>
      <c r="T23" s="11"/>
      <c r="U23" s="11">
        <v>38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1:40" s="26" customFormat="1">
      <c r="A24" s="24" t="s">
        <v>193</v>
      </c>
      <c r="B24" s="25">
        <f>((SQRT((B23-B22)^2))/B23)*100</f>
        <v>0.57264050901379249</v>
      </c>
      <c r="C24" s="25">
        <f t="shared" ref="C24:U24" si="1">((SQRT((C23-C22)^2))/C23)*100</f>
        <v>1.7993456924754736</v>
      </c>
      <c r="D24" s="25">
        <f t="shared" si="1"/>
        <v>0.70210631895687337</v>
      </c>
      <c r="E24" s="25"/>
      <c r="F24" s="25">
        <f t="shared" si="1"/>
        <v>1.776900296150064</v>
      </c>
      <c r="G24" s="25">
        <f t="shared" si="1"/>
        <v>0</v>
      </c>
      <c r="H24" s="25">
        <f t="shared" si="1"/>
        <v>1.0582010582010593</v>
      </c>
      <c r="I24" s="25"/>
      <c r="J24" s="25"/>
      <c r="K24" s="25"/>
      <c r="L24" s="25"/>
      <c r="M24" s="25"/>
      <c r="N24" s="25"/>
      <c r="O24" s="25">
        <f t="shared" si="1"/>
        <v>0</v>
      </c>
      <c r="P24" s="25">
        <f t="shared" si="1"/>
        <v>6.756756756756757</v>
      </c>
      <c r="Q24" s="25"/>
      <c r="R24" s="25">
        <f t="shared" si="1"/>
        <v>0.69444444444444442</v>
      </c>
      <c r="S24" s="25">
        <f t="shared" si="1"/>
        <v>9.3220338983050848</v>
      </c>
      <c r="T24" s="25"/>
      <c r="U24" s="25">
        <f t="shared" si="1"/>
        <v>10.526315789473683</v>
      </c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1:40">
      <c r="A25" s="11" t="s">
        <v>120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250</v>
      </c>
      <c r="O25" s="11"/>
      <c r="P25" s="11"/>
      <c r="Q25" s="11">
        <v>21</v>
      </c>
      <c r="R25" s="11"/>
      <c r="S25" s="11"/>
      <c r="T25" s="11">
        <v>34.4</v>
      </c>
      <c r="U25" s="11"/>
      <c r="V25" s="11"/>
      <c r="W25" s="11"/>
      <c r="X25" s="11">
        <v>16.8</v>
      </c>
      <c r="Y25" s="11">
        <v>39.4</v>
      </c>
      <c r="Z25" s="11"/>
      <c r="AA25" s="11">
        <v>24.2</v>
      </c>
      <c r="AB25" s="11"/>
      <c r="AC25" s="11">
        <v>2</v>
      </c>
      <c r="AD25" s="11"/>
      <c r="AE25" s="11"/>
      <c r="AF25" s="11"/>
      <c r="AG25" s="11"/>
      <c r="AH25" s="11"/>
      <c r="AI25" s="11"/>
      <c r="AJ25" s="11">
        <v>3.3</v>
      </c>
      <c r="AK25" s="11"/>
      <c r="AL25" s="11"/>
      <c r="AM25" s="11"/>
      <c r="AN25" s="11"/>
    </row>
    <row r="26" spans="1:40">
      <c r="A26" s="11" t="s">
        <v>121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>
        <v>251</v>
      </c>
      <c r="O26" s="11"/>
      <c r="P26" s="11"/>
      <c r="Q26" s="11">
        <v>23</v>
      </c>
      <c r="R26" s="11"/>
      <c r="S26" s="11"/>
      <c r="T26" s="11">
        <v>36</v>
      </c>
      <c r="U26" s="11"/>
      <c r="V26" s="11"/>
      <c r="W26" s="11"/>
      <c r="X26" s="11">
        <v>17</v>
      </c>
      <c r="Y26" s="11">
        <v>41</v>
      </c>
      <c r="Z26" s="11"/>
      <c r="AA26" s="11">
        <v>23</v>
      </c>
      <c r="AB26" s="11"/>
      <c r="AC26" s="11">
        <v>2.1</v>
      </c>
      <c r="AD26" s="11"/>
      <c r="AE26" s="11"/>
      <c r="AF26" s="11"/>
      <c r="AG26" s="11"/>
      <c r="AH26" s="11"/>
      <c r="AI26" s="11"/>
      <c r="AJ26" s="11">
        <v>3.4</v>
      </c>
      <c r="AK26" s="11"/>
      <c r="AL26" s="11"/>
      <c r="AM26" s="11"/>
      <c r="AN26" s="11"/>
    </row>
    <row r="27" spans="1:40" s="26" customFormat="1">
      <c r="A27" s="24" t="s">
        <v>193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>
        <f t="shared" ref="N27:AJ27" si="2">((SQRT((N26-N25)^2))/N26)*100</f>
        <v>0.39840637450199201</v>
      </c>
      <c r="O27" s="25"/>
      <c r="P27" s="25"/>
      <c r="Q27" s="25">
        <f t="shared" si="2"/>
        <v>8.695652173913043</v>
      </c>
      <c r="R27" s="25"/>
      <c r="S27" s="25"/>
      <c r="T27" s="25">
        <f t="shared" si="2"/>
        <v>4.4444444444444482</v>
      </c>
      <c r="U27" s="25"/>
      <c r="V27" s="25"/>
      <c r="W27" s="25"/>
      <c r="X27" s="25">
        <f t="shared" si="2"/>
        <v>1.1764705882352899</v>
      </c>
      <c r="Y27" s="25">
        <f t="shared" si="2"/>
        <v>3.9024390243902474</v>
      </c>
      <c r="Z27" s="25"/>
      <c r="AA27" s="25">
        <f t="shared" si="2"/>
        <v>5.2173913043478226</v>
      </c>
      <c r="AB27" s="25"/>
      <c r="AC27" s="25">
        <f t="shared" si="2"/>
        <v>4.7619047619047654</v>
      </c>
      <c r="AD27" s="25"/>
      <c r="AE27" s="25"/>
      <c r="AF27" s="25"/>
      <c r="AG27" s="25"/>
      <c r="AH27" s="25"/>
      <c r="AI27" s="25"/>
      <c r="AJ27" s="25">
        <f t="shared" si="2"/>
        <v>2.9411764705882382</v>
      </c>
      <c r="AK27" s="25"/>
      <c r="AL27" s="25"/>
      <c r="AM27" s="25"/>
      <c r="AN27" s="25"/>
    </row>
    <row r="28" spans="1:40">
      <c r="A28" s="11" t="s">
        <v>122</v>
      </c>
      <c r="B28" s="11">
        <v>52.55</v>
      </c>
      <c r="C28" s="11">
        <v>15.46</v>
      </c>
      <c r="D28" s="11">
        <v>10.89</v>
      </c>
      <c r="E28" s="11">
        <v>0.17</v>
      </c>
      <c r="F28" s="11">
        <v>6.23</v>
      </c>
      <c r="G28" s="11">
        <v>11.02</v>
      </c>
      <c r="H28" s="11">
        <v>2.21</v>
      </c>
      <c r="I28" s="11">
        <v>0.62</v>
      </c>
      <c r="J28" s="11">
        <v>1.08</v>
      </c>
      <c r="K28" s="11">
        <v>0.12</v>
      </c>
      <c r="L28" s="11"/>
      <c r="M28" s="11"/>
      <c r="N28" s="11">
        <v>90</v>
      </c>
      <c r="O28" s="11">
        <v>35</v>
      </c>
      <c r="P28" s="11">
        <v>278</v>
      </c>
      <c r="Q28" s="11">
        <v>19</v>
      </c>
      <c r="R28" s="11">
        <v>194</v>
      </c>
      <c r="S28" s="11">
        <v>178</v>
      </c>
      <c r="T28" s="11"/>
      <c r="U28" s="11">
        <v>88</v>
      </c>
      <c r="V28" s="11"/>
      <c r="W28" s="11"/>
      <c r="X28" s="11">
        <v>10.4</v>
      </c>
      <c r="Y28" s="11">
        <v>22.6</v>
      </c>
      <c r="Z28" s="11"/>
      <c r="AA28" s="11">
        <v>12.7</v>
      </c>
      <c r="AB28" s="11">
        <v>3.3</v>
      </c>
      <c r="AC28" s="11">
        <v>1.1000000000000001</v>
      </c>
      <c r="AD28" s="11"/>
      <c r="AE28" s="11">
        <v>0.61</v>
      </c>
      <c r="AF28" s="11">
        <v>3.8</v>
      </c>
      <c r="AG28" s="11">
        <v>0.77</v>
      </c>
      <c r="AH28" s="11"/>
      <c r="AI28" s="11"/>
      <c r="AJ28" s="11">
        <v>2</v>
      </c>
      <c r="AK28" s="11">
        <v>0.3</v>
      </c>
      <c r="AL28" s="11"/>
      <c r="AM28" s="11">
        <v>2.2999999999999998</v>
      </c>
      <c r="AN28" s="11">
        <v>0.5</v>
      </c>
    </row>
    <row r="29" spans="1:40">
      <c r="A29" s="11" t="s">
        <v>123</v>
      </c>
      <c r="B29" s="11">
        <v>52.4</v>
      </c>
      <c r="C29" s="11">
        <v>15.4</v>
      </c>
      <c r="D29" s="11">
        <v>10.7</v>
      </c>
      <c r="E29" s="11">
        <v>0.16300000000000001</v>
      </c>
      <c r="F29" s="11">
        <v>6.37</v>
      </c>
      <c r="G29" s="11">
        <v>10.9</v>
      </c>
      <c r="H29" s="11">
        <v>2.14</v>
      </c>
      <c r="I29" s="11">
        <v>0.626</v>
      </c>
      <c r="J29" s="11">
        <v>1.06</v>
      </c>
      <c r="K29" s="11">
        <v>0.14000000000000001</v>
      </c>
      <c r="L29" s="11"/>
      <c r="M29" s="11"/>
      <c r="N29" s="11">
        <v>92</v>
      </c>
      <c r="O29" s="11">
        <v>36</v>
      </c>
      <c r="P29" s="11">
        <v>262</v>
      </c>
      <c r="Q29" s="11">
        <v>21</v>
      </c>
      <c r="R29" s="11">
        <v>190</v>
      </c>
      <c r="S29" s="11">
        <v>182</v>
      </c>
      <c r="T29" s="11"/>
      <c r="U29" s="11">
        <v>94</v>
      </c>
      <c r="V29" s="11"/>
      <c r="W29" s="11"/>
      <c r="X29" s="11">
        <v>10</v>
      </c>
      <c r="Y29" s="11">
        <v>23</v>
      </c>
      <c r="Z29" s="11"/>
      <c r="AA29" s="11">
        <v>13</v>
      </c>
      <c r="AB29" s="11">
        <v>3.3</v>
      </c>
      <c r="AC29" s="11">
        <v>1</v>
      </c>
      <c r="AD29" s="11"/>
      <c r="AE29" s="11">
        <v>0.63</v>
      </c>
      <c r="AF29" s="11">
        <v>3.6</v>
      </c>
      <c r="AG29" s="11">
        <v>0.76</v>
      </c>
      <c r="AH29" s="11"/>
      <c r="AI29" s="11"/>
      <c r="AJ29" s="11">
        <v>2.1</v>
      </c>
      <c r="AK29" s="11">
        <v>0.33</v>
      </c>
      <c r="AL29" s="11"/>
      <c r="AM29" s="11">
        <v>2.4</v>
      </c>
      <c r="AN29" s="11">
        <v>0.53</v>
      </c>
    </row>
    <row r="30" spans="1:40" s="26" customFormat="1">
      <c r="A30" s="24" t="s">
        <v>193</v>
      </c>
      <c r="B30" s="25">
        <f>((SQRT((B29-B28)^2))/B29)*100</f>
        <v>0.28625954198473014</v>
      </c>
      <c r="C30" s="25">
        <f t="shared" ref="C30:AM30" si="3">((SQRT((C29-C28)^2))/C29)*100</f>
        <v>0.38961038961039279</v>
      </c>
      <c r="D30" s="25">
        <f t="shared" si="3"/>
        <v>1.7757009345794512</v>
      </c>
      <c r="E30" s="25"/>
      <c r="F30" s="25">
        <f t="shared" si="3"/>
        <v>2.1978021978021927</v>
      </c>
      <c r="G30" s="25">
        <f t="shared" si="3"/>
        <v>1.1009174311926533</v>
      </c>
      <c r="H30" s="25">
        <f t="shared" si="3"/>
        <v>3.2710280373831697</v>
      </c>
      <c r="I30" s="25"/>
      <c r="J30" s="25">
        <f t="shared" si="3"/>
        <v>1.8867924528301903</v>
      </c>
      <c r="K30" s="25"/>
      <c r="L30" s="25"/>
      <c r="M30" s="25"/>
      <c r="N30" s="25">
        <f t="shared" si="3"/>
        <v>2.1739130434782608</v>
      </c>
      <c r="O30" s="25">
        <f t="shared" si="3"/>
        <v>2.7777777777777777</v>
      </c>
      <c r="P30" s="25">
        <f t="shared" si="3"/>
        <v>6.1068702290076331</v>
      </c>
      <c r="Q30" s="25">
        <f t="shared" si="3"/>
        <v>9.5238095238095237</v>
      </c>
      <c r="R30" s="25">
        <f t="shared" si="3"/>
        <v>2.1052631578947367</v>
      </c>
      <c r="S30" s="25">
        <f t="shared" si="3"/>
        <v>2.197802197802198</v>
      </c>
      <c r="T30" s="25"/>
      <c r="U30" s="25">
        <f t="shared" si="3"/>
        <v>6.3829787234042552</v>
      </c>
      <c r="V30" s="25"/>
      <c r="W30" s="25"/>
      <c r="X30" s="25">
        <f t="shared" si="3"/>
        <v>4.0000000000000036</v>
      </c>
      <c r="Y30" s="25">
        <f t="shared" si="3"/>
        <v>1.7391304347826024</v>
      </c>
      <c r="Z30" s="25"/>
      <c r="AA30" s="25">
        <f t="shared" si="3"/>
        <v>2.3076923076923128</v>
      </c>
      <c r="AB30" s="25">
        <f t="shared" si="3"/>
        <v>0</v>
      </c>
      <c r="AC30" s="25">
        <f t="shared" si="3"/>
        <v>10.000000000000009</v>
      </c>
      <c r="AD30" s="25"/>
      <c r="AE30" s="25"/>
      <c r="AF30" s="25">
        <f t="shared" si="3"/>
        <v>5.5555555555555483</v>
      </c>
      <c r="AG30" s="25"/>
      <c r="AH30" s="25"/>
      <c r="AI30" s="25"/>
      <c r="AJ30" s="25">
        <f t="shared" si="3"/>
        <v>4.7619047619047654</v>
      </c>
      <c r="AK30" s="25"/>
      <c r="AL30" s="25"/>
      <c r="AM30" s="25">
        <f t="shared" si="3"/>
        <v>4.1666666666666705</v>
      </c>
      <c r="AN30" s="25"/>
    </row>
    <row r="31" spans="1:40">
      <c r="A31" s="11" t="s">
        <v>124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>
        <v>3980</v>
      </c>
      <c r="N31" s="11" t="s">
        <v>125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1:40">
      <c r="A32" s="11" t="s">
        <v>126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>
        <v>3780</v>
      </c>
      <c r="N32" s="11">
        <v>15500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1:40" s="26" customFormat="1">
      <c r="A33" s="24" t="s">
        <v>193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>
        <f t="shared" ref="M33" si="4">((SQRT((M32-M31)^2))/M32)*100</f>
        <v>5.2910052910052912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</row>
    <row r="34" spans="1:40">
      <c r="A34" s="11" t="s">
        <v>127</v>
      </c>
      <c r="B34" s="11">
        <v>50.27</v>
      </c>
      <c r="C34" s="11">
        <v>20.71</v>
      </c>
      <c r="D34" s="11">
        <v>6.14</v>
      </c>
      <c r="E34" s="11">
        <v>0.11</v>
      </c>
      <c r="F34" s="11">
        <v>0.5</v>
      </c>
      <c r="G34" s="11">
        <v>8.1199999999999992</v>
      </c>
      <c r="H34" s="11">
        <v>7.04</v>
      </c>
      <c r="I34" s="11">
        <v>1.68</v>
      </c>
      <c r="J34" s="11">
        <v>0.28000000000000003</v>
      </c>
      <c r="K34" s="11">
        <v>0.13</v>
      </c>
      <c r="L34" s="11"/>
      <c r="M34" s="11"/>
      <c r="N34" s="11"/>
      <c r="O34" s="11">
        <v>1</v>
      </c>
      <c r="P34" s="11">
        <v>7</v>
      </c>
      <c r="Q34" s="11">
        <v>54</v>
      </c>
      <c r="R34" s="11">
        <v>1200</v>
      </c>
      <c r="S34" s="11">
        <v>351</v>
      </c>
      <c r="T34" s="11">
        <v>116</v>
      </c>
      <c r="U34" s="11">
        <v>531</v>
      </c>
      <c r="V34" s="11">
        <v>10</v>
      </c>
      <c r="W34" s="11">
        <v>13.2</v>
      </c>
      <c r="X34" s="11">
        <v>57.9</v>
      </c>
      <c r="Y34" s="11">
        <v>122</v>
      </c>
      <c r="Z34" s="11">
        <v>14.9</v>
      </c>
      <c r="AA34" s="11">
        <v>57.3</v>
      </c>
      <c r="AB34" s="11">
        <v>12.8</v>
      </c>
      <c r="AC34" s="11">
        <v>1.97</v>
      </c>
      <c r="AD34" s="11">
        <v>14.1</v>
      </c>
      <c r="AE34" s="11">
        <v>2.69</v>
      </c>
      <c r="AF34" s="11">
        <v>19</v>
      </c>
      <c r="AG34" s="11">
        <v>4.3099999999999996</v>
      </c>
      <c r="AH34" s="11">
        <v>14.1</v>
      </c>
      <c r="AI34" s="11">
        <v>2.25</v>
      </c>
      <c r="AJ34" s="11">
        <v>15.1</v>
      </c>
      <c r="AK34" s="11">
        <v>2.23</v>
      </c>
      <c r="AL34" s="11">
        <v>10</v>
      </c>
      <c r="AM34" s="11">
        <v>1.4</v>
      </c>
      <c r="AN34" s="11">
        <v>0.8</v>
      </c>
    </row>
    <row r="35" spans="1:40">
      <c r="A35" s="11" t="s">
        <v>128</v>
      </c>
      <c r="B35" s="11">
        <v>49.9</v>
      </c>
      <c r="C35" s="11">
        <v>20.69</v>
      </c>
      <c r="D35" s="11">
        <v>6.21</v>
      </c>
      <c r="E35" s="11">
        <v>0.108</v>
      </c>
      <c r="F35" s="11">
        <v>0.54</v>
      </c>
      <c r="G35" s="11">
        <v>8.0500000000000007</v>
      </c>
      <c r="H35" s="11">
        <v>7.1</v>
      </c>
      <c r="I35" s="11">
        <v>1.66</v>
      </c>
      <c r="J35" s="11">
        <v>0.28699999999999998</v>
      </c>
      <c r="K35" s="11">
        <v>0.13100000000000001</v>
      </c>
      <c r="L35" s="11"/>
      <c r="M35" s="11"/>
      <c r="N35" s="11"/>
      <c r="O35" s="11">
        <v>1.1000000000000001</v>
      </c>
      <c r="P35" s="11">
        <v>8</v>
      </c>
      <c r="Q35" s="11">
        <v>55</v>
      </c>
      <c r="R35" s="11">
        <v>1191</v>
      </c>
      <c r="S35" s="11">
        <v>340</v>
      </c>
      <c r="T35" s="11">
        <v>119</v>
      </c>
      <c r="U35" s="11">
        <v>517</v>
      </c>
      <c r="V35" s="11">
        <v>10.6</v>
      </c>
      <c r="W35" s="11">
        <v>13</v>
      </c>
      <c r="X35" s="11">
        <v>58</v>
      </c>
      <c r="Y35" s="11">
        <v>122</v>
      </c>
      <c r="Z35" s="11">
        <v>15</v>
      </c>
      <c r="AA35" s="11">
        <v>57</v>
      </c>
      <c r="AB35" s="11">
        <v>12.7</v>
      </c>
      <c r="AC35" s="11">
        <v>2</v>
      </c>
      <c r="AD35" s="11">
        <v>14</v>
      </c>
      <c r="AE35" s="11">
        <v>2.6</v>
      </c>
      <c r="AF35" s="11">
        <v>18.2</v>
      </c>
      <c r="AG35" s="11">
        <v>4.3</v>
      </c>
      <c r="AH35" s="11">
        <v>14.2</v>
      </c>
      <c r="AI35" s="11">
        <v>2.2999999999999998</v>
      </c>
      <c r="AJ35" s="11">
        <v>14.8</v>
      </c>
      <c r="AK35" s="11">
        <v>2.1</v>
      </c>
      <c r="AL35" s="11">
        <v>10</v>
      </c>
      <c r="AM35" s="11">
        <v>1.4</v>
      </c>
      <c r="AN35" s="11">
        <v>0.8</v>
      </c>
    </row>
    <row r="36" spans="1:40" s="26" customFormat="1">
      <c r="A36" s="24" t="s">
        <v>193</v>
      </c>
      <c r="B36" s="25">
        <f>((SQRT((B35-B34)^2))/B35)*100</f>
        <v>0.7414829659318728</v>
      </c>
      <c r="C36" s="25">
        <f t="shared" ref="C36:AM36" si="5">((SQRT((C35-C34)^2))/C35)*100</f>
        <v>9.6665055582404888E-2</v>
      </c>
      <c r="D36" s="25">
        <f t="shared" si="5"/>
        <v>1.1272141706924361</v>
      </c>
      <c r="E36" s="25"/>
      <c r="F36" s="25"/>
      <c r="G36" s="25">
        <f t="shared" si="5"/>
        <v>0.86956521739128578</v>
      </c>
      <c r="H36" s="25">
        <f t="shared" si="5"/>
        <v>0.84507042253520581</v>
      </c>
      <c r="I36" s="25">
        <f t="shared" si="5"/>
        <v>1.2048192771084349</v>
      </c>
      <c r="J36" s="25"/>
      <c r="K36" s="25"/>
      <c r="L36" s="25"/>
      <c r="M36" s="25"/>
      <c r="N36" s="25"/>
      <c r="O36" s="25">
        <f t="shared" si="5"/>
        <v>9.0909090909090988</v>
      </c>
      <c r="P36" s="25">
        <f t="shared" si="5"/>
        <v>12.5</v>
      </c>
      <c r="Q36" s="25">
        <f t="shared" si="5"/>
        <v>1.8181818181818181</v>
      </c>
      <c r="R36" s="25">
        <f t="shared" si="5"/>
        <v>0.75566750629722923</v>
      </c>
      <c r="S36" s="25">
        <f t="shared" si="5"/>
        <v>3.2352941176470593</v>
      </c>
      <c r="T36" s="25">
        <f t="shared" si="5"/>
        <v>2.5210084033613445</v>
      </c>
      <c r="U36" s="25">
        <f t="shared" si="5"/>
        <v>2.7079303675048356</v>
      </c>
      <c r="V36" s="25">
        <f t="shared" si="5"/>
        <v>5.660377358490563</v>
      </c>
      <c r="W36" s="25">
        <f t="shared" si="5"/>
        <v>1.538461538461533</v>
      </c>
      <c r="X36" s="25">
        <f t="shared" si="5"/>
        <v>0.17241379310345073</v>
      </c>
      <c r="Y36" s="25">
        <f t="shared" si="5"/>
        <v>0</v>
      </c>
      <c r="Z36" s="25">
        <f t="shared" si="5"/>
        <v>0.6666666666666643</v>
      </c>
      <c r="AA36" s="25">
        <f t="shared" si="5"/>
        <v>0.5263157894736793</v>
      </c>
      <c r="AB36" s="25">
        <f t="shared" si="5"/>
        <v>0.78740157480316086</v>
      </c>
      <c r="AC36" s="25">
        <f t="shared" si="5"/>
        <v>1.5000000000000013</v>
      </c>
      <c r="AD36" s="25">
        <f t="shared" si="5"/>
        <v>0.71428571428571175</v>
      </c>
      <c r="AE36" s="25">
        <f t="shared" si="5"/>
        <v>3.4615384615384563</v>
      </c>
      <c r="AF36" s="25">
        <f t="shared" si="5"/>
        <v>4.3956043956043995</v>
      </c>
      <c r="AG36" s="25">
        <f t="shared" si="5"/>
        <v>0.23255813953487878</v>
      </c>
      <c r="AH36" s="25">
        <f t="shared" si="5"/>
        <v>0.70422535211267356</v>
      </c>
      <c r="AI36" s="25">
        <f t="shared" si="5"/>
        <v>2.1739130434782532</v>
      </c>
      <c r="AJ36" s="25">
        <f t="shared" si="5"/>
        <v>2.0270270270270196</v>
      </c>
      <c r="AK36" s="25">
        <f t="shared" si="5"/>
        <v>6.1904761904761854</v>
      </c>
      <c r="AL36" s="25">
        <f t="shared" si="5"/>
        <v>0</v>
      </c>
      <c r="AM36" s="25">
        <f t="shared" si="5"/>
        <v>0</v>
      </c>
      <c r="AN36" s="25"/>
    </row>
    <row r="37" spans="1:40">
      <c r="A37" s="11" t="s">
        <v>129</v>
      </c>
      <c r="B37" s="11">
        <v>48.11</v>
      </c>
      <c r="C37" s="11">
        <v>15.86</v>
      </c>
      <c r="D37" s="11">
        <v>11.42</v>
      </c>
      <c r="E37" s="11">
        <v>0.17</v>
      </c>
      <c r="F37" s="11">
        <v>9.56</v>
      </c>
      <c r="G37" s="11">
        <v>13.5</v>
      </c>
      <c r="H37" s="11">
        <v>1.81</v>
      </c>
      <c r="I37" s="11">
        <v>0.02</v>
      </c>
      <c r="J37" s="11">
        <v>0.97</v>
      </c>
      <c r="K37" s="11">
        <v>0.03</v>
      </c>
      <c r="L37" s="11"/>
      <c r="M37" s="11">
        <v>170</v>
      </c>
      <c r="N37" s="11">
        <v>390</v>
      </c>
      <c r="O37" s="11">
        <v>44</v>
      </c>
      <c r="P37" s="11">
        <v>343</v>
      </c>
      <c r="Q37" s="11"/>
      <c r="R37" s="11">
        <v>108</v>
      </c>
      <c r="S37" s="11">
        <v>9</v>
      </c>
      <c r="T37" s="11">
        <v>14.5</v>
      </c>
      <c r="U37" s="11">
        <v>14</v>
      </c>
      <c r="V37" s="11"/>
      <c r="W37" s="11">
        <v>0.5</v>
      </c>
      <c r="X37" s="11">
        <v>0.6</v>
      </c>
      <c r="Y37" s="11">
        <v>1.9</v>
      </c>
      <c r="Z37" s="11"/>
      <c r="AA37" s="11">
        <v>2.4</v>
      </c>
      <c r="AB37" s="11">
        <v>1.1000000000000001</v>
      </c>
      <c r="AC37" s="11">
        <v>0.53</v>
      </c>
      <c r="AD37" s="11">
        <v>1.8</v>
      </c>
      <c r="AE37" s="11"/>
      <c r="AF37" s="11"/>
      <c r="AG37" s="11"/>
      <c r="AH37" s="11"/>
      <c r="AI37" s="11"/>
      <c r="AJ37" s="11">
        <v>1.6</v>
      </c>
      <c r="AK37" s="11"/>
      <c r="AL37" s="11" t="s">
        <v>130</v>
      </c>
      <c r="AM37" s="11"/>
      <c r="AN37" s="11"/>
    </row>
    <row r="38" spans="1:40">
      <c r="A38" s="11" t="s">
        <v>131</v>
      </c>
      <c r="B38" s="11">
        <v>47.96</v>
      </c>
      <c r="C38" s="11">
        <v>15.5</v>
      </c>
      <c r="D38" s="11">
        <v>11.3</v>
      </c>
      <c r="E38" s="11">
        <v>0.17499999999999999</v>
      </c>
      <c r="F38" s="11">
        <v>9.6999999999999993</v>
      </c>
      <c r="G38" s="11">
        <v>13.3</v>
      </c>
      <c r="H38" s="11">
        <v>1.82</v>
      </c>
      <c r="I38" s="11">
        <v>0.03</v>
      </c>
      <c r="J38" s="11">
        <v>0.96</v>
      </c>
      <c r="K38" s="11">
        <v>2.1000000000000001E-2</v>
      </c>
      <c r="L38" s="11"/>
      <c r="M38" s="11">
        <v>170</v>
      </c>
      <c r="N38" s="11">
        <v>370</v>
      </c>
      <c r="O38" s="11">
        <v>44</v>
      </c>
      <c r="P38" s="11">
        <v>310</v>
      </c>
      <c r="Q38" s="11"/>
      <c r="R38" s="11">
        <v>110</v>
      </c>
      <c r="S38" s="11">
        <v>6</v>
      </c>
      <c r="T38" s="11">
        <v>16</v>
      </c>
      <c r="U38" s="11">
        <v>18</v>
      </c>
      <c r="V38" s="11"/>
      <c r="W38" s="11">
        <v>0.6</v>
      </c>
      <c r="X38" s="11">
        <v>0.63</v>
      </c>
      <c r="Y38" s="11">
        <v>1.9</v>
      </c>
      <c r="Z38" s="11"/>
      <c r="AA38" s="11">
        <v>2.5</v>
      </c>
      <c r="AB38" s="11">
        <v>1.1000000000000001</v>
      </c>
      <c r="AC38" s="11">
        <v>0.55000000000000004</v>
      </c>
      <c r="AD38" s="11">
        <v>2</v>
      </c>
      <c r="AE38" s="11"/>
      <c r="AF38" s="11"/>
      <c r="AG38" s="11"/>
      <c r="AH38" s="11"/>
      <c r="AI38" s="11"/>
      <c r="AJ38" s="11">
        <v>1.7</v>
      </c>
      <c r="AK38" s="11"/>
      <c r="AL38" s="11">
        <v>3</v>
      </c>
      <c r="AM38" s="11"/>
      <c r="AN38" s="11"/>
    </row>
    <row r="39" spans="1:40" s="26" customFormat="1">
      <c r="A39" s="24" t="s">
        <v>193</v>
      </c>
      <c r="B39" s="25">
        <f>((SQRT((B38-B37)^2))/B38)*100</f>
        <v>0.31276063386154829</v>
      </c>
      <c r="C39" s="25">
        <f t="shared" ref="C39:AJ39" si="6">((SQRT((C38-C37)^2))/C38)*100</f>
        <v>2.3225806451612865</v>
      </c>
      <c r="D39" s="25">
        <f t="shared" si="6"/>
        <v>1.0619469026548602</v>
      </c>
      <c r="E39" s="25"/>
      <c r="F39" s="25">
        <f t="shared" si="6"/>
        <v>1.4432989690721525</v>
      </c>
      <c r="G39" s="25">
        <f t="shared" si="6"/>
        <v>1.5037593984962352</v>
      </c>
      <c r="H39" s="25">
        <f t="shared" si="6"/>
        <v>0.54945054945054994</v>
      </c>
      <c r="I39" s="25"/>
      <c r="J39" s="25"/>
      <c r="K39" s="25"/>
      <c r="L39" s="25"/>
      <c r="M39" s="25">
        <f t="shared" si="6"/>
        <v>0</v>
      </c>
      <c r="N39" s="25">
        <f t="shared" si="6"/>
        <v>5.4054054054054053</v>
      </c>
      <c r="O39" s="25">
        <f t="shared" si="6"/>
        <v>0</v>
      </c>
      <c r="P39" s="25">
        <f>((SQRT((P38-P37)^2))/P38)*100</f>
        <v>10.64516129032258</v>
      </c>
      <c r="Q39" s="25"/>
      <c r="R39" s="25">
        <f t="shared" si="6"/>
        <v>1.8181818181818181</v>
      </c>
      <c r="S39" s="25">
        <f>((SQRT((S38-S37)^2))/S38)*100</f>
        <v>50</v>
      </c>
      <c r="T39" s="25">
        <f t="shared" si="6"/>
        <v>9.375</v>
      </c>
      <c r="U39" s="25">
        <f t="shared" si="6"/>
        <v>22.222222222222221</v>
      </c>
      <c r="V39" s="25"/>
      <c r="W39" s="25"/>
      <c r="X39" s="25"/>
      <c r="Y39" s="25">
        <f t="shared" si="6"/>
        <v>0</v>
      </c>
      <c r="Z39" s="25"/>
      <c r="AA39" s="25">
        <f t="shared" si="6"/>
        <v>4.0000000000000036</v>
      </c>
      <c r="AB39" s="25">
        <f t="shared" si="6"/>
        <v>0</v>
      </c>
      <c r="AC39" s="25"/>
      <c r="AD39" s="25">
        <f t="shared" si="6"/>
        <v>9.9999999999999982</v>
      </c>
      <c r="AE39" s="25"/>
      <c r="AF39" s="25"/>
      <c r="AG39" s="25"/>
      <c r="AH39" s="25"/>
      <c r="AI39" s="25"/>
      <c r="AJ39" s="25">
        <f t="shared" si="6"/>
        <v>5.882352941176463</v>
      </c>
      <c r="AK39" s="25"/>
      <c r="AL39" s="25"/>
      <c r="AM39" s="25"/>
      <c r="AN39" s="25"/>
    </row>
    <row r="40" spans="1:40">
      <c r="A40" s="11" t="s">
        <v>132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>
        <v>60</v>
      </c>
      <c r="O40" s="11"/>
      <c r="P40" s="11"/>
      <c r="Q40" s="11" t="s">
        <v>133</v>
      </c>
      <c r="R40" s="11"/>
      <c r="S40" s="11"/>
      <c r="T40" s="11"/>
      <c r="U40" s="11"/>
      <c r="V40" s="11"/>
      <c r="W40" s="11">
        <v>208</v>
      </c>
      <c r="X40" s="11">
        <v>28.7</v>
      </c>
      <c r="Y40" s="11">
        <v>98.1</v>
      </c>
      <c r="Z40" s="11">
        <v>9.1999999999999993</v>
      </c>
      <c r="AA40" s="11">
        <v>24.4</v>
      </c>
      <c r="AB40" s="11">
        <v>6.6</v>
      </c>
      <c r="AC40" s="11"/>
      <c r="AD40" s="11">
        <v>4.4000000000000004</v>
      </c>
      <c r="AE40" s="11"/>
      <c r="AF40" s="11"/>
      <c r="AG40" s="11"/>
      <c r="AH40" s="11"/>
      <c r="AI40" s="11"/>
      <c r="AJ40" s="11"/>
      <c r="AK40" s="11"/>
      <c r="AL40" s="11"/>
      <c r="AM40" s="11"/>
      <c r="AN40" s="11">
        <v>18.7</v>
      </c>
    </row>
    <row r="41" spans="1:40">
      <c r="A41" s="11" t="s">
        <v>134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>
        <v>56</v>
      </c>
      <c r="O41" s="11"/>
      <c r="P41" s="11"/>
      <c r="Q41" s="11">
        <v>8500</v>
      </c>
      <c r="R41" s="11"/>
      <c r="S41" s="11"/>
      <c r="T41" s="11"/>
      <c r="U41" s="11"/>
      <c r="V41" s="11"/>
      <c r="W41" s="11">
        <v>198</v>
      </c>
      <c r="X41" s="11">
        <v>30</v>
      </c>
      <c r="Y41" s="11">
        <v>97</v>
      </c>
      <c r="Z41" s="11">
        <v>9.5</v>
      </c>
      <c r="AA41" s="11">
        <v>25</v>
      </c>
      <c r="AB41" s="11">
        <v>6.6</v>
      </c>
      <c r="AC41" s="11"/>
      <c r="AD41" s="11">
        <v>4.7</v>
      </c>
      <c r="AE41" s="11"/>
      <c r="AF41" s="11"/>
      <c r="AG41" s="11"/>
      <c r="AH41" s="11"/>
      <c r="AI41" s="11"/>
      <c r="AJ41" s="11"/>
      <c r="AK41" s="11"/>
      <c r="AL41" s="11"/>
      <c r="AM41" s="11"/>
      <c r="AN41" s="11">
        <v>20</v>
      </c>
    </row>
    <row r="42" spans="1:40" s="26" customFormat="1">
      <c r="A42" s="24" t="s">
        <v>193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>
        <f t="shared" ref="N42:AN42" si="7">((SQRT((N41-N40)^2))/N41)*100</f>
        <v>7.1428571428571423</v>
      </c>
      <c r="O42" s="25"/>
      <c r="P42" s="25"/>
      <c r="Q42" s="25"/>
      <c r="R42" s="25"/>
      <c r="S42" s="25"/>
      <c r="T42" s="25"/>
      <c r="U42" s="25"/>
      <c r="V42" s="25"/>
      <c r="W42" s="25">
        <f t="shared" si="7"/>
        <v>5.0505050505050502</v>
      </c>
      <c r="X42" s="25">
        <f t="shared" si="7"/>
        <v>4.3333333333333357</v>
      </c>
      <c r="Y42" s="25">
        <f t="shared" si="7"/>
        <v>1.134020618556695</v>
      </c>
      <c r="Z42" s="25">
        <f t="shared" si="7"/>
        <v>3.1578947368421129</v>
      </c>
      <c r="AA42" s="25">
        <f t="shared" si="7"/>
        <v>2.4000000000000057</v>
      </c>
      <c r="AB42" s="25">
        <f t="shared" si="7"/>
        <v>0</v>
      </c>
      <c r="AC42" s="25"/>
      <c r="AD42" s="25">
        <f t="shared" si="7"/>
        <v>6.3829787234042508</v>
      </c>
      <c r="AE42" s="25"/>
      <c r="AF42" s="25"/>
      <c r="AG42" s="25"/>
      <c r="AH42" s="25"/>
      <c r="AI42" s="25"/>
      <c r="AJ42" s="25"/>
      <c r="AK42" s="25"/>
      <c r="AL42" s="25"/>
      <c r="AM42" s="25"/>
      <c r="AN42" s="25">
        <f t="shared" si="7"/>
        <v>6.5000000000000027</v>
      </c>
    </row>
    <row r="43" spans="1:40">
      <c r="A43" s="11" t="s">
        <v>135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>
        <v>170</v>
      </c>
      <c r="U43" s="11"/>
      <c r="V43" s="11"/>
      <c r="W43" s="11"/>
      <c r="X43" s="11">
        <v>789</v>
      </c>
      <c r="Y43" s="11">
        <v>1370</v>
      </c>
      <c r="Z43" s="11">
        <v>126</v>
      </c>
      <c r="AA43" s="11">
        <v>379</v>
      </c>
      <c r="AB43" s="11">
        <v>49</v>
      </c>
      <c r="AC43" s="11">
        <v>7.94</v>
      </c>
      <c r="AD43" s="11"/>
      <c r="AE43" s="11">
        <v>5.21</v>
      </c>
      <c r="AF43" s="11">
        <v>31.4</v>
      </c>
      <c r="AG43" s="11">
        <v>6.27</v>
      </c>
      <c r="AH43" s="11">
        <v>18.899999999999999</v>
      </c>
      <c r="AI43" s="11">
        <v>2.7</v>
      </c>
      <c r="AJ43" s="11">
        <v>17.8</v>
      </c>
      <c r="AK43" s="11">
        <v>2.68</v>
      </c>
      <c r="AL43" s="11"/>
      <c r="AM43" s="11">
        <v>35.5</v>
      </c>
      <c r="AN43" s="11">
        <v>405</v>
      </c>
    </row>
    <row r="44" spans="1:40">
      <c r="A44" s="11" t="s">
        <v>136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>
        <v>178</v>
      </c>
      <c r="U44" s="11"/>
      <c r="V44" s="11"/>
      <c r="W44" s="11"/>
      <c r="X44" s="11">
        <v>789</v>
      </c>
      <c r="Y44" s="11">
        <v>1331</v>
      </c>
      <c r="Z44" s="11">
        <v>127</v>
      </c>
      <c r="AA44" s="11">
        <v>378</v>
      </c>
      <c r="AB44" s="11">
        <v>48</v>
      </c>
      <c r="AC44" s="11">
        <v>7.77</v>
      </c>
      <c r="AD44" s="11"/>
      <c r="AE44" s="11">
        <v>5.37</v>
      </c>
      <c r="AF44" s="11">
        <v>32.1</v>
      </c>
      <c r="AG44" s="11">
        <v>6.34</v>
      </c>
      <c r="AH44" s="11">
        <v>18.7</v>
      </c>
      <c r="AI44" s="11">
        <v>2.66</v>
      </c>
      <c r="AJ44" s="11">
        <v>17.600000000000001</v>
      </c>
      <c r="AK44" s="11">
        <v>2.58</v>
      </c>
      <c r="AL44" s="11"/>
      <c r="AM44" s="11">
        <v>37.1</v>
      </c>
      <c r="AN44" s="11">
        <v>396</v>
      </c>
    </row>
    <row r="45" spans="1:40" s="26" customFormat="1">
      <c r="A45" s="24" t="s">
        <v>193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>
        <f t="shared" ref="T45:AN45" si="8">((SQRT((T44-T43)^2))/T44)*100</f>
        <v>4.4943820224719104</v>
      </c>
      <c r="U45" s="25"/>
      <c r="V45" s="25"/>
      <c r="W45" s="25"/>
      <c r="X45" s="25">
        <f t="shared" si="8"/>
        <v>0</v>
      </c>
      <c r="Y45" s="25">
        <f t="shared" si="8"/>
        <v>2.9301277235161534</v>
      </c>
      <c r="Z45" s="25">
        <f t="shared" si="8"/>
        <v>0.78740157480314954</v>
      </c>
      <c r="AA45" s="25">
        <f t="shared" si="8"/>
        <v>0.26455026455026454</v>
      </c>
      <c r="AB45" s="25">
        <f t="shared" si="8"/>
        <v>2.083333333333333</v>
      </c>
      <c r="AC45" s="25">
        <f t="shared" si="8"/>
        <v>2.1879021879021985</v>
      </c>
      <c r="AD45" s="25"/>
      <c r="AE45" s="25">
        <f t="shared" si="8"/>
        <v>2.9795158286778425</v>
      </c>
      <c r="AF45" s="25">
        <f t="shared" si="8"/>
        <v>2.1806853582554608</v>
      </c>
      <c r="AG45" s="25">
        <f t="shared" si="8"/>
        <v>1.1041009463722444</v>
      </c>
      <c r="AH45" s="25">
        <f t="shared" si="8"/>
        <v>1.0695187165775364</v>
      </c>
      <c r="AI45" s="25">
        <f t="shared" si="8"/>
        <v>1.5037593984962419</v>
      </c>
      <c r="AJ45" s="25">
        <f t="shared" si="8"/>
        <v>1.1363636363636322</v>
      </c>
      <c r="AK45" s="25">
        <f t="shared" si="8"/>
        <v>3.8759689922480653</v>
      </c>
      <c r="AL45" s="25"/>
      <c r="AM45" s="25">
        <f t="shared" si="8"/>
        <v>4.312668463611864</v>
      </c>
      <c r="AN45" s="25">
        <f t="shared" si="8"/>
        <v>2.2727272727272729</v>
      </c>
    </row>
    <row r="46" spans="1:40">
      <c r="A46" s="11" t="s">
        <v>137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>
        <v>392</v>
      </c>
      <c r="R46" s="11"/>
      <c r="S46" s="11"/>
      <c r="T46" s="11" t="s">
        <v>125</v>
      </c>
      <c r="U46" s="11"/>
      <c r="V46" s="11"/>
      <c r="W46" s="11"/>
      <c r="X46" s="11">
        <v>1990</v>
      </c>
      <c r="Y46" s="11">
        <v>413</v>
      </c>
      <c r="Z46" s="11">
        <v>737</v>
      </c>
      <c r="AA46" s="11" t="s">
        <v>138</v>
      </c>
      <c r="AB46" s="11" t="s">
        <v>133</v>
      </c>
      <c r="AC46" s="11">
        <v>19.100000000000001</v>
      </c>
      <c r="AD46" s="11" t="s">
        <v>133</v>
      </c>
      <c r="AE46" s="11">
        <v>501</v>
      </c>
      <c r="AF46" s="11" t="s">
        <v>133</v>
      </c>
      <c r="AG46" s="11">
        <v>601</v>
      </c>
      <c r="AH46" s="11" t="s">
        <v>133</v>
      </c>
      <c r="AI46" s="11">
        <v>268</v>
      </c>
      <c r="AJ46" s="11" t="s">
        <v>133</v>
      </c>
      <c r="AK46" s="11">
        <v>258</v>
      </c>
      <c r="AL46" s="11"/>
      <c r="AM46" s="11">
        <v>67.099999999999994</v>
      </c>
      <c r="AN46" s="11"/>
    </row>
    <row r="47" spans="1:40">
      <c r="A47" s="11" t="s">
        <v>139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>
        <v>369.42</v>
      </c>
      <c r="R47" s="11"/>
      <c r="S47" s="11"/>
      <c r="T47" s="11">
        <v>17008</v>
      </c>
      <c r="U47" s="11"/>
      <c r="V47" s="11"/>
      <c r="W47" s="11"/>
      <c r="X47" s="11">
        <v>1960</v>
      </c>
      <c r="Y47" s="11">
        <v>432</v>
      </c>
      <c r="Z47" s="11">
        <v>737</v>
      </c>
      <c r="AA47" s="11">
        <v>3429</v>
      </c>
      <c r="AB47" s="11">
        <v>1725</v>
      </c>
      <c r="AC47" s="11">
        <v>18.91</v>
      </c>
      <c r="AD47" s="11">
        <v>2168</v>
      </c>
      <c r="AE47" s="11">
        <v>468</v>
      </c>
      <c r="AF47" s="11">
        <v>3224</v>
      </c>
      <c r="AG47" s="11">
        <v>560</v>
      </c>
      <c r="AH47" s="11">
        <v>1750</v>
      </c>
      <c r="AI47" s="11">
        <v>271</v>
      </c>
      <c r="AJ47" s="11">
        <v>1844</v>
      </c>
      <c r="AK47" s="11">
        <v>264</v>
      </c>
      <c r="AL47" s="11"/>
      <c r="AM47" s="11">
        <v>67</v>
      </c>
      <c r="AN47" s="11"/>
    </row>
    <row r="48" spans="1:40" s="26" customFormat="1">
      <c r="A48" s="24" t="s">
        <v>193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>
        <f t="shared" ref="Q48:AM48" si="9">((SQRT((Q47-Q46)^2))/Q47)*100</f>
        <v>6.1122841210546213</v>
      </c>
      <c r="R48" s="25"/>
      <c r="S48" s="25"/>
      <c r="T48" s="25"/>
      <c r="U48" s="25"/>
      <c r="V48" s="25"/>
      <c r="W48" s="25"/>
      <c r="X48" s="25">
        <f t="shared" si="9"/>
        <v>1.5306122448979591</v>
      </c>
      <c r="Y48" s="25">
        <f t="shared" si="9"/>
        <v>4.3981481481481479</v>
      </c>
      <c r="Z48" s="25">
        <f t="shared" si="9"/>
        <v>0</v>
      </c>
      <c r="AA48" s="25"/>
      <c r="AB48" s="25"/>
      <c r="AC48" s="25">
        <f t="shared" si="9"/>
        <v>1.00475938656796</v>
      </c>
      <c r="AD48" s="25"/>
      <c r="AE48" s="25">
        <f t="shared" si="9"/>
        <v>7.0512820512820511</v>
      </c>
      <c r="AF48" s="25"/>
      <c r="AG48" s="25">
        <f t="shared" si="9"/>
        <v>7.3214285714285721</v>
      </c>
      <c r="AH48" s="25"/>
      <c r="AI48" s="25">
        <f t="shared" si="9"/>
        <v>1.107011070110701</v>
      </c>
      <c r="AJ48" s="25"/>
      <c r="AK48" s="25">
        <f t="shared" si="9"/>
        <v>2.2727272727272729</v>
      </c>
      <c r="AL48" s="25"/>
      <c r="AM48" s="25">
        <f t="shared" si="9"/>
        <v>0.1492537313432751</v>
      </c>
      <c r="AN48" s="25"/>
    </row>
    <row r="49" spans="1:40">
      <c r="A49" s="11" t="s">
        <v>140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 t="s">
        <v>133</v>
      </c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1:40">
      <c r="A50" s="11" t="s">
        <v>141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>
        <v>978</v>
      </c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1:40" s="26" customFormat="1">
      <c r="A51" s="24" t="s">
        <v>193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</row>
    <row r="52" spans="1:40">
      <c r="A52" s="11" t="s">
        <v>142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 t="s">
        <v>143</v>
      </c>
      <c r="N52" s="11"/>
      <c r="O52" s="11"/>
      <c r="P52" s="11"/>
      <c r="Q52" s="11">
        <v>61</v>
      </c>
      <c r="R52" s="11"/>
      <c r="S52" s="11"/>
      <c r="T52" s="11">
        <v>167</v>
      </c>
      <c r="U52" s="11"/>
      <c r="V52" s="11"/>
      <c r="W52" s="11">
        <v>34</v>
      </c>
      <c r="X52" s="11" t="s">
        <v>138</v>
      </c>
      <c r="Y52" s="11" t="s">
        <v>144</v>
      </c>
      <c r="Z52" s="11" t="s">
        <v>133</v>
      </c>
      <c r="AA52" s="11" t="s">
        <v>138</v>
      </c>
      <c r="AB52" s="11">
        <v>514</v>
      </c>
      <c r="AC52" s="11">
        <v>89</v>
      </c>
      <c r="AD52" s="11"/>
      <c r="AE52" s="11"/>
      <c r="AF52" s="11"/>
      <c r="AG52" s="11"/>
      <c r="AH52" s="11"/>
      <c r="AI52" s="11"/>
      <c r="AJ52" s="11">
        <v>16.8</v>
      </c>
      <c r="AK52" s="11"/>
      <c r="AL52" s="11">
        <v>1640</v>
      </c>
      <c r="AM52" s="11">
        <v>1010</v>
      </c>
      <c r="AN52" s="11"/>
    </row>
    <row r="53" spans="1:40">
      <c r="A53" s="11" t="s">
        <v>145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>
        <v>13.18</v>
      </c>
      <c r="N53" s="11"/>
      <c r="O53" s="11"/>
      <c r="P53" s="11"/>
      <c r="Q53" s="11">
        <v>67.12</v>
      </c>
      <c r="R53" s="11"/>
      <c r="S53" s="11"/>
      <c r="T53" s="11">
        <v>167</v>
      </c>
      <c r="U53" s="11"/>
      <c r="V53" s="11"/>
      <c r="W53" s="11">
        <v>31</v>
      </c>
      <c r="X53" s="11">
        <v>21100</v>
      </c>
      <c r="Y53" s="11">
        <v>27600</v>
      </c>
      <c r="Z53" s="11">
        <v>2300</v>
      </c>
      <c r="AA53" s="11">
        <v>6500</v>
      </c>
      <c r="AB53" s="11">
        <v>539</v>
      </c>
      <c r="AC53" s="11">
        <v>87.22</v>
      </c>
      <c r="AD53" s="11"/>
      <c r="AE53" s="11"/>
      <c r="AF53" s="11"/>
      <c r="AG53" s="11"/>
      <c r="AH53" s="11"/>
      <c r="AI53" s="11"/>
      <c r="AJ53" s="11">
        <v>17.850000000000001</v>
      </c>
      <c r="AK53" s="11"/>
      <c r="AL53" s="11">
        <v>1600</v>
      </c>
      <c r="AM53" s="11">
        <v>946</v>
      </c>
      <c r="AN53" s="11"/>
    </row>
    <row r="54" spans="1:40" s="26" customFormat="1">
      <c r="A54" s="24" t="s">
        <v>193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>
        <f t="shared" ref="Q54:AM54" si="10">((SQRT((Q53-Q52)^2))/Q53)*100</f>
        <v>9.1179976162097809</v>
      </c>
      <c r="R54" s="25"/>
      <c r="S54" s="25"/>
      <c r="T54" s="25">
        <f t="shared" si="10"/>
        <v>0</v>
      </c>
      <c r="U54" s="25"/>
      <c r="V54" s="25"/>
      <c r="W54" s="25">
        <f t="shared" si="10"/>
        <v>9.67741935483871</v>
      </c>
      <c r="X54" s="25"/>
      <c r="Y54" s="25"/>
      <c r="Z54" s="25"/>
      <c r="AA54" s="25"/>
      <c r="AB54" s="25">
        <f t="shared" si="10"/>
        <v>4.6382189239332092</v>
      </c>
      <c r="AC54" s="25">
        <f t="shared" si="10"/>
        <v>2.0408163265306136</v>
      </c>
      <c r="AD54" s="25"/>
      <c r="AE54" s="25"/>
      <c r="AF54" s="25"/>
      <c r="AG54" s="25"/>
      <c r="AH54" s="25"/>
      <c r="AI54" s="25"/>
      <c r="AJ54" s="25">
        <f t="shared" si="10"/>
        <v>5.8823529411764737</v>
      </c>
      <c r="AK54" s="25"/>
      <c r="AL54" s="25">
        <f t="shared" si="10"/>
        <v>2.5</v>
      </c>
      <c r="AM54" s="25">
        <f t="shared" si="10"/>
        <v>6.7653276955602539</v>
      </c>
      <c r="AN54" s="25"/>
    </row>
    <row r="55" spans="1:40">
      <c r="A55" s="11" t="s">
        <v>146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>
        <v>20</v>
      </c>
      <c r="N55" s="11">
        <v>300</v>
      </c>
      <c r="O55" s="11"/>
      <c r="P55" s="11"/>
      <c r="Q55" s="11" t="s">
        <v>133</v>
      </c>
      <c r="R55" s="11"/>
      <c r="S55" s="11"/>
      <c r="T55" s="11">
        <v>5940</v>
      </c>
      <c r="U55" s="11"/>
      <c r="V55" s="11">
        <v>469</v>
      </c>
      <c r="W55" s="11"/>
      <c r="X55" s="11">
        <v>1730</v>
      </c>
      <c r="Y55" s="11" t="s">
        <v>144</v>
      </c>
      <c r="Z55" s="11">
        <v>449</v>
      </c>
      <c r="AA55" s="11">
        <v>1480</v>
      </c>
      <c r="AB55" s="11">
        <v>395</v>
      </c>
      <c r="AC55" s="11">
        <v>24.9</v>
      </c>
      <c r="AD55" s="11">
        <v>447</v>
      </c>
      <c r="AE55" s="11">
        <v>115</v>
      </c>
      <c r="AF55" s="11">
        <v>911</v>
      </c>
      <c r="AG55" s="11">
        <v>216</v>
      </c>
      <c r="AH55" s="11">
        <v>720</v>
      </c>
      <c r="AI55" s="11">
        <v>112</v>
      </c>
      <c r="AJ55" s="11">
        <v>713</v>
      </c>
      <c r="AK55" s="11"/>
      <c r="AL55" s="11"/>
      <c r="AM55" s="11">
        <v>769</v>
      </c>
      <c r="AN55" s="11">
        <v>150</v>
      </c>
    </row>
    <row r="56" spans="1:40">
      <c r="A56" s="11" t="s">
        <v>147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>
        <v>24.7</v>
      </c>
      <c r="N56" s="11">
        <v>277</v>
      </c>
      <c r="O56" s="11"/>
      <c r="P56" s="11"/>
      <c r="Q56" s="11">
        <v>1050</v>
      </c>
      <c r="R56" s="11"/>
      <c r="S56" s="11"/>
      <c r="T56" s="11">
        <v>5480</v>
      </c>
      <c r="U56" s="11"/>
      <c r="V56" s="11">
        <v>479</v>
      </c>
      <c r="W56" s="11"/>
      <c r="X56" s="11">
        <v>1661</v>
      </c>
      <c r="Y56" s="11">
        <v>3960</v>
      </c>
      <c r="Z56" s="11">
        <v>435</v>
      </c>
      <c r="AA56" s="11">
        <v>1456</v>
      </c>
      <c r="AB56" s="11">
        <v>381</v>
      </c>
      <c r="AC56" s="11">
        <v>23.5</v>
      </c>
      <c r="AD56" s="11">
        <v>433</v>
      </c>
      <c r="AE56" s="11">
        <v>106</v>
      </c>
      <c r="AF56" s="11">
        <v>847</v>
      </c>
      <c r="AG56" s="11">
        <v>208</v>
      </c>
      <c r="AH56" s="11">
        <v>701</v>
      </c>
      <c r="AI56" s="11">
        <v>106</v>
      </c>
      <c r="AJ56" s="11">
        <v>678</v>
      </c>
      <c r="AK56" s="11"/>
      <c r="AL56" s="11"/>
      <c r="AM56" s="11">
        <v>719</v>
      </c>
      <c r="AN56" s="11">
        <v>137</v>
      </c>
    </row>
    <row r="57" spans="1:40" s="26" customFormat="1">
      <c r="A57" s="24" t="s">
        <v>193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>
        <f>((SQRT((M56-M55)^2))/M56)*100</f>
        <v>19.028340080971656</v>
      </c>
      <c r="N57" s="25">
        <f t="shared" ref="N57:AN57" si="11">((SQRT((N56-N55)^2))/N56)*100</f>
        <v>8.3032490974729249</v>
      </c>
      <c r="O57" s="25"/>
      <c r="P57" s="25"/>
      <c r="Q57" s="25"/>
      <c r="R57" s="25"/>
      <c r="S57" s="25"/>
      <c r="T57" s="25">
        <f t="shared" si="11"/>
        <v>8.3941605839416056</v>
      </c>
      <c r="U57" s="25"/>
      <c r="V57" s="25">
        <f t="shared" si="11"/>
        <v>2.0876826722338206</v>
      </c>
      <c r="W57" s="25"/>
      <c r="X57" s="25">
        <f t="shared" si="11"/>
        <v>4.1541240216736908</v>
      </c>
      <c r="Y57" s="25"/>
      <c r="Z57" s="25">
        <f t="shared" si="11"/>
        <v>3.2183908045977012</v>
      </c>
      <c r="AA57" s="25">
        <f t="shared" si="11"/>
        <v>1.6483516483516485</v>
      </c>
      <c r="AB57" s="25">
        <f t="shared" si="11"/>
        <v>3.674540682414698</v>
      </c>
      <c r="AC57" s="25">
        <f t="shared" si="11"/>
        <v>5.9574468085106327</v>
      </c>
      <c r="AD57" s="25">
        <f t="shared" si="11"/>
        <v>3.2332563510392611</v>
      </c>
      <c r="AE57" s="25">
        <f t="shared" si="11"/>
        <v>8.4905660377358494</v>
      </c>
      <c r="AF57" s="25">
        <f t="shared" si="11"/>
        <v>7.5560802833530101</v>
      </c>
      <c r="AG57" s="25">
        <f t="shared" si="11"/>
        <v>3.8461538461538463</v>
      </c>
      <c r="AH57" s="25">
        <f t="shared" si="11"/>
        <v>2.7104136947218258</v>
      </c>
      <c r="AI57" s="25">
        <f t="shared" si="11"/>
        <v>5.6603773584905666</v>
      </c>
      <c r="AJ57" s="25">
        <f t="shared" si="11"/>
        <v>5.1622418879056049</v>
      </c>
      <c r="AK57" s="25"/>
      <c r="AL57" s="25"/>
      <c r="AM57" s="25">
        <f t="shared" si="11"/>
        <v>6.9541029207232263</v>
      </c>
      <c r="AN57" s="25">
        <f t="shared" si="11"/>
        <v>9.4890510948905096</v>
      </c>
    </row>
    <row r="58" spans="1:40">
      <c r="A58" s="11" t="s">
        <v>148</v>
      </c>
      <c r="B58" s="11">
        <v>60.67</v>
      </c>
      <c r="C58" s="11">
        <v>23.3</v>
      </c>
      <c r="D58" s="11">
        <v>1.99</v>
      </c>
      <c r="E58" s="11">
        <v>0.17</v>
      </c>
      <c r="F58" s="11">
        <v>0.15</v>
      </c>
      <c r="G58" s="11">
        <v>0.42</v>
      </c>
      <c r="H58" s="11">
        <v>6.39</v>
      </c>
      <c r="I58" s="11">
        <v>5.43</v>
      </c>
      <c r="J58" s="11">
        <v>0.35699999999999998</v>
      </c>
      <c r="K58" s="11">
        <v>0.04</v>
      </c>
      <c r="L58" s="11">
        <v>100.5</v>
      </c>
      <c r="M58" s="11" t="s">
        <v>143</v>
      </c>
      <c r="N58" s="11" t="s">
        <v>143</v>
      </c>
      <c r="O58" s="11" t="s">
        <v>149</v>
      </c>
      <c r="P58" s="11">
        <v>12</v>
      </c>
      <c r="Q58" s="11">
        <v>181</v>
      </c>
      <c r="R58" s="11">
        <v>15</v>
      </c>
      <c r="S58" s="11">
        <v>5</v>
      </c>
      <c r="T58" s="11">
        <v>35.200000000000003</v>
      </c>
      <c r="U58" s="11">
        <v>1139</v>
      </c>
      <c r="V58" s="11">
        <v>21.1</v>
      </c>
      <c r="W58" s="11">
        <v>228</v>
      </c>
      <c r="X58" s="11">
        <v>263</v>
      </c>
      <c r="Y58" s="11">
        <v>371</v>
      </c>
      <c r="Z58" s="11">
        <v>33.6</v>
      </c>
      <c r="AA58" s="11">
        <v>78.400000000000006</v>
      </c>
      <c r="AB58" s="11">
        <v>7.99</v>
      </c>
      <c r="AC58" s="11">
        <v>0.88600000000000001</v>
      </c>
      <c r="AD58" s="11">
        <v>5.0599999999999996</v>
      </c>
      <c r="AE58" s="11">
        <v>0.84</v>
      </c>
      <c r="AF58" s="11">
        <v>5.56</v>
      </c>
      <c r="AG58" s="11">
        <v>1.25</v>
      </c>
      <c r="AH58" s="11">
        <v>3.93</v>
      </c>
      <c r="AI58" s="11">
        <v>0.65500000000000003</v>
      </c>
      <c r="AJ58" s="11">
        <v>4.6500000000000004</v>
      </c>
      <c r="AK58" s="11">
        <v>0.72199999999999998</v>
      </c>
      <c r="AL58" s="11">
        <v>19</v>
      </c>
      <c r="AM58" s="11">
        <v>34.200000000000003</v>
      </c>
      <c r="AN58" s="11">
        <v>6.23</v>
      </c>
    </row>
    <row r="59" spans="1:40">
      <c r="A59" s="11" t="s">
        <v>150</v>
      </c>
      <c r="B59" s="11">
        <v>60.22</v>
      </c>
      <c r="C59" s="11">
        <v>23.66</v>
      </c>
      <c r="D59" s="11">
        <v>2</v>
      </c>
      <c r="E59" s="11">
        <v>0.17</v>
      </c>
      <c r="F59" s="11">
        <v>0.14000000000000001</v>
      </c>
      <c r="G59" s="11">
        <v>0.42</v>
      </c>
      <c r="H59" s="11">
        <v>6.34</v>
      </c>
      <c r="I59" s="11">
        <v>5.38</v>
      </c>
      <c r="J59" s="11">
        <v>0.36199999999999999</v>
      </c>
      <c r="K59" s="11">
        <v>0.03</v>
      </c>
      <c r="L59" s="11">
        <v>100.3</v>
      </c>
      <c r="M59" s="11" t="s">
        <v>143</v>
      </c>
      <c r="N59" s="11" t="s">
        <v>143</v>
      </c>
      <c r="O59" s="11" t="s">
        <v>149</v>
      </c>
      <c r="P59" s="11">
        <v>11</v>
      </c>
      <c r="Q59" s="11">
        <v>199</v>
      </c>
      <c r="R59" s="11">
        <v>15</v>
      </c>
      <c r="S59" s="11">
        <v>6</v>
      </c>
      <c r="T59" s="11">
        <v>39</v>
      </c>
      <c r="U59" s="11">
        <v>1145</v>
      </c>
      <c r="V59" s="11">
        <v>22.9</v>
      </c>
      <c r="W59" s="11">
        <v>248</v>
      </c>
      <c r="X59" s="11">
        <v>282</v>
      </c>
      <c r="Y59" s="11">
        <v>401</v>
      </c>
      <c r="Z59" s="11">
        <v>36.200000000000003</v>
      </c>
      <c r="AA59" s="11">
        <v>83.2</v>
      </c>
      <c r="AB59" s="11">
        <v>8.56</v>
      </c>
      <c r="AC59" s="11">
        <v>1.03</v>
      </c>
      <c r="AD59" s="11">
        <v>5.0599999999999996</v>
      </c>
      <c r="AE59" s="11">
        <v>0.94</v>
      </c>
      <c r="AF59" s="11">
        <v>5.8</v>
      </c>
      <c r="AG59" s="11">
        <v>1.31</v>
      </c>
      <c r="AH59" s="11">
        <v>4.3499999999999996</v>
      </c>
      <c r="AI59" s="11">
        <v>0.71399999999999997</v>
      </c>
      <c r="AJ59" s="11">
        <v>4.87</v>
      </c>
      <c r="AK59" s="11">
        <v>0.78900000000000003</v>
      </c>
      <c r="AL59" s="11">
        <v>22</v>
      </c>
      <c r="AM59" s="11">
        <v>36.5</v>
      </c>
      <c r="AN59" s="11">
        <v>6.47</v>
      </c>
    </row>
    <row r="60" spans="1:40" s="26" customFormat="1">
      <c r="A60" s="24" t="s">
        <v>194</v>
      </c>
      <c r="B60" s="25">
        <f>((SQRT((B59-B58)^2))/B59)*100</f>
        <v>0.74726004649618538</v>
      </c>
      <c r="C60" s="25">
        <f t="shared" ref="C60:AN60" si="12">((SQRT((C59-C58)^2))/C59)*100</f>
        <v>1.5215553677092115</v>
      </c>
      <c r="D60" s="25">
        <f t="shared" si="12"/>
        <v>0.50000000000000044</v>
      </c>
      <c r="E60" s="25"/>
      <c r="F60" s="25"/>
      <c r="G60" s="25"/>
      <c r="H60" s="25">
        <f t="shared" si="12"/>
        <v>0.7886435331230256</v>
      </c>
      <c r="I60" s="25">
        <f t="shared" si="12"/>
        <v>0.92936802973977373</v>
      </c>
      <c r="J60" s="25"/>
      <c r="K60" s="25"/>
      <c r="L60" s="25"/>
      <c r="M60" s="25"/>
      <c r="N60" s="25"/>
      <c r="O60" s="25"/>
      <c r="P60" s="25">
        <f>((SQRT((P59-P58)^2))/P59)*100</f>
        <v>9.0909090909090917</v>
      </c>
      <c r="Q60" s="25">
        <f t="shared" si="12"/>
        <v>9.0452261306532673</v>
      </c>
      <c r="R60" s="25">
        <f t="shared" si="12"/>
        <v>0</v>
      </c>
      <c r="S60" s="25"/>
      <c r="T60" s="25">
        <f t="shared" si="12"/>
        <v>9.7435897435897374</v>
      </c>
      <c r="U60" s="25">
        <f t="shared" si="12"/>
        <v>0.5240174672489083</v>
      </c>
      <c r="V60" s="25">
        <f t="shared" si="12"/>
        <v>7.8602620087336126</v>
      </c>
      <c r="W60" s="25">
        <f t="shared" si="12"/>
        <v>8.064516129032258</v>
      </c>
      <c r="X60" s="25">
        <f t="shared" si="12"/>
        <v>6.7375886524822697</v>
      </c>
      <c r="Y60" s="25">
        <f t="shared" si="12"/>
        <v>7.4812967581047385</v>
      </c>
      <c r="Z60" s="25">
        <f t="shared" si="12"/>
        <v>7.1823204419889546</v>
      </c>
      <c r="AA60" s="25">
        <f t="shared" si="12"/>
        <v>5.7692307692307656</v>
      </c>
      <c r="AB60" s="25">
        <f t="shared" si="12"/>
        <v>6.6588785046729004</v>
      </c>
      <c r="AC60" s="25"/>
      <c r="AD60" s="25">
        <f t="shared" si="12"/>
        <v>0</v>
      </c>
      <c r="AE60" s="25"/>
      <c r="AF60" s="25">
        <f t="shared" si="12"/>
        <v>4.1379310344827624</v>
      </c>
      <c r="AG60" s="25">
        <f t="shared" si="12"/>
        <v>4.5801526717557293</v>
      </c>
      <c r="AH60" s="25">
        <f t="shared" si="12"/>
        <v>9.6551724137930925</v>
      </c>
      <c r="AI60" s="25"/>
      <c r="AJ60" s="25">
        <f t="shared" si="12"/>
        <v>4.5174537987679617</v>
      </c>
      <c r="AK60" s="25"/>
      <c r="AL60" s="25">
        <f t="shared" si="12"/>
        <v>13.636363636363635</v>
      </c>
      <c r="AM60" s="25">
        <f t="shared" si="12"/>
        <v>6.301369863013691</v>
      </c>
      <c r="AN60" s="25">
        <f t="shared" si="12"/>
        <v>3.7094281298299747</v>
      </c>
    </row>
    <row r="61" spans="1:40">
      <c r="A61" s="11" t="s">
        <v>151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 t="s">
        <v>143</v>
      </c>
      <c r="N61" s="11" t="s">
        <v>143</v>
      </c>
      <c r="O61" s="11"/>
      <c r="P61" s="11"/>
      <c r="Q61" s="11" t="s">
        <v>149</v>
      </c>
      <c r="R61" s="11"/>
      <c r="S61" s="11"/>
      <c r="T61" s="11" t="s">
        <v>152</v>
      </c>
      <c r="U61" s="11"/>
      <c r="V61" s="11" t="s">
        <v>153</v>
      </c>
      <c r="W61" s="11" t="s">
        <v>154</v>
      </c>
      <c r="X61" s="11" t="s">
        <v>155</v>
      </c>
      <c r="Y61" s="11" t="s">
        <v>155</v>
      </c>
      <c r="Z61" s="11" t="s">
        <v>156</v>
      </c>
      <c r="AA61" s="11" t="s">
        <v>155</v>
      </c>
      <c r="AB61" s="11" t="s">
        <v>156</v>
      </c>
      <c r="AC61" s="11" t="s">
        <v>157</v>
      </c>
      <c r="AD61" s="11" t="s">
        <v>156</v>
      </c>
      <c r="AE61" s="11" t="s">
        <v>156</v>
      </c>
      <c r="AF61" s="11" t="s">
        <v>156</v>
      </c>
      <c r="AG61" s="11" t="s">
        <v>156</v>
      </c>
      <c r="AH61" s="11" t="s">
        <v>156</v>
      </c>
      <c r="AI61" s="11" t="s">
        <v>157</v>
      </c>
      <c r="AJ61" s="11" t="s">
        <v>156</v>
      </c>
      <c r="AK61" s="11" t="s">
        <v>158</v>
      </c>
      <c r="AL61" s="11" t="s">
        <v>130</v>
      </c>
      <c r="AM61" s="11" t="s">
        <v>155</v>
      </c>
      <c r="AN61" s="11" t="s">
        <v>156</v>
      </c>
    </row>
    <row r="62" spans="1:40">
      <c r="A62" s="11" t="s">
        <v>151</v>
      </c>
      <c r="B62" s="11">
        <v>0.01</v>
      </c>
      <c r="C62" s="11" t="s">
        <v>156</v>
      </c>
      <c r="D62" s="11">
        <v>0.01</v>
      </c>
      <c r="E62" s="11">
        <v>2E-3</v>
      </c>
      <c r="F62" s="11" t="s">
        <v>156</v>
      </c>
      <c r="G62" s="11" t="s">
        <v>156</v>
      </c>
      <c r="H62" s="11" t="s">
        <v>156</v>
      </c>
      <c r="I62" s="11" t="s">
        <v>156</v>
      </c>
      <c r="J62" s="11" t="s">
        <v>159</v>
      </c>
      <c r="K62" s="11" t="s">
        <v>156</v>
      </c>
      <c r="L62" s="11"/>
      <c r="M62" s="11"/>
      <c r="N62" s="11"/>
      <c r="O62" s="11" t="s">
        <v>149</v>
      </c>
      <c r="P62" s="11" t="s">
        <v>130</v>
      </c>
      <c r="Q62" s="11"/>
      <c r="R62" s="11" t="s">
        <v>160</v>
      </c>
      <c r="S62" s="11">
        <v>2</v>
      </c>
      <c r="T62" s="11"/>
      <c r="U62" s="11">
        <v>1</v>
      </c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</row>
    <row r="63" spans="1:40">
      <c r="A63" s="11" t="s">
        <v>151</v>
      </c>
      <c r="B63" s="11" t="s">
        <v>156</v>
      </c>
      <c r="C63" s="11" t="s">
        <v>156</v>
      </c>
      <c r="D63" s="11">
        <v>0.01</v>
      </c>
      <c r="E63" s="11">
        <v>2E-3</v>
      </c>
      <c r="F63" s="11" t="s">
        <v>156</v>
      </c>
      <c r="G63" s="11" t="s">
        <v>156</v>
      </c>
      <c r="H63" s="11" t="s">
        <v>156</v>
      </c>
      <c r="I63" s="11" t="s">
        <v>156</v>
      </c>
      <c r="J63" s="11" t="s">
        <v>159</v>
      </c>
      <c r="K63" s="11" t="s">
        <v>156</v>
      </c>
      <c r="L63" s="11"/>
      <c r="M63" s="11"/>
      <c r="N63" s="11"/>
      <c r="O63" s="11" t="s">
        <v>149</v>
      </c>
      <c r="P63" s="11" t="s">
        <v>130</v>
      </c>
      <c r="Q63" s="11"/>
      <c r="R63" s="11" t="s">
        <v>160</v>
      </c>
      <c r="S63" s="11">
        <v>2</v>
      </c>
      <c r="T63" s="11"/>
      <c r="U63" s="11">
        <v>2</v>
      </c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</row>
    <row r="64" spans="1:40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</row>
    <row r="65" spans="1:40" s="26" customFormat="1">
      <c r="A65" s="24" t="s">
        <v>192</v>
      </c>
      <c r="B65" s="25">
        <f>AVERAGE(B24,B27,B30,B33,B36,B39,B42,B45,B48,B51,B54,B57,B60)</f>
        <v>0.5320807394576258</v>
      </c>
      <c r="C65" s="25">
        <f t="shared" ref="C65:AN65" si="13">AVERAGE(C24,C27,C30,C33,C36,C39,C42,C45,C48,C51,C54,C57,C60)</f>
        <v>1.2259514301077536</v>
      </c>
      <c r="D65" s="25">
        <f t="shared" si="13"/>
        <v>1.0333936653767242</v>
      </c>
      <c r="E65" s="25"/>
      <c r="F65" s="25">
        <f>AVERAGE(F24,F27,F30,F33,F36,F39,F42,F45,F48,F51,F54,F57,F60)</f>
        <v>1.806000487674803</v>
      </c>
      <c r="G65" s="25">
        <f t="shared" si="13"/>
        <v>0.86856051177004356</v>
      </c>
      <c r="H65" s="25">
        <f t="shared" si="13"/>
        <v>1.3024787201386021</v>
      </c>
      <c r="I65" s="25">
        <f t="shared" si="13"/>
        <v>1.0670936534241044</v>
      </c>
      <c r="J65" s="25">
        <f t="shared" si="13"/>
        <v>1.8867924528301903</v>
      </c>
      <c r="K65" s="25"/>
      <c r="L65" s="25"/>
      <c r="M65" s="25">
        <f>AVERAGE(M24,M27,M30,M33,M36,M39,M42,M45,M48,M51,M54,M57,M60)</f>
        <v>8.1064484573256497</v>
      </c>
      <c r="N65" s="25">
        <f t="shared" si="13"/>
        <v>4.6847662127431446</v>
      </c>
      <c r="O65" s="25">
        <f t="shared" si="13"/>
        <v>2.9671717171717189</v>
      </c>
      <c r="P65" s="25">
        <f>AVERAGE(P24,P27,P30,P33,P36,P39,P42,P45,P48,P51,P54,P57,P60)</f>
        <v>9.019939473399214</v>
      </c>
      <c r="Q65" s="25">
        <f t="shared" si="13"/>
        <v>7.3855252306370085</v>
      </c>
      <c r="R65" s="25">
        <f t="shared" si="13"/>
        <v>1.0747113853636456</v>
      </c>
      <c r="S65" s="25">
        <f t="shared" si="13"/>
        <v>16.188782553438585</v>
      </c>
      <c r="T65" s="25">
        <f t="shared" si="13"/>
        <v>5.5675121711155784</v>
      </c>
      <c r="U65" s="25">
        <f t="shared" si="13"/>
        <v>8.4726929139707803</v>
      </c>
      <c r="V65" s="25">
        <f t="shared" si="13"/>
        <v>5.2027740131526654</v>
      </c>
      <c r="W65" s="25">
        <f t="shared" si="13"/>
        <v>6.0827255182093882</v>
      </c>
      <c r="X65" s="25">
        <f t="shared" si="13"/>
        <v>2.7630678292157502</v>
      </c>
      <c r="Y65" s="25">
        <f t="shared" si="13"/>
        <v>2.6981453384373228</v>
      </c>
      <c r="Z65" s="25">
        <f t="shared" si="13"/>
        <v>2.5021123708164303</v>
      </c>
      <c r="AA65" s="25">
        <f t="shared" si="13"/>
        <v>2.766691510455813</v>
      </c>
      <c r="AB65" s="25">
        <f t="shared" si="13"/>
        <v>2.2302966273946625</v>
      </c>
      <c r="AC65" s="25">
        <f t="shared" si="13"/>
        <v>3.9218327816308829</v>
      </c>
      <c r="AD65" s="25">
        <f t="shared" si="13"/>
        <v>4.066104157745845</v>
      </c>
      <c r="AE65" s="25">
        <f t="shared" si="13"/>
        <v>5.4957255948085493</v>
      </c>
      <c r="AF65" s="25">
        <f t="shared" si="13"/>
        <v>4.7651713254502361</v>
      </c>
      <c r="AG65" s="25">
        <f t="shared" si="13"/>
        <v>3.4168788350490544</v>
      </c>
      <c r="AH65" s="25">
        <f t="shared" si="13"/>
        <v>3.534832544301282</v>
      </c>
      <c r="AI65" s="25">
        <f t="shared" si="13"/>
        <v>2.6112652176439406</v>
      </c>
      <c r="AJ65" s="25">
        <f t="shared" si="13"/>
        <v>4.0388591831137699</v>
      </c>
      <c r="AK65" s="25">
        <f t="shared" si="13"/>
        <v>4.1130574851505086</v>
      </c>
      <c r="AL65" s="25">
        <f t="shared" si="13"/>
        <v>5.378787878787878</v>
      </c>
      <c r="AM65" s="25">
        <f t="shared" si="13"/>
        <v>4.0927699058455689</v>
      </c>
      <c r="AN65" s="25">
        <f t="shared" si="13"/>
        <v>5.49280162436194</v>
      </c>
    </row>
    <row r="66" spans="1:40">
      <c r="A66" s="29" t="s">
        <v>195</v>
      </c>
      <c r="B66" s="23">
        <f>AVERAGE(B65:J65)</f>
        <v>1.215293957597481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</row>
    <row r="67" spans="1:40">
      <c r="A67" s="29" t="s">
        <v>196</v>
      </c>
      <c r="B67" s="23">
        <f>AVERAGE(M65:W65,AL65:AN65)</f>
        <v>6.4083863611087697</v>
      </c>
      <c r="C67" s="15"/>
      <c r="D67" s="15"/>
      <c r="E67" s="15"/>
      <c r="F67" s="15"/>
      <c r="G67" s="15"/>
      <c r="H67" s="15"/>
      <c r="I67" s="15"/>
      <c r="J67" s="15"/>
      <c r="K67" s="15"/>
    </row>
    <row r="68" spans="1:40" s="16" customFormat="1">
      <c r="A68" s="30" t="s">
        <v>197</v>
      </c>
      <c r="B68" s="31">
        <f>AVERAGE(X65:AK65)</f>
        <v>3.49457434294386</v>
      </c>
      <c r="C68" s="28"/>
      <c r="D68" s="28"/>
      <c r="E68" s="28"/>
      <c r="F68" s="28"/>
      <c r="G68" s="28"/>
      <c r="H68" s="28"/>
      <c r="I68" s="28"/>
      <c r="J68" s="28"/>
      <c r="K68" s="28"/>
    </row>
    <row r="69" spans="1:40">
      <c r="B69" s="27"/>
    </row>
    <row r="70" spans="1:40">
      <c r="A70" s="9" t="s">
        <v>161</v>
      </c>
      <c r="B70" s="10" t="s">
        <v>187</v>
      </c>
    </row>
    <row r="71" spans="1:40">
      <c r="A71" s="11" t="s">
        <v>162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W71" s="12"/>
      <c r="X71" s="12"/>
    </row>
    <row r="72" spans="1:40">
      <c r="A72" s="11" t="s">
        <v>110</v>
      </c>
    </row>
    <row r="73" spans="1:40">
      <c r="A73" s="11" t="s">
        <v>111</v>
      </c>
      <c r="B73" s="11" t="s">
        <v>2</v>
      </c>
      <c r="C73" s="11" t="s">
        <v>3</v>
      </c>
      <c r="D73" s="11" t="s">
        <v>13</v>
      </c>
      <c r="E73" s="11" t="s">
        <v>4</v>
      </c>
      <c r="F73" s="11" t="s">
        <v>5</v>
      </c>
      <c r="G73" s="11" t="s">
        <v>6</v>
      </c>
      <c r="H73" s="11" t="s">
        <v>7</v>
      </c>
      <c r="I73" s="11" t="s">
        <v>0</v>
      </c>
      <c r="J73" s="11" t="s">
        <v>1</v>
      </c>
      <c r="K73" s="11" t="s">
        <v>8</v>
      </c>
      <c r="L73" s="11" t="s">
        <v>9</v>
      </c>
      <c r="M73" s="11" t="s">
        <v>15</v>
      </c>
      <c r="N73" s="11" t="s">
        <v>16</v>
      </c>
      <c r="O73" s="11" t="s">
        <v>17</v>
      </c>
      <c r="P73" s="11" t="s">
        <v>18</v>
      </c>
      <c r="Q73" s="11" t="s">
        <v>19</v>
      </c>
      <c r="R73" s="11" t="s">
        <v>20</v>
      </c>
      <c r="S73" s="11" t="s">
        <v>21</v>
      </c>
      <c r="T73" s="11" t="s">
        <v>22</v>
      </c>
      <c r="U73" s="11" t="s">
        <v>23</v>
      </c>
      <c r="V73" s="11" t="s">
        <v>24</v>
      </c>
      <c r="W73" s="11" t="s">
        <v>25</v>
      </c>
      <c r="X73" s="11" t="s">
        <v>26</v>
      </c>
      <c r="Y73" s="11" t="s">
        <v>27</v>
      </c>
      <c r="Z73" s="11" t="s">
        <v>28</v>
      </c>
      <c r="AA73" s="11" t="s">
        <v>29</v>
      </c>
      <c r="AB73" s="11" t="s">
        <v>30</v>
      </c>
      <c r="AC73" s="11" t="s">
        <v>31</v>
      </c>
      <c r="AD73" s="11" t="s">
        <v>32</v>
      </c>
      <c r="AE73" s="11" t="s">
        <v>33</v>
      </c>
      <c r="AF73" s="11" t="s">
        <v>34</v>
      </c>
      <c r="AG73" s="11" t="s">
        <v>35</v>
      </c>
      <c r="AH73" s="11" t="s">
        <v>36</v>
      </c>
      <c r="AI73" s="11" t="s">
        <v>37</v>
      </c>
      <c r="AJ73" s="11" t="s">
        <v>38</v>
      </c>
      <c r="AK73" s="11" t="s">
        <v>39</v>
      </c>
      <c r="AL73" s="11" t="s">
        <v>40</v>
      </c>
      <c r="AM73" s="11" t="s">
        <v>41</v>
      </c>
      <c r="AN73" s="11" t="s">
        <v>42</v>
      </c>
    </row>
    <row r="74" spans="1:40">
      <c r="A74" s="11" t="s">
        <v>112</v>
      </c>
      <c r="B74" s="11" t="s">
        <v>10</v>
      </c>
      <c r="C74" s="11" t="s">
        <v>10</v>
      </c>
      <c r="D74" s="11" t="s">
        <v>10</v>
      </c>
      <c r="E74" s="11" t="s">
        <v>10</v>
      </c>
      <c r="F74" s="11" t="s">
        <v>10</v>
      </c>
      <c r="G74" s="11" t="s">
        <v>10</v>
      </c>
      <c r="H74" s="11" t="s">
        <v>10</v>
      </c>
      <c r="I74" s="11" t="s">
        <v>10</v>
      </c>
      <c r="J74" s="11" t="s">
        <v>10</v>
      </c>
      <c r="K74" s="11" t="s">
        <v>10</v>
      </c>
      <c r="L74" s="11" t="s">
        <v>10</v>
      </c>
      <c r="M74" s="11" t="s">
        <v>113</v>
      </c>
      <c r="N74" s="11" t="s">
        <v>113</v>
      </c>
      <c r="O74" s="11" t="s">
        <v>113</v>
      </c>
      <c r="P74" s="11" t="s">
        <v>113</v>
      </c>
      <c r="Q74" s="11" t="s">
        <v>113</v>
      </c>
      <c r="R74" s="11" t="s">
        <v>113</v>
      </c>
      <c r="S74" s="11" t="s">
        <v>113</v>
      </c>
      <c r="T74" s="11" t="s">
        <v>113</v>
      </c>
      <c r="U74" s="11" t="s">
        <v>113</v>
      </c>
      <c r="V74" s="11" t="s">
        <v>113</v>
      </c>
      <c r="W74" s="11" t="s">
        <v>113</v>
      </c>
      <c r="X74" s="11" t="s">
        <v>113</v>
      </c>
      <c r="Y74" s="11" t="s">
        <v>113</v>
      </c>
      <c r="Z74" s="11" t="s">
        <v>113</v>
      </c>
      <c r="AA74" s="11" t="s">
        <v>113</v>
      </c>
      <c r="AB74" s="11" t="s">
        <v>113</v>
      </c>
      <c r="AC74" s="11" t="s">
        <v>113</v>
      </c>
      <c r="AD74" s="11" t="s">
        <v>113</v>
      </c>
      <c r="AE74" s="11" t="s">
        <v>113</v>
      </c>
      <c r="AF74" s="11" t="s">
        <v>113</v>
      </c>
      <c r="AG74" s="11" t="s">
        <v>113</v>
      </c>
      <c r="AH74" s="11" t="s">
        <v>113</v>
      </c>
      <c r="AI74" s="11" t="s">
        <v>113</v>
      </c>
      <c r="AJ74" s="11" t="s">
        <v>113</v>
      </c>
      <c r="AK74" s="11" t="s">
        <v>113</v>
      </c>
      <c r="AL74" s="11" t="s">
        <v>113</v>
      </c>
      <c r="AM74" s="11" t="s">
        <v>113</v>
      </c>
      <c r="AN74" s="11" t="s">
        <v>113</v>
      </c>
    </row>
    <row r="75" spans="1:40">
      <c r="A75" s="11" t="s">
        <v>114</v>
      </c>
      <c r="B75" s="11">
        <v>0.01</v>
      </c>
      <c r="C75" s="11">
        <v>0.01</v>
      </c>
      <c r="D75" s="11">
        <v>0.01</v>
      </c>
      <c r="E75" s="11">
        <v>1E-3</v>
      </c>
      <c r="F75" s="11">
        <v>0.01</v>
      </c>
      <c r="G75" s="11">
        <v>0.01</v>
      </c>
      <c r="H75" s="11">
        <v>0.01</v>
      </c>
      <c r="I75" s="11">
        <v>0.01</v>
      </c>
      <c r="J75" s="11">
        <v>1E-3</v>
      </c>
      <c r="K75" s="11">
        <v>0.01</v>
      </c>
      <c r="L75" s="11">
        <v>0.01</v>
      </c>
      <c r="M75" s="11">
        <v>20</v>
      </c>
      <c r="N75" s="11">
        <v>20</v>
      </c>
      <c r="O75" s="11">
        <v>1</v>
      </c>
      <c r="P75" s="11">
        <v>5</v>
      </c>
      <c r="Q75" s="11">
        <v>1</v>
      </c>
      <c r="R75" s="11">
        <v>2</v>
      </c>
      <c r="S75" s="11">
        <v>2</v>
      </c>
      <c r="T75" s="11">
        <v>0.5</v>
      </c>
      <c r="U75" s="11">
        <v>1</v>
      </c>
      <c r="V75" s="11">
        <v>0.1</v>
      </c>
      <c r="W75" s="11">
        <v>0.2</v>
      </c>
      <c r="X75" s="11">
        <v>0.05</v>
      </c>
      <c r="Y75" s="11">
        <v>0.05</v>
      </c>
      <c r="Z75" s="11">
        <v>0.01</v>
      </c>
      <c r="AA75" s="11">
        <v>0.05</v>
      </c>
      <c r="AB75" s="11">
        <v>0.01</v>
      </c>
      <c r="AC75" s="11">
        <v>5.0000000000000001E-3</v>
      </c>
      <c r="AD75" s="11">
        <v>0.01</v>
      </c>
      <c r="AE75" s="11">
        <v>0.01</v>
      </c>
      <c r="AF75" s="11">
        <v>0.01</v>
      </c>
      <c r="AG75" s="11">
        <v>0.01</v>
      </c>
      <c r="AH75" s="11">
        <v>0.01</v>
      </c>
      <c r="AI75" s="11">
        <v>5.0000000000000001E-3</v>
      </c>
      <c r="AJ75" s="11">
        <v>0.01</v>
      </c>
      <c r="AK75" s="11">
        <v>2E-3</v>
      </c>
      <c r="AL75" s="11">
        <v>5</v>
      </c>
      <c r="AM75" s="11">
        <v>0.05</v>
      </c>
      <c r="AN75" s="11">
        <v>0.01</v>
      </c>
    </row>
    <row r="76" spans="1:40" ht="14.4" thickBot="1">
      <c r="A76" s="13" t="s">
        <v>115</v>
      </c>
      <c r="B76" s="13" t="s">
        <v>116</v>
      </c>
      <c r="C76" s="13" t="s">
        <v>116</v>
      </c>
      <c r="D76" s="13" t="s">
        <v>116</v>
      </c>
      <c r="E76" s="13" t="s">
        <v>116</v>
      </c>
      <c r="F76" s="13" t="s">
        <v>116</v>
      </c>
      <c r="G76" s="13" t="s">
        <v>116</v>
      </c>
      <c r="H76" s="13" t="s">
        <v>116</v>
      </c>
      <c r="I76" s="13" t="s">
        <v>116</v>
      </c>
      <c r="J76" s="13" t="s">
        <v>116</v>
      </c>
      <c r="K76" s="13" t="s">
        <v>116</v>
      </c>
      <c r="L76" s="13" t="s">
        <v>116</v>
      </c>
      <c r="M76" s="13" t="s">
        <v>117</v>
      </c>
      <c r="N76" s="13" t="s">
        <v>117</v>
      </c>
      <c r="O76" s="13" t="s">
        <v>116</v>
      </c>
      <c r="P76" s="13" t="s">
        <v>116</v>
      </c>
      <c r="Q76" s="13" t="s">
        <v>117</v>
      </c>
      <c r="R76" s="13" t="s">
        <v>116</v>
      </c>
      <c r="S76" s="13" t="s">
        <v>116</v>
      </c>
      <c r="T76" s="13" t="s">
        <v>117</v>
      </c>
      <c r="U76" s="13" t="s">
        <v>116</v>
      </c>
      <c r="V76" s="13" t="s">
        <v>117</v>
      </c>
      <c r="W76" s="13" t="s">
        <v>117</v>
      </c>
      <c r="X76" s="13" t="s">
        <v>117</v>
      </c>
      <c r="Y76" s="13" t="s">
        <v>117</v>
      </c>
      <c r="Z76" s="13" t="s">
        <v>117</v>
      </c>
      <c r="AA76" s="13" t="s">
        <v>117</v>
      </c>
      <c r="AB76" s="13" t="s">
        <v>117</v>
      </c>
      <c r="AC76" s="13" t="s">
        <v>117</v>
      </c>
      <c r="AD76" s="13" t="s">
        <v>117</v>
      </c>
      <c r="AE76" s="13" t="s">
        <v>117</v>
      </c>
      <c r="AF76" s="13" t="s">
        <v>117</v>
      </c>
      <c r="AG76" s="13" t="s">
        <v>117</v>
      </c>
      <c r="AH76" s="13" t="s">
        <v>117</v>
      </c>
      <c r="AI76" s="13" t="s">
        <v>117</v>
      </c>
      <c r="AJ76" s="13" t="s">
        <v>117</v>
      </c>
      <c r="AK76" s="13" t="s">
        <v>117</v>
      </c>
      <c r="AL76" s="13" t="s">
        <v>117</v>
      </c>
      <c r="AM76" s="13" t="s">
        <v>117</v>
      </c>
      <c r="AN76" s="13" t="s">
        <v>117</v>
      </c>
    </row>
    <row r="77" spans="1:40" ht="14.4" thickTop="1">
      <c r="A77" s="11" t="s">
        <v>118</v>
      </c>
      <c r="B77" s="11">
        <v>47.42</v>
      </c>
      <c r="C77" s="11">
        <v>18.670000000000002</v>
      </c>
      <c r="D77" s="11">
        <v>9.9</v>
      </c>
      <c r="E77" s="11">
        <v>0.15</v>
      </c>
      <c r="F77" s="11">
        <v>9.9499999999999993</v>
      </c>
      <c r="G77" s="11">
        <v>11.49</v>
      </c>
      <c r="H77" s="11">
        <v>1.91</v>
      </c>
      <c r="I77" s="11">
        <v>0.22</v>
      </c>
      <c r="J77" s="11">
        <v>0.48</v>
      </c>
      <c r="K77" s="11">
        <v>0.06</v>
      </c>
      <c r="L77" s="11"/>
      <c r="M77" s="11"/>
      <c r="N77" s="11"/>
      <c r="O77" s="11">
        <v>31</v>
      </c>
      <c r="P77" s="11">
        <v>158</v>
      </c>
      <c r="Q77" s="11"/>
      <c r="R77" s="11">
        <v>143</v>
      </c>
      <c r="S77" s="11">
        <v>107</v>
      </c>
      <c r="T77" s="11"/>
      <c r="U77" s="11">
        <v>34</v>
      </c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</row>
    <row r="78" spans="1:40">
      <c r="A78" s="11" t="s">
        <v>119</v>
      </c>
      <c r="B78" s="11">
        <v>47.15</v>
      </c>
      <c r="C78" s="11">
        <v>18.34</v>
      </c>
      <c r="D78" s="11">
        <v>9.9700000000000006</v>
      </c>
      <c r="E78" s="11">
        <v>0.15</v>
      </c>
      <c r="F78" s="11">
        <v>10.130000000000001</v>
      </c>
      <c r="G78" s="11">
        <v>11.49</v>
      </c>
      <c r="H78" s="11">
        <v>1.89</v>
      </c>
      <c r="I78" s="11">
        <v>0.23400000000000001</v>
      </c>
      <c r="J78" s="11">
        <v>0.48</v>
      </c>
      <c r="K78" s="11">
        <v>7.0000000000000007E-2</v>
      </c>
      <c r="L78" s="11"/>
      <c r="M78" s="11"/>
      <c r="N78" s="11"/>
      <c r="O78" s="11">
        <v>31</v>
      </c>
      <c r="P78" s="11">
        <v>148</v>
      </c>
      <c r="Q78" s="11"/>
      <c r="R78" s="11">
        <v>144</v>
      </c>
      <c r="S78" s="11">
        <v>118</v>
      </c>
      <c r="T78" s="11"/>
      <c r="U78" s="11">
        <v>38</v>
      </c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</row>
    <row r="79" spans="1:40" s="26" customFormat="1">
      <c r="A79" s="24" t="s">
        <v>193</v>
      </c>
      <c r="B79" s="25">
        <f>((SQRT((B78-B77)^2))/B78)*100</f>
        <v>0.57264050901379249</v>
      </c>
      <c r="C79" s="25">
        <f t="shared" ref="C79:U79" si="14">((SQRT((C78-C77)^2))/C78)*100</f>
        <v>1.7993456924754736</v>
      </c>
      <c r="D79" s="25">
        <f t="shared" si="14"/>
        <v>0.70210631895687337</v>
      </c>
      <c r="E79" s="25"/>
      <c r="F79" s="25">
        <f t="shared" si="14"/>
        <v>1.776900296150064</v>
      </c>
      <c r="G79" s="25">
        <f t="shared" si="14"/>
        <v>0</v>
      </c>
      <c r="H79" s="25">
        <f t="shared" si="14"/>
        <v>1.0582010582010593</v>
      </c>
      <c r="I79" s="25"/>
      <c r="J79" s="25"/>
      <c r="K79" s="25"/>
      <c r="L79" s="25"/>
      <c r="M79" s="25"/>
      <c r="N79" s="25"/>
      <c r="O79" s="25">
        <f t="shared" si="14"/>
        <v>0</v>
      </c>
      <c r="P79" s="25">
        <f t="shared" si="14"/>
        <v>6.756756756756757</v>
      </c>
      <c r="Q79" s="25"/>
      <c r="R79" s="25">
        <f t="shared" si="14"/>
        <v>0.69444444444444442</v>
      </c>
      <c r="S79" s="25">
        <f t="shared" si="14"/>
        <v>9.3220338983050848</v>
      </c>
      <c r="T79" s="25"/>
      <c r="U79" s="25">
        <f t="shared" si="14"/>
        <v>10.526315789473683</v>
      </c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</row>
    <row r="80" spans="1:40">
      <c r="A80" s="11" t="s">
        <v>120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>
        <v>250</v>
      </c>
      <c r="O80" s="11"/>
      <c r="P80" s="11"/>
      <c r="Q80" s="11">
        <v>21</v>
      </c>
      <c r="R80" s="11"/>
      <c r="S80" s="11"/>
      <c r="T80" s="11">
        <v>34.4</v>
      </c>
      <c r="U80" s="11"/>
      <c r="V80" s="11"/>
      <c r="W80" s="11"/>
      <c r="X80" s="11">
        <v>16.8</v>
      </c>
      <c r="Y80" s="11">
        <v>39.4</v>
      </c>
      <c r="Z80" s="11"/>
      <c r="AA80" s="11">
        <v>24.2</v>
      </c>
      <c r="AB80" s="11"/>
      <c r="AC80" s="11">
        <v>2</v>
      </c>
      <c r="AD80" s="11"/>
      <c r="AE80" s="11"/>
      <c r="AF80" s="11"/>
      <c r="AG80" s="11"/>
      <c r="AH80" s="11"/>
      <c r="AI80" s="11"/>
      <c r="AJ80" s="11">
        <v>3.3</v>
      </c>
      <c r="AK80" s="11"/>
      <c r="AL80" s="11"/>
      <c r="AM80" s="11"/>
      <c r="AN80" s="11"/>
    </row>
    <row r="81" spans="1:40">
      <c r="A81" s="11" t="s">
        <v>121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>
        <v>251</v>
      </c>
      <c r="O81" s="11"/>
      <c r="P81" s="11"/>
      <c r="Q81" s="11">
        <v>23</v>
      </c>
      <c r="R81" s="11"/>
      <c r="S81" s="11"/>
      <c r="T81" s="11">
        <v>36</v>
      </c>
      <c r="U81" s="11"/>
      <c r="V81" s="11"/>
      <c r="W81" s="11"/>
      <c r="X81" s="11">
        <v>17</v>
      </c>
      <c r="Y81" s="11">
        <v>41</v>
      </c>
      <c r="Z81" s="11"/>
      <c r="AA81" s="11">
        <v>23</v>
      </c>
      <c r="AB81" s="11"/>
      <c r="AC81" s="11">
        <v>2.1</v>
      </c>
      <c r="AD81" s="11"/>
      <c r="AE81" s="11"/>
      <c r="AF81" s="11"/>
      <c r="AG81" s="11"/>
      <c r="AH81" s="11"/>
      <c r="AI81" s="11"/>
      <c r="AJ81" s="11">
        <v>3.4</v>
      </c>
      <c r="AK81" s="11"/>
      <c r="AL81" s="11"/>
      <c r="AM81" s="11"/>
      <c r="AN81" s="11"/>
    </row>
    <row r="82" spans="1:40" s="26" customFormat="1">
      <c r="A82" s="24" t="s">
        <v>193</v>
      </c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>
        <f t="shared" ref="N82:AJ82" si="15">((SQRT((N81-N80)^2))/N81)*100</f>
        <v>0.39840637450199201</v>
      </c>
      <c r="O82" s="25"/>
      <c r="P82" s="25"/>
      <c r="Q82" s="25">
        <f t="shared" si="15"/>
        <v>8.695652173913043</v>
      </c>
      <c r="R82" s="25"/>
      <c r="S82" s="25"/>
      <c r="T82" s="25">
        <f t="shared" si="15"/>
        <v>4.4444444444444482</v>
      </c>
      <c r="U82" s="25"/>
      <c r="V82" s="25"/>
      <c r="W82" s="25"/>
      <c r="X82" s="25">
        <f t="shared" si="15"/>
        <v>1.1764705882352899</v>
      </c>
      <c r="Y82" s="25">
        <f t="shared" si="15"/>
        <v>3.9024390243902474</v>
      </c>
      <c r="Z82" s="25"/>
      <c r="AA82" s="25">
        <f t="shared" si="15"/>
        <v>5.2173913043478226</v>
      </c>
      <c r="AB82" s="25"/>
      <c r="AC82" s="25">
        <f t="shared" si="15"/>
        <v>4.7619047619047654</v>
      </c>
      <c r="AD82" s="25"/>
      <c r="AE82" s="25"/>
      <c r="AF82" s="25"/>
      <c r="AG82" s="25"/>
      <c r="AH82" s="25"/>
      <c r="AI82" s="25"/>
      <c r="AJ82" s="25">
        <f t="shared" si="15"/>
        <v>2.9411764705882382</v>
      </c>
      <c r="AK82" s="25"/>
      <c r="AL82" s="25"/>
      <c r="AM82" s="25"/>
      <c r="AN82" s="25"/>
    </row>
    <row r="83" spans="1:40">
      <c r="A83" s="11" t="s">
        <v>122</v>
      </c>
      <c r="B83" s="11">
        <v>52.55</v>
      </c>
      <c r="C83" s="11">
        <v>15.46</v>
      </c>
      <c r="D83" s="11">
        <v>10.89</v>
      </c>
      <c r="E83" s="11">
        <v>0.17</v>
      </c>
      <c r="F83" s="11">
        <v>6.23</v>
      </c>
      <c r="G83" s="11">
        <v>11.02</v>
      </c>
      <c r="H83" s="11">
        <v>2.21</v>
      </c>
      <c r="I83" s="11">
        <v>0.62</v>
      </c>
      <c r="J83" s="11">
        <v>1.08</v>
      </c>
      <c r="K83" s="11">
        <v>0.12</v>
      </c>
      <c r="L83" s="11"/>
      <c r="M83" s="11"/>
      <c r="N83" s="11">
        <v>90</v>
      </c>
      <c r="O83" s="11">
        <v>35</v>
      </c>
      <c r="P83" s="11">
        <v>278</v>
      </c>
      <c r="Q83" s="11">
        <v>19</v>
      </c>
      <c r="R83" s="11">
        <v>194</v>
      </c>
      <c r="S83" s="11">
        <v>178</v>
      </c>
      <c r="T83" s="11"/>
      <c r="U83" s="11">
        <v>88</v>
      </c>
      <c r="V83" s="11"/>
      <c r="W83" s="11"/>
      <c r="X83" s="11">
        <v>10.4</v>
      </c>
      <c r="Y83" s="11">
        <v>22.6</v>
      </c>
      <c r="Z83" s="11"/>
      <c r="AA83" s="11">
        <v>12.7</v>
      </c>
      <c r="AB83" s="11">
        <v>3.3</v>
      </c>
      <c r="AC83" s="11">
        <v>1.1000000000000001</v>
      </c>
      <c r="AD83" s="11"/>
      <c r="AE83" s="11">
        <v>0.61</v>
      </c>
      <c r="AF83" s="11">
        <v>3.8</v>
      </c>
      <c r="AG83" s="11">
        <v>0.77</v>
      </c>
      <c r="AH83" s="11"/>
      <c r="AI83" s="11"/>
      <c r="AJ83" s="11">
        <v>2</v>
      </c>
      <c r="AK83" s="11">
        <v>0.3</v>
      </c>
      <c r="AL83" s="11"/>
      <c r="AM83" s="11">
        <v>2.2999999999999998</v>
      </c>
      <c r="AN83" s="11">
        <v>0.5</v>
      </c>
    </row>
    <row r="84" spans="1:40">
      <c r="A84" s="11" t="s">
        <v>123</v>
      </c>
      <c r="B84" s="11">
        <v>52.4</v>
      </c>
      <c r="C84" s="11">
        <v>15.4</v>
      </c>
      <c r="D84" s="11">
        <v>10.7</v>
      </c>
      <c r="E84" s="11">
        <v>0.16300000000000001</v>
      </c>
      <c r="F84" s="11">
        <v>6.37</v>
      </c>
      <c r="G84" s="11">
        <v>10.9</v>
      </c>
      <c r="H84" s="11">
        <v>2.14</v>
      </c>
      <c r="I84" s="11">
        <v>0.626</v>
      </c>
      <c r="J84" s="11">
        <v>1.06</v>
      </c>
      <c r="K84" s="11">
        <v>0.14000000000000001</v>
      </c>
      <c r="L84" s="11"/>
      <c r="M84" s="11"/>
      <c r="N84" s="11">
        <v>92</v>
      </c>
      <c r="O84" s="11">
        <v>36</v>
      </c>
      <c r="P84" s="11">
        <v>262</v>
      </c>
      <c r="Q84" s="11">
        <v>21</v>
      </c>
      <c r="R84" s="11">
        <v>190</v>
      </c>
      <c r="S84" s="11">
        <v>182</v>
      </c>
      <c r="T84" s="11"/>
      <c r="U84" s="11">
        <v>94</v>
      </c>
      <c r="V84" s="11"/>
      <c r="W84" s="11"/>
      <c r="X84" s="11">
        <v>10</v>
      </c>
      <c r="Y84" s="11">
        <v>23</v>
      </c>
      <c r="Z84" s="11"/>
      <c r="AA84" s="11">
        <v>13</v>
      </c>
      <c r="AB84" s="11">
        <v>3.3</v>
      </c>
      <c r="AC84" s="11">
        <v>1</v>
      </c>
      <c r="AD84" s="11"/>
      <c r="AE84" s="11">
        <v>0.63</v>
      </c>
      <c r="AF84" s="11">
        <v>3.6</v>
      </c>
      <c r="AG84" s="11">
        <v>0.76</v>
      </c>
      <c r="AH84" s="11"/>
      <c r="AI84" s="11"/>
      <c r="AJ84" s="11">
        <v>2.1</v>
      </c>
      <c r="AK84" s="11">
        <v>0.33</v>
      </c>
      <c r="AL84" s="11"/>
      <c r="AM84" s="11">
        <v>2.4</v>
      </c>
      <c r="AN84" s="11">
        <v>0.53</v>
      </c>
    </row>
    <row r="85" spans="1:40" s="26" customFormat="1">
      <c r="A85" s="24" t="s">
        <v>193</v>
      </c>
      <c r="B85" s="25">
        <f>((SQRT((B84-B83)^2))/B84)*100</f>
        <v>0.28625954198473014</v>
      </c>
      <c r="C85" s="25">
        <f t="shared" ref="C85:AM85" si="16">((SQRT((C84-C83)^2))/C84)*100</f>
        <v>0.38961038961039279</v>
      </c>
      <c r="D85" s="25">
        <f t="shared" si="16"/>
        <v>1.7757009345794512</v>
      </c>
      <c r="E85" s="25"/>
      <c r="F85" s="25">
        <f t="shared" si="16"/>
        <v>2.1978021978021927</v>
      </c>
      <c r="G85" s="25">
        <f t="shared" si="16"/>
        <v>1.1009174311926533</v>
      </c>
      <c r="H85" s="25">
        <f t="shared" si="16"/>
        <v>3.2710280373831697</v>
      </c>
      <c r="I85" s="25"/>
      <c r="J85" s="25">
        <f t="shared" si="16"/>
        <v>1.8867924528301903</v>
      </c>
      <c r="K85" s="25"/>
      <c r="L85" s="25"/>
      <c r="M85" s="25"/>
      <c r="N85" s="25">
        <f t="shared" si="16"/>
        <v>2.1739130434782608</v>
      </c>
      <c r="O85" s="25">
        <f t="shared" si="16"/>
        <v>2.7777777777777777</v>
      </c>
      <c r="P85" s="25">
        <f t="shared" si="16"/>
        <v>6.1068702290076331</v>
      </c>
      <c r="Q85" s="25">
        <f t="shared" si="16"/>
        <v>9.5238095238095237</v>
      </c>
      <c r="R85" s="25">
        <f t="shared" si="16"/>
        <v>2.1052631578947367</v>
      </c>
      <c r="S85" s="25">
        <f t="shared" si="16"/>
        <v>2.197802197802198</v>
      </c>
      <c r="T85" s="25"/>
      <c r="U85" s="25">
        <f t="shared" si="16"/>
        <v>6.3829787234042552</v>
      </c>
      <c r="V85" s="25"/>
      <c r="W85" s="25"/>
      <c r="X85" s="25">
        <f t="shared" si="16"/>
        <v>4.0000000000000036</v>
      </c>
      <c r="Y85" s="25">
        <f t="shared" si="16"/>
        <v>1.7391304347826024</v>
      </c>
      <c r="Z85" s="25"/>
      <c r="AA85" s="25">
        <f t="shared" si="16"/>
        <v>2.3076923076923128</v>
      </c>
      <c r="AB85" s="25">
        <f t="shared" si="16"/>
        <v>0</v>
      </c>
      <c r="AC85" s="25">
        <f t="shared" si="16"/>
        <v>10.000000000000009</v>
      </c>
      <c r="AD85" s="25"/>
      <c r="AE85" s="25"/>
      <c r="AF85" s="25">
        <f t="shared" si="16"/>
        <v>5.5555555555555483</v>
      </c>
      <c r="AG85" s="25"/>
      <c r="AH85" s="25"/>
      <c r="AI85" s="25"/>
      <c r="AJ85" s="25">
        <f t="shared" si="16"/>
        <v>4.7619047619047654</v>
      </c>
      <c r="AK85" s="25"/>
      <c r="AL85" s="25"/>
      <c r="AM85" s="25">
        <f t="shared" si="16"/>
        <v>4.1666666666666705</v>
      </c>
      <c r="AN85" s="25"/>
    </row>
    <row r="86" spans="1:40">
      <c r="A86" s="11" t="s">
        <v>124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>
        <v>3980</v>
      </c>
      <c r="N86" s="11" t="s">
        <v>125</v>
      </c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</row>
    <row r="87" spans="1:40">
      <c r="A87" s="11" t="s">
        <v>126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>
        <v>3780</v>
      </c>
      <c r="N87" s="11">
        <v>15500</v>
      </c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</row>
    <row r="88" spans="1:40" s="26" customFormat="1">
      <c r="A88" s="24" t="s">
        <v>193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>
        <f t="shared" ref="M88" si="17">((SQRT((M87-M86)^2))/M87)*100</f>
        <v>5.2910052910052912</v>
      </c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</row>
    <row r="89" spans="1:40">
      <c r="A89" s="11" t="s">
        <v>127</v>
      </c>
      <c r="B89" s="11">
        <v>50.27</v>
      </c>
      <c r="C89" s="11">
        <v>20.71</v>
      </c>
      <c r="D89" s="11">
        <v>6.14</v>
      </c>
      <c r="E89" s="11">
        <v>0.11</v>
      </c>
      <c r="F89" s="11">
        <v>0.5</v>
      </c>
      <c r="G89" s="11">
        <v>8.1199999999999992</v>
      </c>
      <c r="H89" s="11">
        <v>7.04</v>
      </c>
      <c r="I89" s="11">
        <v>1.68</v>
      </c>
      <c r="J89" s="11">
        <v>0.28000000000000003</v>
      </c>
      <c r="K89" s="11">
        <v>0.13</v>
      </c>
      <c r="L89" s="11"/>
      <c r="M89" s="11"/>
      <c r="N89" s="11"/>
      <c r="O89" s="11">
        <v>1</v>
      </c>
      <c r="P89" s="11">
        <v>7</v>
      </c>
      <c r="Q89" s="11">
        <v>54</v>
      </c>
      <c r="R89" s="11">
        <v>1200</v>
      </c>
      <c r="S89" s="11">
        <v>351</v>
      </c>
      <c r="T89" s="11">
        <v>116</v>
      </c>
      <c r="U89" s="11">
        <v>531</v>
      </c>
      <c r="V89" s="11">
        <v>10</v>
      </c>
      <c r="W89" s="11">
        <v>13.2</v>
      </c>
      <c r="X89" s="11">
        <v>57.9</v>
      </c>
      <c r="Y89" s="11">
        <v>122</v>
      </c>
      <c r="Z89" s="11">
        <v>14.9</v>
      </c>
      <c r="AA89" s="11">
        <v>57.3</v>
      </c>
      <c r="AB89" s="11">
        <v>12.8</v>
      </c>
      <c r="AC89" s="11">
        <v>1.97</v>
      </c>
      <c r="AD89" s="11">
        <v>14.1</v>
      </c>
      <c r="AE89" s="11">
        <v>2.69</v>
      </c>
      <c r="AF89" s="11">
        <v>19</v>
      </c>
      <c r="AG89" s="11">
        <v>4.3099999999999996</v>
      </c>
      <c r="AH89" s="11">
        <v>14.1</v>
      </c>
      <c r="AI89" s="11">
        <v>2.25</v>
      </c>
      <c r="AJ89" s="11">
        <v>15.1</v>
      </c>
      <c r="AK89" s="11">
        <v>2.23</v>
      </c>
      <c r="AL89" s="11">
        <v>10</v>
      </c>
      <c r="AM89" s="11">
        <v>1.4</v>
      </c>
      <c r="AN89" s="11">
        <v>0.8</v>
      </c>
    </row>
    <row r="90" spans="1:40">
      <c r="A90" s="11" t="s">
        <v>128</v>
      </c>
      <c r="B90" s="11">
        <v>49.9</v>
      </c>
      <c r="C90" s="11">
        <v>20.69</v>
      </c>
      <c r="D90" s="11">
        <v>6.21</v>
      </c>
      <c r="E90" s="11">
        <v>0.108</v>
      </c>
      <c r="F90" s="11">
        <v>0.54</v>
      </c>
      <c r="G90" s="11">
        <v>8.0500000000000007</v>
      </c>
      <c r="H90" s="11">
        <v>7.1</v>
      </c>
      <c r="I90" s="11">
        <v>1.66</v>
      </c>
      <c r="J90" s="11">
        <v>0.28699999999999998</v>
      </c>
      <c r="K90" s="11">
        <v>0.13100000000000001</v>
      </c>
      <c r="L90" s="11"/>
      <c r="M90" s="11"/>
      <c r="N90" s="11"/>
      <c r="O90" s="11">
        <v>1.1000000000000001</v>
      </c>
      <c r="P90" s="11">
        <v>8</v>
      </c>
      <c r="Q90" s="11">
        <v>55</v>
      </c>
      <c r="R90" s="11">
        <v>1191</v>
      </c>
      <c r="S90" s="11">
        <v>340</v>
      </c>
      <c r="T90" s="11">
        <v>119</v>
      </c>
      <c r="U90" s="11">
        <v>517</v>
      </c>
      <c r="V90" s="11">
        <v>10.6</v>
      </c>
      <c r="W90" s="11">
        <v>13</v>
      </c>
      <c r="X90" s="11">
        <v>58</v>
      </c>
      <c r="Y90" s="11">
        <v>122</v>
      </c>
      <c r="Z90" s="11">
        <v>15</v>
      </c>
      <c r="AA90" s="11">
        <v>57</v>
      </c>
      <c r="AB90" s="11">
        <v>12.7</v>
      </c>
      <c r="AC90" s="11">
        <v>2</v>
      </c>
      <c r="AD90" s="11">
        <v>14</v>
      </c>
      <c r="AE90" s="11">
        <v>2.6</v>
      </c>
      <c r="AF90" s="11">
        <v>18.2</v>
      </c>
      <c r="AG90" s="11">
        <v>4.3</v>
      </c>
      <c r="AH90" s="11">
        <v>14.2</v>
      </c>
      <c r="AI90" s="11">
        <v>2.2999999999999998</v>
      </c>
      <c r="AJ90" s="11">
        <v>14.8</v>
      </c>
      <c r="AK90" s="11">
        <v>2.1</v>
      </c>
      <c r="AL90" s="11">
        <v>10</v>
      </c>
      <c r="AM90" s="11">
        <v>1.4</v>
      </c>
      <c r="AN90" s="11">
        <v>0.8</v>
      </c>
    </row>
    <row r="91" spans="1:40" s="26" customFormat="1">
      <c r="A91" s="24" t="s">
        <v>193</v>
      </c>
      <c r="B91" s="25">
        <f>((SQRT((B90-B89)^2))/B90)*100</f>
        <v>0.7414829659318728</v>
      </c>
      <c r="C91" s="25">
        <f t="shared" ref="C91:AM91" si="18">((SQRT((C90-C89)^2))/C90)*100</f>
        <v>9.6665055582404888E-2</v>
      </c>
      <c r="D91" s="25">
        <f t="shared" si="18"/>
        <v>1.1272141706924361</v>
      </c>
      <c r="E91" s="25"/>
      <c r="F91" s="25"/>
      <c r="G91" s="25">
        <f t="shared" si="18"/>
        <v>0.86956521739128578</v>
      </c>
      <c r="H91" s="25">
        <f t="shared" si="18"/>
        <v>0.84507042253520581</v>
      </c>
      <c r="I91" s="25">
        <f t="shared" si="18"/>
        <v>1.2048192771084349</v>
      </c>
      <c r="J91" s="25"/>
      <c r="K91" s="25"/>
      <c r="L91" s="25"/>
      <c r="M91" s="25"/>
      <c r="N91" s="25"/>
      <c r="O91" s="25">
        <f t="shared" si="18"/>
        <v>9.0909090909090988</v>
      </c>
      <c r="P91" s="25">
        <f t="shared" si="18"/>
        <v>12.5</v>
      </c>
      <c r="Q91" s="25">
        <f t="shared" si="18"/>
        <v>1.8181818181818181</v>
      </c>
      <c r="R91" s="25">
        <f t="shared" si="18"/>
        <v>0.75566750629722923</v>
      </c>
      <c r="S91" s="25">
        <f t="shared" si="18"/>
        <v>3.2352941176470593</v>
      </c>
      <c r="T91" s="25">
        <f t="shared" si="18"/>
        <v>2.5210084033613445</v>
      </c>
      <c r="U91" s="25">
        <f t="shared" si="18"/>
        <v>2.7079303675048356</v>
      </c>
      <c r="V91" s="25">
        <f t="shared" si="18"/>
        <v>5.660377358490563</v>
      </c>
      <c r="W91" s="25">
        <f t="shared" si="18"/>
        <v>1.538461538461533</v>
      </c>
      <c r="X91" s="25">
        <f t="shared" si="18"/>
        <v>0.17241379310345073</v>
      </c>
      <c r="Y91" s="25">
        <f t="shared" si="18"/>
        <v>0</v>
      </c>
      <c r="Z91" s="25">
        <f t="shared" si="18"/>
        <v>0.6666666666666643</v>
      </c>
      <c r="AA91" s="25">
        <f t="shared" si="18"/>
        <v>0.5263157894736793</v>
      </c>
      <c r="AB91" s="25">
        <f t="shared" si="18"/>
        <v>0.78740157480316086</v>
      </c>
      <c r="AC91" s="25">
        <f t="shared" si="18"/>
        <v>1.5000000000000013</v>
      </c>
      <c r="AD91" s="25">
        <f t="shared" si="18"/>
        <v>0.71428571428571175</v>
      </c>
      <c r="AE91" s="25">
        <f t="shared" si="18"/>
        <v>3.4615384615384563</v>
      </c>
      <c r="AF91" s="25">
        <f t="shared" si="18"/>
        <v>4.3956043956043995</v>
      </c>
      <c r="AG91" s="25">
        <f t="shared" si="18"/>
        <v>0.23255813953487878</v>
      </c>
      <c r="AH91" s="25">
        <f t="shared" si="18"/>
        <v>0.70422535211267356</v>
      </c>
      <c r="AI91" s="25">
        <f t="shared" si="18"/>
        <v>2.1739130434782532</v>
      </c>
      <c r="AJ91" s="25">
        <f t="shared" si="18"/>
        <v>2.0270270270270196</v>
      </c>
      <c r="AK91" s="25">
        <f t="shared" si="18"/>
        <v>6.1904761904761854</v>
      </c>
      <c r="AL91" s="25">
        <f t="shared" si="18"/>
        <v>0</v>
      </c>
      <c r="AM91" s="25">
        <f t="shared" si="18"/>
        <v>0</v>
      </c>
      <c r="AN91" s="25"/>
    </row>
    <row r="92" spans="1:40">
      <c r="A92" s="11" t="s">
        <v>129</v>
      </c>
      <c r="B92" s="11">
        <v>48.11</v>
      </c>
      <c r="C92" s="11">
        <v>15.86</v>
      </c>
      <c r="D92" s="11">
        <v>11.42</v>
      </c>
      <c r="E92" s="11">
        <v>0.17</v>
      </c>
      <c r="F92" s="11">
        <v>9.56</v>
      </c>
      <c r="G92" s="11">
        <v>13.5</v>
      </c>
      <c r="H92" s="11">
        <v>1.81</v>
      </c>
      <c r="I92" s="11">
        <v>0.02</v>
      </c>
      <c r="J92" s="11">
        <v>0.97</v>
      </c>
      <c r="K92" s="11">
        <v>0.03</v>
      </c>
      <c r="L92" s="11"/>
      <c r="M92" s="11">
        <v>170</v>
      </c>
      <c r="N92" s="11">
        <v>390</v>
      </c>
      <c r="O92" s="11">
        <v>44</v>
      </c>
      <c r="P92" s="11">
        <v>343</v>
      </c>
      <c r="Q92" s="11"/>
      <c r="R92" s="11">
        <v>108</v>
      </c>
      <c r="S92" s="11">
        <v>9</v>
      </c>
      <c r="T92" s="11">
        <v>14.5</v>
      </c>
      <c r="U92" s="11">
        <v>14</v>
      </c>
      <c r="V92" s="11"/>
      <c r="W92" s="11">
        <v>0.5</v>
      </c>
      <c r="X92" s="11">
        <v>0.6</v>
      </c>
      <c r="Y92" s="11">
        <v>1.9</v>
      </c>
      <c r="Z92" s="11"/>
      <c r="AA92" s="11">
        <v>2.4</v>
      </c>
      <c r="AB92" s="11">
        <v>1.1000000000000001</v>
      </c>
      <c r="AC92" s="11">
        <v>0.53</v>
      </c>
      <c r="AD92" s="11">
        <v>1.8</v>
      </c>
      <c r="AE92" s="11"/>
      <c r="AF92" s="11"/>
      <c r="AG92" s="11"/>
      <c r="AH92" s="11"/>
      <c r="AI92" s="11"/>
      <c r="AJ92" s="11">
        <v>1.6</v>
      </c>
      <c r="AK92" s="11"/>
      <c r="AL92" s="11" t="s">
        <v>130</v>
      </c>
      <c r="AM92" s="11"/>
      <c r="AN92" s="11"/>
    </row>
    <row r="93" spans="1:40">
      <c r="A93" s="11" t="s">
        <v>131</v>
      </c>
      <c r="B93" s="11">
        <v>47.96</v>
      </c>
      <c r="C93" s="11">
        <v>15.5</v>
      </c>
      <c r="D93" s="11">
        <v>11.3</v>
      </c>
      <c r="E93" s="11">
        <v>0.17499999999999999</v>
      </c>
      <c r="F93" s="11">
        <v>9.6999999999999993</v>
      </c>
      <c r="G93" s="11">
        <v>13.3</v>
      </c>
      <c r="H93" s="11">
        <v>1.82</v>
      </c>
      <c r="I93" s="11">
        <v>0.03</v>
      </c>
      <c r="J93" s="11">
        <v>0.96</v>
      </c>
      <c r="K93" s="11">
        <v>2.1000000000000001E-2</v>
      </c>
      <c r="L93" s="11"/>
      <c r="M93" s="11">
        <v>170</v>
      </c>
      <c r="N93" s="11">
        <v>370</v>
      </c>
      <c r="O93" s="11">
        <v>44</v>
      </c>
      <c r="P93" s="11">
        <v>310</v>
      </c>
      <c r="Q93" s="11"/>
      <c r="R93" s="11">
        <v>110</v>
      </c>
      <c r="S93" s="11">
        <v>6</v>
      </c>
      <c r="T93" s="11">
        <v>16</v>
      </c>
      <c r="U93" s="11">
        <v>18</v>
      </c>
      <c r="V93" s="11"/>
      <c r="W93" s="11">
        <v>0.6</v>
      </c>
      <c r="X93" s="11">
        <v>0.63</v>
      </c>
      <c r="Y93" s="11">
        <v>1.9</v>
      </c>
      <c r="Z93" s="11"/>
      <c r="AA93" s="11">
        <v>2.5</v>
      </c>
      <c r="AB93" s="11">
        <v>1.1000000000000001</v>
      </c>
      <c r="AC93" s="11">
        <v>0.55000000000000004</v>
      </c>
      <c r="AD93" s="11">
        <v>2</v>
      </c>
      <c r="AE93" s="11"/>
      <c r="AF93" s="11"/>
      <c r="AG93" s="11"/>
      <c r="AH93" s="11"/>
      <c r="AI93" s="11"/>
      <c r="AJ93" s="11">
        <v>1.7</v>
      </c>
      <c r="AK93" s="11"/>
      <c r="AL93" s="11">
        <v>3</v>
      </c>
      <c r="AM93" s="11"/>
      <c r="AN93" s="11"/>
    </row>
    <row r="94" spans="1:40" s="26" customFormat="1">
      <c r="A94" s="24" t="s">
        <v>193</v>
      </c>
      <c r="B94" s="25">
        <f>((SQRT((B93-B92)^2))/B93)*100</f>
        <v>0.31276063386154829</v>
      </c>
      <c r="C94" s="25">
        <f t="shared" ref="C94:AJ94" si="19">((SQRT((C93-C92)^2))/C93)*100</f>
        <v>2.3225806451612865</v>
      </c>
      <c r="D94" s="25">
        <f t="shared" si="19"/>
        <v>1.0619469026548602</v>
      </c>
      <c r="E94" s="25"/>
      <c r="F94" s="25">
        <f t="shared" si="19"/>
        <v>1.4432989690721525</v>
      </c>
      <c r="G94" s="25">
        <f t="shared" si="19"/>
        <v>1.5037593984962352</v>
      </c>
      <c r="H94" s="25">
        <f t="shared" si="19"/>
        <v>0.54945054945054994</v>
      </c>
      <c r="I94" s="25"/>
      <c r="J94" s="25"/>
      <c r="K94" s="25"/>
      <c r="L94" s="25"/>
      <c r="M94" s="25">
        <f t="shared" si="19"/>
        <v>0</v>
      </c>
      <c r="N94" s="25">
        <f t="shared" si="19"/>
        <v>5.4054054054054053</v>
      </c>
      <c r="O94" s="25">
        <f t="shared" si="19"/>
        <v>0</v>
      </c>
      <c r="P94" s="25">
        <f t="shared" si="19"/>
        <v>10.64516129032258</v>
      </c>
      <c r="Q94" s="25"/>
      <c r="R94" s="25">
        <f t="shared" si="19"/>
        <v>1.8181818181818181</v>
      </c>
      <c r="S94" s="25">
        <f t="shared" si="19"/>
        <v>50</v>
      </c>
      <c r="T94" s="25">
        <f t="shared" si="19"/>
        <v>9.375</v>
      </c>
      <c r="U94" s="25">
        <f t="shared" si="19"/>
        <v>22.222222222222221</v>
      </c>
      <c r="V94" s="25"/>
      <c r="W94" s="25"/>
      <c r="X94" s="25"/>
      <c r="Y94" s="25">
        <f t="shared" si="19"/>
        <v>0</v>
      </c>
      <c r="Z94" s="25"/>
      <c r="AA94" s="25">
        <f t="shared" si="19"/>
        <v>4.0000000000000036</v>
      </c>
      <c r="AB94" s="25">
        <f t="shared" si="19"/>
        <v>0</v>
      </c>
      <c r="AC94" s="25"/>
      <c r="AD94" s="25">
        <f t="shared" si="19"/>
        <v>9.9999999999999982</v>
      </c>
      <c r="AE94" s="25"/>
      <c r="AF94" s="25"/>
      <c r="AG94" s="25"/>
      <c r="AH94" s="25"/>
      <c r="AI94" s="25"/>
      <c r="AJ94" s="25">
        <f t="shared" si="19"/>
        <v>5.882352941176463</v>
      </c>
      <c r="AK94" s="25"/>
      <c r="AL94" s="25"/>
      <c r="AM94" s="25"/>
      <c r="AN94" s="25"/>
    </row>
    <row r="95" spans="1:40">
      <c r="A95" s="11" t="s">
        <v>132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>
        <v>60</v>
      </c>
      <c r="O95" s="11"/>
      <c r="P95" s="11"/>
      <c r="Q95" s="11" t="s">
        <v>133</v>
      </c>
      <c r="R95" s="11"/>
      <c r="S95" s="11"/>
      <c r="T95" s="11"/>
      <c r="U95" s="11"/>
      <c r="V95" s="11"/>
      <c r="W95" s="11">
        <v>208</v>
      </c>
      <c r="X95" s="11">
        <v>28.7</v>
      </c>
      <c r="Y95" s="11">
        <v>98.1</v>
      </c>
      <c r="Z95" s="11">
        <v>9.1999999999999993</v>
      </c>
      <c r="AA95" s="11">
        <v>24.4</v>
      </c>
      <c r="AB95" s="11">
        <v>6.6</v>
      </c>
      <c r="AC95" s="11"/>
      <c r="AD95" s="11">
        <v>4.4000000000000004</v>
      </c>
      <c r="AE95" s="11"/>
      <c r="AF95" s="11"/>
      <c r="AG95" s="11"/>
      <c r="AH95" s="11"/>
      <c r="AI95" s="11"/>
      <c r="AJ95" s="11"/>
      <c r="AK95" s="11"/>
      <c r="AL95" s="11"/>
      <c r="AM95" s="11"/>
      <c r="AN95" s="11">
        <v>18.7</v>
      </c>
    </row>
    <row r="96" spans="1:40">
      <c r="A96" s="11" t="s">
        <v>134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>
        <v>56</v>
      </c>
      <c r="O96" s="11"/>
      <c r="P96" s="11"/>
      <c r="Q96" s="11">
        <v>8500</v>
      </c>
      <c r="R96" s="11"/>
      <c r="S96" s="11"/>
      <c r="T96" s="11"/>
      <c r="U96" s="11"/>
      <c r="V96" s="11"/>
      <c r="W96" s="11">
        <v>198</v>
      </c>
      <c r="X96" s="11">
        <v>30</v>
      </c>
      <c r="Y96" s="11">
        <v>97</v>
      </c>
      <c r="Z96" s="11">
        <v>9.5</v>
      </c>
      <c r="AA96" s="11">
        <v>25</v>
      </c>
      <c r="AB96" s="11">
        <v>6.6</v>
      </c>
      <c r="AC96" s="11"/>
      <c r="AD96" s="11">
        <v>4.7</v>
      </c>
      <c r="AE96" s="11"/>
      <c r="AF96" s="11"/>
      <c r="AG96" s="11"/>
      <c r="AH96" s="11"/>
      <c r="AI96" s="11"/>
      <c r="AJ96" s="11"/>
      <c r="AK96" s="11"/>
      <c r="AL96" s="11"/>
      <c r="AM96" s="11"/>
      <c r="AN96" s="11">
        <v>20</v>
      </c>
    </row>
    <row r="97" spans="1:40" s="26" customFormat="1">
      <c r="A97" s="24" t="s">
        <v>193</v>
      </c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>
        <f t="shared" ref="N97:AN97" si="20">((SQRT((N96-N95)^2))/N96)*100</f>
        <v>7.1428571428571423</v>
      </c>
      <c r="O97" s="25"/>
      <c r="P97" s="25"/>
      <c r="Q97" s="25"/>
      <c r="R97" s="25"/>
      <c r="S97" s="25"/>
      <c r="T97" s="25"/>
      <c r="U97" s="25"/>
      <c r="V97" s="25"/>
      <c r="W97" s="25">
        <f t="shared" si="20"/>
        <v>5.0505050505050502</v>
      </c>
      <c r="X97" s="25">
        <f t="shared" si="20"/>
        <v>4.3333333333333357</v>
      </c>
      <c r="Y97" s="25">
        <f t="shared" si="20"/>
        <v>1.134020618556695</v>
      </c>
      <c r="Z97" s="25">
        <f t="shared" si="20"/>
        <v>3.1578947368421129</v>
      </c>
      <c r="AA97" s="25">
        <f t="shared" si="20"/>
        <v>2.4000000000000057</v>
      </c>
      <c r="AB97" s="25">
        <f t="shared" si="20"/>
        <v>0</v>
      </c>
      <c r="AC97" s="25"/>
      <c r="AD97" s="25">
        <f t="shared" si="20"/>
        <v>6.3829787234042508</v>
      </c>
      <c r="AE97" s="25"/>
      <c r="AF97" s="25"/>
      <c r="AG97" s="25"/>
      <c r="AH97" s="25"/>
      <c r="AI97" s="25"/>
      <c r="AJ97" s="25"/>
      <c r="AK97" s="25"/>
      <c r="AL97" s="25"/>
      <c r="AM97" s="25"/>
      <c r="AN97" s="25">
        <f t="shared" si="20"/>
        <v>6.5000000000000027</v>
      </c>
    </row>
    <row r="98" spans="1:40">
      <c r="A98" s="11" t="s">
        <v>135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>
        <v>170</v>
      </c>
      <c r="U98" s="11"/>
      <c r="V98" s="11"/>
      <c r="W98" s="11"/>
      <c r="X98" s="11">
        <v>789</v>
      </c>
      <c r="Y98" s="11">
        <v>1370</v>
      </c>
      <c r="Z98" s="11">
        <v>126</v>
      </c>
      <c r="AA98" s="11">
        <v>379</v>
      </c>
      <c r="AB98" s="11">
        <v>49</v>
      </c>
      <c r="AC98" s="11">
        <v>7.94</v>
      </c>
      <c r="AD98" s="11"/>
      <c r="AE98" s="11">
        <v>5.21</v>
      </c>
      <c r="AF98" s="11">
        <v>31.4</v>
      </c>
      <c r="AG98" s="11">
        <v>6.27</v>
      </c>
      <c r="AH98" s="11">
        <v>18.899999999999999</v>
      </c>
      <c r="AI98" s="11">
        <v>2.7</v>
      </c>
      <c r="AJ98" s="11">
        <v>17.8</v>
      </c>
      <c r="AK98" s="11">
        <v>2.68</v>
      </c>
      <c r="AL98" s="11"/>
      <c r="AM98" s="11">
        <v>35.5</v>
      </c>
      <c r="AN98" s="11">
        <v>405</v>
      </c>
    </row>
    <row r="99" spans="1:40">
      <c r="A99" s="11" t="s">
        <v>136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>
        <v>178</v>
      </c>
      <c r="U99" s="11"/>
      <c r="V99" s="11"/>
      <c r="W99" s="11"/>
      <c r="X99" s="11">
        <v>789</v>
      </c>
      <c r="Y99" s="11">
        <v>1331</v>
      </c>
      <c r="Z99" s="11">
        <v>127</v>
      </c>
      <c r="AA99" s="11">
        <v>378</v>
      </c>
      <c r="AB99" s="11">
        <v>48</v>
      </c>
      <c r="AC99" s="11">
        <v>7.77</v>
      </c>
      <c r="AD99" s="11"/>
      <c r="AE99" s="11">
        <v>5.37</v>
      </c>
      <c r="AF99" s="11">
        <v>32.1</v>
      </c>
      <c r="AG99" s="11">
        <v>6.34</v>
      </c>
      <c r="AH99" s="11">
        <v>18.7</v>
      </c>
      <c r="AI99" s="11">
        <v>2.66</v>
      </c>
      <c r="AJ99" s="11">
        <v>17.600000000000001</v>
      </c>
      <c r="AK99" s="11">
        <v>2.58</v>
      </c>
      <c r="AL99" s="11"/>
      <c r="AM99" s="11">
        <v>37.1</v>
      </c>
      <c r="AN99" s="11">
        <v>396</v>
      </c>
    </row>
    <row r="100" spans="1:40" s="26" customFormat="1">
      <c r="A100" s="24" t="s">
        <v>193</v>
      </c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>
        <f t="shared" ref="T100:AN100" si="21">((SQRT((T99-T98)^2))/T99)*100</f>
        <v>4.4943820224719104</v>
      </c>
      <c r="U100" s="25"/>
      <c r="V100" s="25"/>
      <c r="W100" s="25"/>
      <c r="X100" s="25">
        <f t="shared" si="21"/>
        <v>0</v>
      </c>
      <c r="Y100" s="25">
        <f t="shared" si="21"/>
        <v>2.9301277235161534</v>
      </c>
      <c r="Z100" s="25">
        <f t="shared" si="21"/>
        <v>0.78740157480314954</v>
      </c>
      <c r="AA100" s="25">
        <f t="shared" si="21"/>
        <v>0.26455026455026454</v>
      </c>
      <c r="AB100" s="25">
        <f t="shared" si="21"/>
        <v>2.083333333333333</v>
      </c>
      <c r="AC100" s="25">
        <f t="shared" si="21"/>
        <v>2.1879021879021985</v>
      </c>
      <c r="AD100" s="25"/>
      <c r="AE100" s="25">
        <f t="shared" si="21"/>
        <v>2.9795158286778425</v>
      </c>
      <c r="AF100" s="25">
        <f t="shared" si="21"/>
        <v>2.1806853582554608</v>
      </c>
      <c r="AG100" s="25">
        <f t="shared" si="21"/>
        <v>1.1041009463722444</v>
      </c>
      <c r="AH100" s="25">
        <f t="shared" si="21"/>
        <v>1.0695187165775364</v>
      </c>
      <c r="AI100" s="25">
        <f t="shared" si="21"/>
        <v>1.5037593984962419</v>
      </c>
      <c r="AJ100" s="25">
        <f t="shared" si="21"/>
        <v>1.1363636363636322</v>
      </c>
      <c r="AK100" s="25">
        <f t="shared" si="21"/>
        <v>3.8759689922480653</v>
      </c>
      <c r="AL100" s="25"/>
      <c r="AM100" s="25">
        <f t="shared" si="21"/>
        <v>4.312668463611864</v>
      </c>
      <c r="AN100" s="25">
        <f t="shared" si="21"/>
        <v>2.2727272727272729</v>
      </c>
    </row>
    <row r="101" spans="1:40">
      <c r="A101" s="11" t="s">
        <v>137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>
        <v>392</v>
      </c>
      <c r="R101" s="11"/>
      <c r="S101" s="11"/>
      <c r="T101" s="11" t="s">
        <v>125</v>
      </c>
      <c r="U101" s="11"/>
      <c r="V101" s="11"/>
      <c r="W101" s="11"/>
      <c r="X101" s="11">
        <v>1990</v>
      </c>
      <c r="Y101" s="11">
        <v>413</v>
      </c>
      <c r="Z101" s="11">
        <v>737</v>
      </c>
      <c r="AA101" s="11" t="s">
        <v>138</v>
      </c>
      <c r="AB101" s="11" t="s">
        <v>133</v>
      </c>
      <c r="AC101" s="11">
        <v>19.100000000000001</v>
      </c>
      <c r="AD101" s="11" t="s">
        <v>133</v>
      </c>
      <c r="AE101" s="11">
        <v>501</v>
      </c>
      <c r="AF101" s="11" t="s">
        <v>133</v>
      </c>
      <c r="AG101" s="11">
        <v>601</v>
      </c>
      <c r="AH101" s="11" t="s">
        <v>133</v>
      </c>
      <c r="AI101" s="11">
        <v>268</v>
      </c>
      <c r="AJ101" s="11" t="s">
        <v>133</v>
      </c>
      <c r="AK101" s="11">
        <v>258</v>
      </c>
      <c r="AL101" s="11"/>
      <c r="AM101" s="11">
        <v>67.099999999999994</v>
      </c>
      <c r="AN101" s="11"/>
    </row>
    <row r="102" spans="1:40">
      <c r="A102" s="11" t="s">
        <v>139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>
        <v>369.42</v>
      </c>
      <c r="R102" s="11"/>
      <c r="S102" s="11"/>
      <c r="T102" s="11">
        <v>17008</v>
      </c>
      <c r="U102" s="11"/>
      <c r="V102" s="11"/>
      <c r="W102" s="11"/>
      <c r="X102" s="11">
        <v>1960</v>
      </c>
      <c r="Y102" s="11">
        <v>432</v>
      </c>
      <c r="Z102" s="11">
        <v>737</v>
      </c>
      <c r="AA102" s="11">
        <v>3429</v>
      </c>
      <c r="AB102" s="11">
        <v>1725</v>
      </c>
      <c r="AC102" s="11">
        <v>18.91</v>
      </c>
      <c r="AD102" s="11">
        <v>2168</v>
      </c>
      <c r="AE102" s="11">
        <v>468</v>
      </c>
      <c r="AF102" s="11">
        <v>3224</v>
      </c>
      <c r="AG102" s="11">
        <v>560</v>
      </c>
      <c r="AH102" s="11">
        <v>1750</v>
      </c>
      <c r="AI102" s="11">
        <v>271</v>
      </c>
      <c r="AJ102" s="11">
        <v>1844</v>
      </c>
      <c r="AK102" s="11">
        <v>264</v>
      </c>
      <c r="AL102" s="11"/>
      <c r="AM102" s="11">
        <v>67</v>
      </c>
      <c r="AN102" s="11"/>
    </row>
    <row r="103" spans="1:40" s="26" customFormat="1">
      <c r="A103" s="24" t="s">
        <v>193</v>
      </c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>
        <f t="shared" ref="Q103:AM103" si="22">((SQRT((Q102-Q101)^2))/Q102)*100</f>
        <v>6.1122841210546213</v>
      </c>
      <c r="R103" s="25"/>
      <c r="S103" s="25"/>
      <c r="T103" s="25"/>
      <c r="U103" s="25"/>
      <c r="V103" s="25"/>
      <c r="W103" s="25"/>
      <c r="X103" s="25">
        <f t="shared" si="22"/>
        <v>1.5306122448979591</v>
      </c>
      <c r="Y103" s="25">
        <f t="shared" si="22"/>
        <v>4.3981481481481479</v>
      </c>
      <c r="Z103" s="25">
        <f t="shared" si="22"/>
        <v>0</v>
      </c>
      <c r="AA103" s="25"/>
      <c r="AB103" s="25"/>
      <c r="AC103" s="25">
        <f t="shared" si="22"/>
        <v>1.00475938656796</v>
      </c>
      <c r="AD103" s="25"/>
      <c r="AE103" s="25">
        <f t="shared" si="22"/>
        <v>7.0512820512820511</v>
      </c>
      <c r="AF103" s="25"/>
      <c r="AG103" s="25">
        <f t="shared" si="22"/>
        <v>7.3214285714285721</v>
      </c>
      <c r="AH103" s="25"/>
      <c r="AI103" s="25">
        <f t="shared" si="22"/>
        <v>1.107011070110701</v>
      </c>
      <c r="AJ103" s="25"/>
      <c r="AK103" s="25">
        <f t="shared" si="22"/>
        <v>2.2727272727272729</v>
      </c>
      <c r="AL103" s="25"/>
      <c r="AM103" s="25">
        <f t="shared" si="22"/>
        <v>0.1492537313432751</v>
      </c>
      <c r="AN103" s="25"/>
    </row>
    <row r="104" spans="1:40">
      <c r="A104" s="11" t="s">
        <v>140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 t="s">
        <v>133</v>
      </c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</row>
    <row r="105" spans="1:40">
      <c r="A105" s="11" t="s">
        <v>141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>
        <v>978</v>
      </c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</row>
    <row r="106" spans="1:40" s="26" customFormat="1">
      <c r="A106" s="24" t="s">
        <v>193</v>
      </c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</row>
    <row r="107" spans="1:40">
      <c r="A107" s="11" t="s">
        <v>142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 t="s">
        <v>143</v>
      </c>
      <c r="N107" s="11"/>
      <c r="O107" s="11"/>
      <c r="P107" s="11"/>
      <c r="Q107" s="11">
        <v>61</v>
      </c>
      <c r="R107" s="11"/>
      <c r="S107" s="11"/>
      <c r="T107" s="11">
        <v>167</v>
      </c>
      <c r="U107" s="11"/>
      <c r="V107" s="11"/>
      <c r="W107" s="11">
        <v>34</v>
      </c>
      <c r="X107" s="11" t="s">
        <v>138</v>
      </c>
      <c r="Y107" s="11" t="s">
        <v>144</v>
      </c>
      <c r="Z107" s="11" t="s">
        <v>133</v>
      </c>
      <c r="AA107" s="11" t="s">
        <v>138</v>
      </c>
      <c r="AB107" s="11">
        <v>514</v>
      </c>
      <c r="AC107" s="11">
        <v>89</v>
      </c>
      <c r="AD107" s="11"/>
      <c r="AE107" s="11"/>
      <c r="AF107" s="11"/>
      <c r="AG107" s="11"/>
      <c r="AH107" s="11"/>
      <c r="AI107" s="11"/>
      <c r="AJ107" s="11">
        <v>16.8</v>
      </c>
      <c r="AK107" s="11"/>
      <c r="AL107" s="11">
        <v>1640</v>
      </c>
      <c r="AM107" s="11">
        <v>1010</v>
      </c>
      <c r="AN107" s="11"/>
    </row>
    <row r="108" spans="1:40">
      <c r="A108" s="11" t="s">
        <v>145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>
        <v>13.18</v>
      </c>
      <c r="N108" s="11"/>
      <c r="O108" s="11"/>
      <c r="P108" s="11"/>
      <c r="Q108" s="11">
        <v>67.12</v>
      </c>
      <c r="R108" s="11"/>
      <c r="S108" s="11"/>
      <c r="T108" s="11">
        <v>167</v>
      </c>
      <c r="U108" s="11"/>
      <c r="V108" s="11"/>
      <c r="W108" s="11">
        <v>31</v>
      </c>
      <c r="X108" s="11">
        <v>21100</v>
      </c>
      <c r="Y108" s="11">
        <v>27600</v>
      </c>
      <c r="Z108" s="11">
        <v>2300</v>
      </c>
      <c r="AA108" s="11">
        <v>6500</v>
      </c>
      <c r="AB108" s="11">
        <v>539</v>
      </c>
      <c r="AC108" s="11">
        <v>87.22</v>
      </c>
      <c r="AD108" s="11"/>
      <c r="AE108" s="11"/>
      <c r="AF108" s="11"/>
      <c r="AG108" s="11"/>
      <c r="AH108" s="11"/>
      <c r="AI108" s="11"/>
      <c r="AJ108" s="11">
        <v>17.850000000000001</v>
      </c>
      <c r="AK108" s="11"/>
      <c r="AL108" s="11">
        <v>1600</v>
      </c>
      <c r="AM108" s="11">
        <v>946</v>
      </c>
      <c r="AN108" s="11"/>
    </row>
    <row r="109" spans="1:40" s="26" customFormat="1">
      <c r="A109" s="24" t="s">
        <v>193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>
        <f t="shared" ref="Q109:AM109" si="23">((SQRT((Q108-Q107)^2))/Q108)*100</f>
        <v>9.1179976162097809</v>
      </c>
      <c r="R109" s="25"/>
      <c r="S109" s="25"/>
      <c r="T109" s="25">
        <f t="shared" si="23"/>
        <v>0</v>
      </c>
      <c r="U109" s="25"/>
      <c r="V109" s="25"/>
      <c r="W109" s="25">
        <f t="shared" si="23"/>
        <v>9.67741935483871</v>
      </c>
      <c r="X109" s="25"/>
      <c r="Y109" s="25"/>
      <c r="Z109" s="25"/>
      <c r="AA109" s="25"/>
      <c r="AB109" s="25">
        <f t="shared" si="23"/>
        <v>4.6382189239332092</v>
      </c>
      <c r="AC109" s="25">
        <f t="shared" si="23"/>
        <v>2.0408163265306136</v>
      </c>
      <c r="AD109" s="25"/>
      <c r="AE109" s="25"/>
      <c r="AF109" s="25"/>
      <c r="AG109" s="25"/>
      <c r="AH109" s="25"/>
      <c r="AI109" s="25"/>
      <c r="AJ109" s="25">
        <f t="shared" si="23"/>
        <v>5.8823529411764737</v>
      </c>
      <c r="AK109" s="25"/>
      <c r="AL109" s="25">
        <f t="shared" si="23"/>
        <v>2.5</v>
      </c>
      <c r="AM109" s="25">
        <f t="shared" si="23"/>
        <v>6.7653276955602539</v>
      </c>
      <c r="AN109" s="25"/>
    </row>
    <row r="110" spans="1:40">
      <c r="A110" s="11" t="s">
        <v>146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>
        <v>20</v>
      </c>
      <c r="N110" s="11">
        <v>300</v>
      </c>
      <c r="O110" s="11"/>
      <c r="P110" s="11"/>
      <c r="Q110" s="11" t="s">
        <v>133</v>
      </c>
      <c r="R110" s="11"/>
      <c r="S110" s="11"/>
      <c r="T110" s="11">
        <v>5940</v>
      </c>
      <c r="U110" s="11"/>
      <c r="V110" s="11">
        <v>469</v>
      </c>
      <c r="W110" s="11"/>
      <c r="X110" s="11">
        <v>1730</v>
      </c>
      <c r="Y110" s="11" t="s">
        <v>144</v>
      </c>
      <c r="Z110" s="11">
        <v>449</v>
      </c>
      <c r="AA110" s="11">
        <v>1480</v>
      </c>
      <c r="AB110" s="11">
        <v>395</v>
      </c>
      <c r="AC110" s="11">
        <v>24.9</v>
      </c>
      <c r="AD110" s="11">
        <v>447</v>
      </c>
      <c r="AE110" s="11">
        <v>115</v>
      </c>
      <c r="AF110" s="11">
        <v>911</v>
      </c>
      <c r="AG110" s="11">
        <v>216</v>
      </c>
      <c r="AH110" s="11">
        <v>720</v>
      </c>
      <c r="AI110" s="11">
        <v>112</v>
      </c>
      <c r="AJ110" s="11">
        <v>713</v>
      </c>
      <c r="AK110" s="11"/>
      <c r="AL110" s="11"/>
      <c r="AM110" s="11">
        <v>769</v>
      </c>
      <c r="AN110" s="11">
        <v>150</v>
      </c>
    </row>
    <row r="111" spans="1:40">
      <c r="A111" s="11" t="s">
        <v>147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>
        <v>24.7</v>
      </c>
      <c r="N111" s="11">
        <v>277</v>
      </c>
      <c r="O111" s="11"/>
      <c r="P111" s="11"/>
      <c r="Q111" s="11">
        <v>1050</v>
      </c>
      <c r="R111" s="11"/>
      <c r="S111" s="11"/>
      <c r="T111" s="11">
        <v>5480</v>
      </c>
      <c r="U111" s="11"/>
      <c r="V111" s="11">
        <v>479</v>
      </c>
      <c r="W111" s="11"/>
      <c r="X111" s="11">
        <v>1661</v>
      </c>
      <c r="Y111" s="11">
        <v>3960</v>
      </c>
      <c r="Z111" s="11">
        <v>435</v>
      </c>
      <c r="AA111" s="11">
        <v>1456</v>
      </c>
      <c r="AB111" s="11">
        <v>381</v>
      </c>
      <c r="AC111" s="11">
        <v>23.5</v>
      </c>
      <c r="AD111" s="11">
        <v>433</v>
      </c>
      <c r="AE111" s="11">
        <v>106</v>
      </c>
      <c r="AF111" s="11">
        <v>847</v>
      </c>
      <c r="AG111" s="11">
        <v>208</v>
      </c>
      <c r="AH111" s="11">
        <v>701</v>
      </c>
      <c r="AI111" s="11">
        <v>106</v>
      </c>
      <c r="AJ111" s="11">
        <v>678</v>
      </c>
      <c r="AK111" s="11"/>
      <c r="AL111" s="11"/>
      <c r="AM111" s="11">
        <v>719</v>
      </c>
      <c r="AN111" s="11">
        <v>137</v>
      </c>
    </row>
    <row r="112" spans="1:40" s="26" customFormat="1">
      <c r="A112" s="24" t="s">
        <v>193</v>
      </c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>
        <f t="shared" ref="M112:AN112" si="24">((SQRT((M111-M110)^2))/M111)*100</f>
        <v>19.028340080971656</v>
      </c>
      <c r="N112" s="25">
        <f t="shared" si="24"/>
        <v>8.3032490974729249</v>
      </c>
      <c r="O112" s="25"/>
      <c r="P112" s="25"/>
      <c r="Q112" s="25"/>
      <c r="R112" s="25"/>
      <c r="S112" s="25"/>
      <c r="T112" s="25">
        <f t="shared" si="24"/>
        <v>8.3941605839416056</v>
      </c>
      <c r="U112" s="25"/>
      <c r="V112" s="25">
        <f t="shared" si="24"/>
        <v>2.0876826722338206</v>
      </c>
      <c r="W112" s="25"/>
      <c r="X112" s="25">
        <f t="shared" si="24"/>
        <v>4.1541240216736908</v>
      </c>
      <c r="Y112" s="25"/>
      <c r="Z112" s="25">
        <f t="shared" si="24"/>
        <v>3.2183908045977012</v>
      </c>
      <c r="AA112" s="25">
        <f t="shared" si="24"/>
        <v>1.6483516483516485</v>
      </c>
      <c r="AB112" s="25">
        <f t="shared" si="24"/>
        <v>3.674540682414698</v>
      </c>
      <c r="AC112" s="25">
        <f t="shared" si="24"/>
        <v>5.9574468085106327</v>
      </c>
      <c r="AD112" s="25">
        <f t="shared" si="24"/>
        <v>3.2332563510392611</v>
      </c>
      <c r="AE112" s="25">
        <f t="shared" si="24"/>
        <v>8.4905660377358494</v>
      </c>
      <c r="AF112" s="25">
        <f t="shared" si="24"/>
        <v>7.5560802833530101</v>
      </c>
      <c r="AG112" s="25">
        <f t="shared" si="24"/>
        <v>3.8461538461538463</v>
      </c>
      <c r="AH112" s="25">
        <f t="shared" si="24"/>
        <v>2.7104136947218258</v>
      </c>
      <c r="AI112" s="25">
        <f t="shared" si="24"/>
        <v>5.6603773584905666</v>
      </c>
      <c r="AJ112" s="25">
        <f t="shared" si="24"/>
        <v>5.1622418879056049</v>
      </c>
      <c r="AK112" s="25"/>
      <c r="AL112" s="25"/>
      <c r="AM112" s="25">
        <f t="shared" si="24"/>
        <v>6.9541029207232263</v>
      </c>
      <c r="AN112" s="25">
        <f t="shared" si="24"/>
        <v>9.4890510948905096</v>
      </c>
    </row>
    <row r="113" spans="1:40">
      <c r="A113" s="11" t="s">
        <v>163</v>
      </c>
      <c r="B113" s="11">
        <v>52.8</v>
      </c>
      <c r="C113" s="11">
        <v>21.33</v>
      </c>
      <c r="D113" s="11">
        <v>3.19</v>
      </c>
      <c r="E113" s="11">
        <v>9.5000000000000001E-2</v>
      </c>
      <c r="F113" s="11">
        <v>0.72</v>
      </c>
      <c r="G113" s="11">
        <v>3.48</v>
      </c>
      <c r="H113" s="11">
        <v>2.65</v>
      </c>
      <c r="I113" s="11">
        <v>12.08</v>
      </c>
      <c r="J113" s="11">
        <v>0.999</v>
      </c>
      <c r="K113" s="11">
        <v>0.14000000000000001</v>
      </c>
      <c r="L113" s="11">
        <v>99.58</v>
      </c>
      <c r="M113" s="11" t="s">
        <v>143</v>
      </c>
      <c r="N113" s="11" t="s">
        <v>143</v>
      </c>
      <c r="O113" s="11" t="s">
        <v>149</v>
      </c>
      <c r="P113" s="11">
        <v>75</v>
      </c>
      <c r="Q113" s="11">
        <v>429</v>
      </c>
      <c r="R113" s="11">
        <v>5964</v>
      </c>
      <c r="S113" s="11">
        <v>4632</v>
      </c>
      <c r="T113" s="11">
        <v>17</v>
      </c>
      <c r="U113" s="11">
        <v>213</v>
      </c>
      <c r="V113" s="11">
        <v>3.7</v>
      </c>
      <c r="W113" s="11">
        <v>106</v>
      </c>
      <c r="X113" s="11">
        <v>78.2</v>
      </c>
      <c r="Y113" s="11">
        <v>141</v>
      </c>
      <c r="Z113" s="11">
        <v>14.2</v>
      </c>
      <c r="AA113" s="11">
        <v>40.200000000000003</v>
      </c>
      <c r="AB113" s="11">
        <v>5.28</v>
      </c>
      <c r="AC113" s="11">
        <v>1.74</v>
      </c>
      <c r="AD113" s="11">
        <v>3.91</v>
      </c>
      <c r="AE113" s="11">
        <v>0.6</v>
      </c>
      <c r="AF113" s="11">
        <v>3.25</v>
      </c>
      <c r="AG113" s="11">
        <v>0.61</v>
      </c>
      <c r="AH113" s="11">
        <v>1.87</v>
      </c>
      <c r="AI113" s="11">
        <v>0.23899999999999999</v>
      </c>
      <c r="AJ113" s="11">
        <v>1.37</v>
      </c>
      <c r="AK113" s="11">
        <v>0.19800000000000001</v>
      </c>
      <c r="AL113" s="11" t="s">
        <v>130</v>
      </c>
      <c r="AM113" s="11">
        <v>5.73</v>
      </c>
      <c r="AN113" s="11">
        <v>0.94</v>
      </c>
    </row>
    <row r="114" spans="1:40">
      <c r="A114" s="11" t="s">
        <v>164</v>
      </c>
      <c r="B114" s="11">
        <v>53.28</v>
      </c>
      <c r="C114" s="11">
        <v>21.15</v>
      </c>
      <c r="D114" s="11">
        <v>3.13</v>
      </c>
      <c r="E114" s="11">
        <v>9.4E-2</v>
      </c>
      <c r="F114" s="11">
        <v>0.72</v>
      </c>
      <c r="G114" s="11">
        <v>3.46</v>
      </c>
      <c r="H114" s="11">
        <v>2.64</v>
      </c>
      <c r="I114" s="11">
        <v>11.96</v>
      </c>
      <c r="J114" s="11">
        <v>0.98099999999999998</v>
      </c>
      <c r="K114" s="11">
        <v>0.14000000000000001</v>
      </c>
      <c r="L114" s="11">
        <v>99.64</v>
      </c>
      <c r="M114" s="11" t="s">
        <v>143</v>
      </c>
      <c r="N114" s="11" t="s">
        <v>143</v>
      </c>
      <c r="O114" s="11">
        <v>1</v>
      </c>
      <c r="P114" s="11">
        <v>75</v>
      </c>
      <c r="Q114" s="11">
        <v>386</v>
      </c>
      <c r="R114" s="11">
        <v>5907</v>
      </c>
      <c r="S114" s="11">
        <v>4622</v>
      </c>
      <c r="T114" s="11">
        <v>15.8</v>
      </c>
      <c r="U114" s="11">
        <v>209</v>
      </c>
      <c r="V114" s="11">
        <v>3.7</v>
      </c>
      <c r="W114" s="11">
        <v>93.5</v>
      </c>
      <c r="X114" s="11">
        <v>73.5</v>
      </c>
      <c r="Y114" s="11">
        <v>133</v>
      </c>
      <c r="Z114" s="11">
        <v>13.5</v>
      </c>
      <c r="AA114" s="11">
        <v>37.6</v>
      </c>
      <c r="AB114" s="11">
        <v>4.95</v>
      </c>
      <c r="AC114" s="11">
        <v>1.68</v>
      </c>
      <c r="AD114" s="11">
        <v>3.29</v>
      </c>
      <c r="AE114" s="11">
        <v>0.53</v>
      </c>
      <c r="AF114" s="11">
        <v>2.95</v>
      </c>
      <c r="AG114" s="11">
        <v>0.62</v>
      </c>
      <c r="AH114" s="11">
        <v>1.68</v>
      </c>
      <c r="AI114" s="11">
        <v>0.23100000000000001</v>
      </c>
      <c r="AJ114" s="11">
        <v>1.45</v>
      </c>
      <c r="AK114" s="11">
        <v>0.20699999999999999</v>
      </c>
      <c r="AL114" s="11" t="s">
        <v>130</v>
      </c>
      <c r="AM114" s="11">
        <v>5.3</v>
      </c>
      <c r="AN114" s="11">
        <v>0.89</v>
      </c>
    </row>
    <row r="115" spans="1:40" s="26" customFormat="1">
      <c r="A115" s="24" t="s">
        <v>194</v>
      </c>
      <c r="B115" s="25">
        <f>((SQRT((B114-B113)^2))/B114)*100</f>
        <v>0.90090090090090835</v>
      </c>
      <c r="C115" s="25">
        <f t="shared" ref="C115:AM115" si="25">((SQRT((C114-C113)^2))/C114)*100</f>
        <v>0.85106382978723283</v>
      </c>
      <c r="D115" s="25">
        <f t="shared" si="25"/>
        <v>1.9169329073482444</v>
      </c>
      <c r="E115" s="25"/>
      <c r="F115" s="25"/>
      <c r="G115" s="25">
        <f t="shared" si="25"/>
        <v>0.57803468208092534</v>
      </c>
      <c r="H115" s="25">
        <f t="shared" si="25"/>
        <v>0.37878787878787068</v>
      </c>
      <c r="I115" s="25">
        <f t="shared" si="25"/>
        <v>1.0033444816053445</v>
      </c>
      <c r="J115" s="25"/>
      <c r="K115" s="25"/>
      <c r="L115" s="25"/>
      <c r="M115" s="25"/>
      <c r="N115" s="25"/>
      <c r="O115" s="25"/>
      <c r="P115" s="25">
        <f t="shared" si="25"/>
        <v>0</v>
      </c>
      <c r="Q115" s="25">
        <f t="shared" si="25"/>
        <v>11.139896373056994</v>
      </c>
      <c r="R115" s="25">
        <f t="shared" si="25"/>
        <v>0.96495683087861861</v>
      </c>
      <c r="S115" s="25">
        <f t="shared" si="25"/>
        <v>0.21635655560363476</v>
      </c>
      <c r="T115" s="25">
        <f t="shared" si="25"/>
        <v>7.5949367088607538</v>
      </c>
      <c r="U115" s="25">
        <f t="shared" si="25"/>
        <v>1.9138755980861244</v>
      </c>
      <c r="V115" s="25">
        <f t="shared" si="25"/>
        <v>0</v>
      </c>
      <c r="W115" s="25">
        <f t="shared" si="25"/>
        <v>13.368983957219251</v>
      </c>
      <c r="X115" s="25">
        <f t="shared" si="25"/>
        <v>6.3945578231292561</v>
      </c>
      <c r="Y115" s="25">
        <f t="shared" si="25"/>
        <v>6.0150375939849621</v>
      </c>
      <c r="Z115" s="25">
        <f t="shared" si="25"/>
        <v>5.1851851851851798</v>
      </c>
      <c r="AA115" s="25">
        <f t="shared" si="25"/>
        <v>6.9148936170212796</v>
      </c>
      <c r="AB115" s="25">
        <f t="shared" si="25"/>
        <v>6.6666666666666679</v>
      </c>
      <c r="AC115" s="25">
        <f t="shared" si="25"/>
        <v>3.5714285714285747</v>
      </c>
      <c r="AD115" s="25">
        <f t="shared" si="25"/>
        <v>18.844984802431615</v>
      </c>
      <c r="AE115" s="25"/>
      <c r="AF115" s="25">
        <f t="shared" si="25"/>
        <v>10.169491525423723</v>
      </c>
      <c r="AG115" s="25"/>
      <c r="AH115" s="25">
        <f t="shared" si="25"/>
        <v>11.309523809523819</v>
      </c>
      <c r="AI115" s="25"/>
      <c r="AJ115" s="25">
        <f t="shared" si="25"/>
        <v>5.5172413793103345</v>
      </c>
      <c r="AK115" s="25"/>
      <c r="AL115" s="25"/>
      <c r="AM115" s="25">
        <f t="shared" si="25"/>
        <v>8.1132075471698233</v>
      </c>
      <c r="AN115" s="25"/>
    </row>
    <row r="116" spans="1:40">
      <c r="A116" s="11" t="s">
        <v>165</v>
      </c>
      <c r="B116" s="11">
        <v>55.06</v>
      </c>
      <c r="C116" s="11">
        <v>21.22</v>
      </c>
      <c r="D116" s="11">
        <v>3.41</v>
      </c>
      <c r="E116" s="11">
        <v>0.159</v>
      </c>
      <c r="F116" s="11">
        <v>0.45</v>
      </c>
      <c r="G116" s="11">
        <v>2.41</v>
      </c>
      <c r="H116" s="11">
        <v>5.89</v>
      </c>
      <c r="I116" s="11">
        <v>9.64</v>
      </c>
      <c r="J116" s="11">
        <v>0.85499999999999998</v>
      </c>
      <c r="K116" s="11">
        <v>0.11</v>
      </c>
      <c r="L116" s="11">
        <v>100.3</v>
      </c>
      <c r="M116" s="11" t="s">
        <v>143</v>
      </c>
      <c r="N116" s="11" t="s">
        <v>143</v>
      </c>
      <c r="O116" s="11" t="s">
        <v>149</v>
      </c>
      <c r="P116" s="11">
        <v>42</v>
      </c>
      <c r="Q116" s="11">
        <v>312</v>
      </c>
      <c r="R116" s="11">
        <v>2170</v>
      </c>
      <c r="S116" s="11">
        <v>1413</v>
      </c>
      <c r="T116" s="11">
        <v>18.399999999999999</v>
      </c>
      <c r="U116" s="11">
        <v>445</v>
      </c>
      <c r="V116" s="11">
        <v>7.2</v>
      </c>
      <c r="W116" s="11">
        <v>146</v>
      </c>
      <c r="X116" s="11">
        <v>134</v>
      </c>
      <c r="Y116" s="11">
        <v>208</v>
      </c>
      <c r="Z116" s="11">
        <v>19.100000000000001</v>
      </c>
      <c r="AA116" s="11">
        <v>46.7</v>
      </c>
      <c r="AB116" s="11">
        <v>5.77</v>
      </c>
      <c r="AC116" s="11">
        <v>1.71</v>
      </c>
      <c r="AD116" s="11">
        <v>3.7</v>
      </c>
      <c r="AE116" s="11">
        <v>0.54</v>
      </c>
      <c r="AF116" s="11">
        <v>3.12</v>
      </c>
      <c r="AG116" s="11">
        <v>0.65</v>
      </c>
      <c r="AH116" s="11">
        <v>2.13</v>
      </c>
      <c r="AI116" s="11">
        <v>0.29499999999999998</v>
      </c>
      <c r="AJ116" s="11">
        <v>1.79</v>
      </c>
      <c r="AK116" s="11">
        <v>0.27400000000000002</v>
      </c>
      <c r="AL116" s="11">
        <v>14</v>
      </c>
      <c r="AM116" s="11">
        <v>16.8</v>
      </c>
      <c r="AN116" s="11">
        <v>3.38</v>
      </c>
    </row>
    <row r="117" spans="1:40">
      <c r="A117" s="11" t="s">
        <v>166</v>
      </c>
      <c r="B117" s="11">
        <v>54.9</v>
      </c>
      <c r="C117" s="11">
        <v>21.16</v>
      </c>
      <c r="D117" s="11">
        <v>3.41</v>
      </c>
      <c r="E117" s="11">
        <v>0.159</v>
      </c>
      <c r="F117" s="11">
        <v>0.45</v>
      </c>
      <c r="G117" s="11">
        <v>2.4</v>
      </c>
      <c r="H117" s="11">
        <v>5.9</v>
      </c>
      <c r="I117" s="11">
        <v>9.5299999999999994</v>
      </c>
      <c r="J117" s="11">
        <v>0.85799999999999998</v>
      </c>
      <c r="K117" s="11">
        <v>0.12</v>
      </c>
      <c r="L117" s="11">
        <v>99.94</v>
      </c>
      <c r="M117" s="11" t="s">
        <v>143</v>
      </c>
      <c r="N117" s="11" t="s">
        <v>143</v>
      </c>
      <c r="O117" s="11" t="s">
        <v>149</v>
      </c>
      <c r="P117" s="11">
        <v>42</v>
      </c>
      <c r="Q117" s="11">
        <v>312</v>
      </c>
      <c r="R117" s="11">
        <v>2167</v>
      </c>
      <c r="S117" s="11">
        <v>1401</v>
      </c>
      <c r="T117" s="11">
        <v>18.5</v>
      </c>
      <c r="U117" s="11">
        <v>449</v>
      </c>
      <c r="V117" s="11">
        <v>7.6</v>
      </c>
      <c r="W117" s="11">
        <v>151</v>
      </c>
      <c r="X117" s="11">
        <v>136</v>
      </c>
      <c r="Y117" s="11">
        <v>209</v>
      </c>
      <c r="Z117" s="11">
        <v>19</v>
      </c>
      <c r="AA117" s="11">
        <v>47.3</v>
      </c>
      <c r="AB117" s="11">
        <v>5.71</v>
      </c>
      <c r="AC117" s="11">
        <v>1.74</v>
      </c>
      <c r="AD117" s="11">
        <v>3.74</v>
      </c>
      <c r="AE117" s="11">
        <v>0.56000000000000005</v>
      </c>
      <c r="AF117" s="11">
        <v>3.2</v>
      </c>
      <c r="AG117" s="11">
        <v>0.68</v>
      </c>
      <c r="AH117" s="11">
        <v>2.0499999999999998</v>
      </c>
      <c r="AI117" s="11">
        <v>0.29499999999999998</v>
      </c>
      <c r="AJ117" s="11">
        <v>1.88</v>
      </c>
      <c r="AK117" s="11">
        <v>0.28599999999999998</v>
      </c>
      <c r="AL117" s="11">
        <v>15</v>
      </c>
      <c r="AM117" s="11">
        <v>17.399999999999999</v>
      </c>
      <c r="AN117" s="11">
        <v>3.48</v>
      </c>
    </row>
    <row r="118" spans="1:40" s="26" customFormat="1">
      <c r="A118" s="24" t="s">
        <v>194</v>
      </c>
      <c r="B118" s="25">
        <f>((SQRT((B117-B116)^2))/B117)*100</f>
        <v>0.29143897996357687</v>
      </c>
      <c r="C118" s="25">
        <f t="shared" ref="C118:AN118" si="26">((SQRT((C117-C116)^2))/C117)*100</f>
        <v>0.28355387523628883</v>
      </c>
      <c r="D118" s="25">
        <f t="shared" si="26"/>
        <v>0</v>
      </c>
      <c r="E118" s="25"/>
      <c r="F118" s="25"/>
      <c r="G118" s="25">
        <f t="shared" si="26"/>
        <v>0.41666666666667629</v>
      </c>
      <c r="H118" s="25">
        <f t="shared" si="26"/>
        <v>0.16949152542374024</v>
      </c>
      <c r="I118" s="25">
        <f t="shared" si="26"/>
        <v>1.154249737670527</v>
      </c>
      <c r="J118" s="25"/>
      <c r="K118" s="25"/>
      <c r="L118" s="25"/>
      <c r="M118" s="25"/>
      <c r="N118" s="25"/>
      <c r="O118" s="25"/>
      <c r="P118" s="25">
        <f t="shared" si="26"/>
        <v>0</v>
      </c>
      <c r="Q118" s="25">
        <f t="shared" si="26"/>
        <v>0</v>
      </c>
      <c r="R118" s="25">
        <f t="shared" si="26"/>
        <v>0.13844023996308261</v>
      </c>
      <c r="S118" s="25">
        <f t="shared" si="26"/>
        <v>0.85653104925053536</v>
      </c>
      <c r="T118" s="25">
        <f t="shared" si="26"/>
        <v>0.54054054054054823</v>
      </c>
      <c r="U118" s="25">
        <f t="shared" si="26"/>
        <v>0.89086859688195985</v>
      </c>
      <c r="V118" s="25">
        <f t="shared" si="26"/>
        <v>5.2631578947368354</v>
      </c>
      <c r="W118" s="25">
        <f t="shared" si="26"/>
        <v>3.3112582781456954</v>
      </c>
      <c r="X118" s="25">
        <f t="shared" si="26"/>
        <v>1.4705882352941175</v>
      </c>
      <c r="Y118" s="25">
        <f t="shared" si="26"/>
        <v>0.4784688995215311</v>
      </c>
      <c r="Z118" s="25">
        <f t="shared" si="26"/>
        <v>0.52631578947369162</v>
      </c>
      <c r="AA118" s="25">
        <f t="shared" si="26"/>
        <v>1.2684989429175355</v>
      </c>
      <c r="AB118" s="25">
        <f t="shared" si="26"/>
        <v>1.0507880910682945</v>
      </c>
      <c r="AC118" s="25">
        <f t="shared" si="26"/>
        <v>1.7241379310344844</v>
      </c>
      <c r="AD118" s="25">
        <f t="shared" si="26"/>
        <v>1.0695187165775408</v>
      </c>
      <c r="AE118" s="25"/>
      <c r="AF118" s="25">
        <f t="shared" si="26"/>
        <v>2.5000000000000022</v>
      </c>
      <c r="AG118" s="25"/>
      <c r="AH118" s="25">
        <f t="shared" si="26"/>
        <v>3.9024390243902474</v>
      </c>
      <c r="AI118" s="25"/>
      <c r="AJ118" s="25">
        <f t="shared" si="26"/>
        <v>4.7872340425531847</v>
      </c>
      <c r="AK118" s="25"/>
      <c r="AL118" s="25">
        <f t="shared" si="26"/>
        <v>6.666666666666667</v>
      </c>
      <c r="AM118" s="25">
        <f t="shared" si="26"/>
        <v>3.4482758620689538</v>
      </c>
      <c r="AN118" s="25">
        <f t="shared" si="26"/>
        <v>2.8735632183908075</v>
      </c>
    </row>
    <row r="119" spans="1:40">
      <c r="A119" s="11" t="s">
        <v>151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 t="s">
        <v>143</v>
      </c>
      <c r="N119" s="11" t="s">
        <v>143</v>
      </c>
      <c r="O119" s="11"/>
      <c r="P119" s="11"/>
      <c r="Q119" s="11" t="s">
        <v>149</v>
      </c>
      <c r="R119" s="11"/>
      <c r="S119" s="11"/>
      <c r="T119" s="11" t="s">
        <v>152</v>
      </c>
      <c r="U119" s="11"/>
      <c r="V119" s="11" t="s">
        <v>153</v>
      </c>
      <c r="W119" s="11" t="s">
        <v>154</v>
      </c>
      <c r="X119" s="11" t="s">
        <v>155</v>
      </c>
      <c r="Y119" s="11" t="s">
        <v>155</v>
      </c>
      <c r="Z119" s="11" t="s">
        <v>156</v>
      </c>
      <c r="AA119" s="11" t="s">
        <v>155</v>
      </c>
      <c r="AB119" s="11" t="s">
        <v>156</v>
      </c>
      <c r="AC119" s="11" t="s">
        <v>157</v>
      </c>
      <c r="AD119" s="11" t="s">
        <v>156</v>
      </c>
      <c r="AE119" s="11" t="s">
        <v>156</v>
      </c>
      <c r="AF119" s="11" t="s">
        <v>156</v>
      </c>
      <c r="AG119" s="11" t="s">
        <v>156</v>
      </c>
      <c r="AH119" s="11" t="s">
        <v>156</v>
      </c>
      <c r="AI119" s="11" t="s">
        <v>157</v>
      </c>
      <c r="AJ119" s="11" t="s">
        <v>156</v>
      </c>
      <c r="AK119" s="11" t="s">
        <v>158</v>
      </c>
      <c r="AL119" s="11" t="s">
        <v>130</v>
      </c>
      <c r="AM119" s="11" t="s">
        <v>155</v>
      </c>
      <c r="AN119" s="11" t="s">
        <v>156</v>
      </c>
    </row>
    <row r="120" spans="1:40">
      <c r="A120" s="11" t="s">
        <v>151</v>
      </c>
      <c r="B120" s="11">
        <v>0.01</v>
      </c>
      <c r="C120" s="11" t="s">
        <v>156</v>
      </c>
      <c r="D120" s="11">
        <v>0.01</v>
      </c>
      <c r="E120" s="11">
        <v>2E-3</v>
      </c>
      <c r="F120" s="11" t="s">
        <v>156</v>
      </c>
      <c r="G120" s="11" t="s">
        <v>156</v>
      </c>
      <c r="H120" s="11" t="s">
        <v>156</v>
      </c>
      <c r="I120" s="11" t="s">
        <v>156</v>
      </c>
      <c r="J120" s="11" t="s">
        <v>159</v>
      </c>
      <c r="K120" s="11" t="s">
        <v>156</v>
      </c>
      <c r="L120" s="11"/>
      <c r="M120" s="11"/>
      <c r="N120" s="11"/>
      <c r="O120" s="11" t="s">
        <v>149</v>
      </c>
      <c r="P120" s="11" t="s">
        <v>130</v>
      </c>
      <c r="Q120" s="11"/>
      <c r="R120" s="11" t="s">
        <v>160</v>
      </c>
      <c r="S120" s="11">
        <v>2</v>
      </c>
      <c r="T120" s="11"/>
      <c r="U120" s="11">
        <v>1</v>
      </c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</row>
    <row r="121" spans="1:40">
      <c r="A121" s="11" t="s">
        <v>151</v>
      </c>
      <c r="B121" s="11" t="s">
        <v>156</v>
      </c>
      <c r="C121" s="11" t="s">
        <v>156</v>
      </c>
      <c r="D121" s="11">
        <v>0.01</v>
      </c>
      <c r="E121" s="11">
        <v>2E-3</v>
      </c>
      <c r="F121" s="11" t="s">
        <v>156</v>
      </c>
      <c r="G121" s="11" t="s">
        <v>156</v>
      </c>
      <c r="H121" s="11" t="s">
        <v>156</v>
      </c>
      <c r="I121" s="11" t="s">
        <v>156</v>
      </c>
      <c r="J121" s="11" t="s">
        <v>159</v>
      </c>
      <c r="K121" s="11" t="s">
        <v>156</v>
      </c>
      <c r="L121" s="11"/>
      <c r="M121" s="11"/>
      <c r="N121" s="11"/>
      <c r="O121" s="11" t="s">
        <v>149</v>
      </c>
      <c r="P121" s="11" t="s">
        <v>130</v>
      </c>
      <c r="Q121" s="11"/>
      <c r="R121" s="11" t="s">
        <v>160</v>
      </c>
      <c r="S121" s="11">
        <v>2</v>
      </c>
      <c r="T121" s="11"/>
      <c r="U121" s="11">
        <v>2</v>
      </c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</row>
    <row r="122" spans="1:40">
      <c r="A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</row>
    <row r="123" spans="1:40" s="26" customFormat="1">
      <c r="A123" s="24" t="s">
        <v>192</v>
      </c>
      <c r="B123" s="25">
        <f>AVERAGE(B79,B82,B85,B88,B91,B94,B97,B100,B103,B106,B109,B112,B115,B118)</f>
        <v>0.51758058860940481</v>
      </c>
      <c r="C123" s="25">
        <f t="shared" ref="C123:AN123" si="27">AVERAGE(C79,C82,C85,C88,C91,C94,C97,C100,C103,C106,C109,C112,C115,C118)</f>
        <v>0.95713658130884649</v>
      </c>
      <c r="D123" s="25">
        <f t="shared" si="27"/>
        <v>1.0973168723719777</v>
      </c>
      <c r="E123" s="25"/>
      <c r="F123" s="25">
        <f t="shared" si="27"/>
        <v>1.806000487674803</v>
      </c>
      <c r="G123" s="25">
        <f t="shared" si="27"/>
        <v>0.74482389930462922</v>
      </c>
      <c r="H123" s="25">
        <f t="shared" si="27"/>
        <v>1.0453382452969326</v>
      </c>
      <c r="I123" s="25">
        <f t="shared" si="27"/>
        <v>1.120804498794769</v>
      </c>
      <c r="J123" s="25">
        <f t="shared" si="27"/>
        <v>1.8867924528301903</v>
      </c>
      <c r="K123" s="25"/>
      <c r="L123" s="25"/>
      <c r="M123" s="25">
        <f t="shared" si="27"/>
        <v>8.1064484573256497</v>
      </c>
      <c r="N123" s="25">
        <f t="shared" si="27"/>
        <v>4.6847662127431446</v>
      </c>
      <c r="O123" s="25">
        <f t="shared" si="27"/>
        <v>2.9671717171717189</v>
      </c>
      <c r="P123" s="25">
        <f t="shared" si="27"/>
        <v>6.0014647126811624</v>
      </c>
      <c r="Q123" s="25">
        <f t="shared" si="27"/>
        <v>6.6296888037465393</v>
      </c>
      <c r="R123" s="25">
        <f t="shared" si="27"/>
        <v>1.0794923329433215</v>
      </c>
      <c r="S123" s="25">
        <f t="shared" si="27"/>
        <v>10.971336303101419</v>
      </c>
      <c r="T123" s="25">
        <f t="shared" si="27"/>
        <v>4.6705590879525758</v>
      </c>
      <c r="U123" s="25">
        <f t="shared" si="27"/>
        <v>7.4406985495955125</v>
      </c>
      <c r="V123" s="25">
        <f t="shared" si="27"/>
        <v>3.2528044813653048</v>
      </c>
      <c r="W123" s="25">
        <f t="shared" si="27"/>
        <v>6.5893256358340482</v>
      </c>
      <c r="X123" s="25">
        <f t="shared" si="27"/>
        <v>2.5813444488519002</v>
      </c>
      <c r="Y123" s="25">
        <f t="shared" si="27"/>
        <v>2.2885969381000373</v>
      </c>
      <c r="Z123" s="25">
        <f t="shared" si="27"/>
        <v>1.9345506796526428</v>
      </c>
      <c r="AA123" s="25">
        <f t="shared" si="27"/>
        <v>2.7275215415949505</v>
      </c>
      <c r="AB123" s="25">
        <f t="shared" si="27"/>
        <v>2.1001054746910404</v>
      </c>
      <c r="AC123" s="25">
        <f t="shared" si="27"/>
        <v>3.63871066376436</v>
      </c>
      <c r="AD123" s="25">
        <f t="shared" si="27"/>
        <v>6.7075040512897308</v>
      </c>
      <c r="AE123" s="25">
        <f t="shared" si="27"/>
        <v>5.4957255948085493</v>
      </c>
      <c r="AF123" s="25">
        <f t="shared" si="27"/>
        <v>5.392902853032024</v>
      </c>
      <c r="AG123" s="25">
        <f t="shared" si="27"/>
        <v>3.1260603758723855</v>
      </c>
      <c r="AH123" s="25">
        <f t="shared" si="27"/>
        <v>3.9392241194652202</v>
      </c>
      <c r="AI123" s="25">
        <f t="shared" si="27"/>
        <v>2.6112652176439406</v>
      </c>
      <c r="AJ123" s="25">
        <f t="shared" si="27"/>
        <v>4.2330994542228577</v>
      </c>
      <c r="AK123" s="25">
        <f t="shared" si="27"/>
        <v>4.1130574851505086</v>
      </c>
      <c r="AL123" s="25">
        <f t="shared" si="27"/>
        <v>3.0555555555555558</v>
      </c>
      <c r="AM123" s="25">
        <f t="shared" si="27"/>
        <v>4.2386878608930081</v>
      </c>
      <c r="AN123" s="25">
        <f t="shared" si="27"/>
        <v>5.2838353965021483</v>
      </c>
    </row>
    <row r="124" spans="1:40">
      <c r="A124" s="29" t="s">
        <v>195</v>
      </c>
      <c r="B124" s="32">
        <f>AVERAGE(B123:L123)</f>
        <v>1.1469742032739443</v>
      </c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</row>
    <row r="125" spans="1:40">
      <c r="A125" s="29" t="s">
        <v>196</v>
      </c>
      <c r="B125" s="32">
        <f>AVERAGE(M123:W123,AL123:AN123)</f>
        <v>5.3551310791007927</v>
      </c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</row>
    <row r="126" spans="1:40" s="16" customFormat="1">
      <c r="A126" s="30" t="s">
        <v>197</v>
      </c>
      <c r="B126" s="33">
        <f>AVERAGE(X123:AK123)</f>
        <v>3.6349763498671535</v>
      </c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</row>
    <row r="127" spans="1:40">
      <c r="A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</row>
    <row r="128" spans="1:40">
      <c r="A128" s="9" t="s">
        <v>167</v>
      </c>
      <c r="B128" s="10" t="s">
        <v>188</v>
      </c>
    </row>
    <row r="129" spans="1:40">
      <c r="A129" s="11" t="s">
        <v>168</v>
      </c>
    </row>
    <row r="130" spans="1:40">
      <c r="A130" s="11" t="s">
        <v>169</v>
      </c>
    </row>
    <row r="131" spans="1:40">
      <c r="A131" s="11" t="s">
        <v>111</v>
      </c>
      <c r="B131" s="11" t="s">
        <v>2</v>
      </c>
      <c r="C131" s="11" t="s">
        <v>3</v>
      </c>
      <c r="D131" s="11" t="s">
        <v>13</v>
      </c>
      <c r="E131" s="11" t="s">
        <v>4</v>
      </c>
      <c r="F131" s="11" t="s">
        <v>5</v>
      </c>
      <c r="G131" s="11" t="s">
        <v>6</v>
      </c>
      <c r="H131" s="11" t="s">
        <v>7</v>
      </c>
      <c r="I131" s="11" t="s">
        <v>0</v>
      </c>
      <c r="J131" s="11" t="s">
        <v>1</v>
      </c>
      <c r="K131" s="11" t="s">
        <v>8</v>
      </c>
      <c r="L131" s="11" t="s">
        <v>9</v>
      </c>
      <c r="M131" s="11" t="s">
        <v>15</v>
      </c>
      <c r="N131" s="11" t="s">
        <v>16</v>
      </c>
      <c r="O131" s="11" t="s">
        <v>17</v>
      </c>
      <c r="P131" s="11" t="s">
        <v>18</v>
      </c>
      <c r="Q131" s="11" t="s">
        <v>19</v>
      </c>
      <c r="R131" s="11" t="s">
        <v>20</v>
      </c>
      <c r="S131" s="11" t="s">
        <v>21</v>
      </c>
      <c r="T131" s="11" t="s">
        <v>22</v>
      </c>
      <c r="U131" s="11" t="s">
        <v>23</v>
      </c>
      <c r="V131" s="11" t="s">
        <v>24</v>
      </c>
      <c r="W131" s="11" t="s">
        <v>25</v>
      </c>
      <c r="X131" s="11" t="s">
        <v>26</v>
      </c>
      <c r="Y131" s="11" t="s">
        <v>27</v>
      </c>
      <c r="Z131" s="11" t="s">
        <v>28</v>
      </c>
      <c r="AA131" s="11" t="s">
        <v>29</v>
      </c>
      <c r="AB131" s="11" t="s">
        <v>30</v>
      </c>
      <c r="AC131" s="11" t="s">
        <v>31</v>
      </c>
      <c r="AD131" s="11" t="s">
        <v>32</v>
      </c>
      <c r="AE131" s="11" t="s">
        <v>33</v>
      </c>
      <c r="AF131" s="11" t="s">
        <v>34</v>
      </c>
      <c r="AG131" s="11" t="s">
        <v>35</v>
      </c>
      <c r="AH131" s="11" t="s">
        <v>36</v>
      </c>
      <c r="AI131" s="11" t="s">
        <v>37</v>
      </c>
      <c r="AJ131" s="11" t="s">
        <v>38</v>
      </c>
      <c r="AK131" s="11" t="s">
        <v>39</v>
      </c>
      <c r="AL131" s="11" t="s">
        <v>40</v>
      </c>
      <c r="AM131" s="11" t="s">
        <v>41</v>
      </c>
      <c r="AN131" s="11" t="s">
        <v>42</v>
      </c>
    </row>
    <row r="132" spans="1:40">
      <c r="A132" s="11" t="s">
        <v>112</v>
      </c>
      <c r="B132" s="11" t="s">
        <v>10</v>
      </c>
      <c r="C132" s="11" t="s">
        <v>10</v>
      </c>
      <c r="D132" s="11" t="s">
        <v>10</v>
      </c>
      <c r="E132" s="11" t="s">
        <v>10</v>
      </c>
      <c r="F132" s="11" t="s">
        <v>10</v>
      </c>
      <c r="G132" s="11" t="s">
        <v>10</v>
      </c>
      <c r="H132" s="11" t="s">
        <v>10</v>
      </c>
      <c r="I132" s="11" t="s">
        <v>10</v>
      </c>
      <c r="J132" s="11" t="s">
        <v>10</v>
      </c>
      <c r="K132" s="11" t="s">
        <v>10</v>
      </c>
      <c r="L132" s="11" t="s">
        <v>10</v>
      </c>
      <c r="M132" s="11" t="s">
        <v>113</v>
      </c>
      <c r="N132" s="11" t="s">
        <v>113</v>
      </c>
      <c r="O132" s="11" t="s">
        <v>113</v>
      </c>
      <c r="P132" s="11" t="s">
        <v>113</v>
      </c>
      <c r="Q132" s="11" t="s">
        <v>113</v>
      </c>
      <c r="R132" s="11" t="s">
        <v>113</v>
      </c>
      <c r="S132" s="11" t="s">
        <v>113</v>
      </c>
      <c r="T132" s="11" t="s">
        <v>113</v>
      </c>
      <c r="U132" s="11" t="s">
        <v>113</v>
      </c>
      <c r="V132" s="11" t="s">
        <v>113</v>
      </c>
      <c r="W132" s="11" t="s">
        <v>113</v>
      </c>
      <c r="X132" s="11" t="s">
        <v>113</v>
      </c>
      <c r="Y132" s="11" t="s">
        <v>113</v>
      </c>
      <c r="Z132" s="11" t="s">
        <v>113</v>
      </c>
      <c r="AA132" s="11" t="s">
        <v>113</v>
      </c>
      <c r="AB132" s="11" t="s">
        <v>113</v>
      </c>
      <c r="AC132" s="11" t="s">
        <v>113</v>
      </c>
      <c r="AD132" s="11" t="s">
        <v>113</v>
      </c>
      <c r="AE132" s="11" t="s">
        <v>113</v>
      </c>
      <c r="AF132" s="11" t="s">
        <v>113</v>
      </c>
      <c r="AG132" s="11" t="s">
        <v>113</v>
      </c>
      <c r="AH132" s="11" t="s">
        <v>113</v>
      </c>
      <c r="AI132" s="11" t="s">
        <v>113</v>
      </c>
      <c r="AJ132" s="11" t="s">
        <v>113</v>
      </c>
      <c r="AK132" s="11" t="s">
        <v>113</v>
      </c>
      <c r="AL132" s="11" t="s">
        <v>113</v>
      </c>
      <c r="AM132" s="11" t="s">
        <v>113</v>
      </c>
      <c r="AN132" s="11" t="s">
        <v>113</v>
      </c>
    </row>
    <row r="133" spans="1:40">
      <c r="A133" s="11" t="s">
        <v>114</v>
      </c>
      <c r="B133" s="11">
        <v>0.01</v>
      </c>
      <c r="C133" s="11">
        <v>0.01</v>
      </c>
      <c r="D133" s="11">
        <v>0.01</v>
      </c>
      <c r="E133" s="11">
        <v>1E-3</v>
      </c>
      <c r="F133" s="11">
        <v>0.01</v>
      </c>
      <c r="G133" s="11">
        <v>0.01</v>
      </c>
      <c r="H133" s="11">
        <v>0.01</v>
      </c>
      <c r="I133" s="11">
        <v>0.01</v>
      </c>
      <c r="J133" s="11">
        <v>1E-3</v>
      </c>
      <c r="K133" s="11">
        <v>0.01</v>
      </c>
      <c r="L133" s="11">
        <v>0.01</v>
      </c>
      <c r="M133" s="11">
        <v>20</v>
      </c>
      <c r="N133" s="11">
        <v>20</v>
      </c>
      <c r="O133" s="11">
        <v>1</v>
      </c>
      <c r="P133" s="11">
        <v>5</v>
      </c>
      <c r="Q133" s="11">
        <v>1</v>
      </c>
      <c r="R133" s="11">
        <v>2</v>
      </c>
      <c r="S133" s="11">
        <v>2</v>
      </c>
      <c r="T133" s="11">
        <v>0.5</v>
      </c>
      <c r="U133" s="11">
        <v>1</v>
      </c>
      <c r="V133" s="11">
        <v>0.1</v>
      </c>
      <c r="W133" s="11">
        <v>0.2</v>
      </c>
      <c r="X133" s="11">
        <v>0.05</v>
      </c>
      <c r="Y133" s="11">
        <v>0.05</v>
      </c>
      <c r="Z133" s="11">
        <v>0.01</v>
      </c>
      <c r="AA133" s="11">
        <v>0.05</v>
      </c>
      <c r="AB133" s="11">
        <v>0.01</v>
      </c>
      <c r="AC133" s="11">
        <v>5.0000000000000001E-3</v>
      </c>
      <c r="AD133" s="11">
        <v>0.01</v>
      </c>
      <c r="AE133" s="11">
        <v>0.01</v>
      </c>
      <c r="AF133" s="11">
        <v>0.01</v>
      </c>
      <c r="AG133" s="11">
        <v>0.01</v>
      </c>
      <c r="AH133" s="11">
        <v>0.01</v>
      </c>
      <c r="AI133" s="11">
        <v>5.0000000000000001E-3</v>
      </c>
      <c r="AJ133" s="11">
        <v>0.01</v>
      </c>
      <c r="AK133" s="11">
        <v>2E-3</v>
      </c>
      <c r="AL133" s="11">
        <v>5</v>
      </c>
      <c r="AM133" s="11">
        <v>0.05</v>
      </c>
      <c r="AN133" s="11">
        <v>0.01</v>
      </c>
    </row>
    <row r="134" spans="1:40" ht="14.4" thickBot="1">
      <c r="A134" s="13" t="s">
        <v>115</v>
      </c>
      <c r="B134" s="13" t="s">
        <v>116</v>
      </c>
      <c r="C134" s="13" t="s">
        <v>116</v>
      </c>
      <c r="D134" s="13" t="s">
        <v>116</v>
      </c>
      <c r="E134" s="13" t="s">
        <v>116</v>
      </c>
      <c r="F134" s="13" t="s">
        <v>116</v>
      </c>
      <c r="G134" s="13" t="s">
        <v>116</v>
      </c>
      <c r="H134" s="13" t="s">
        <v>116</v>
      </c>
      <c r="I134" s="13" t="s">
        <v>116</v>
      </c>
      <c r="J134" s="13" t="s">
        <v>116</v>
      </c>
      <c r="K134" s="13" t="s">
        <v>116</v>
      </c>
      <c r="L134" s="13" t="s">
        <v>116</v>
      </c>
      <c r="M134" s="13" t="s">
        <v>117</v>
      </c>
      <c r="N134" s="13" t="s">
        <v>117</v>
      </c>
      <c r="O134" s="13" t="s">
        <v>116</v>
      </c>
      <c r="P134" s="13" t="s">
        <v>116</v>
      </c>
      <c r="Q134" s="13" t="s">
        <v>117</v>
      </c>
      <c r="R134" s="13" t="s">
        <v>116</v>
      </c>
      <c r="S134" s="13" t="s">
        <v>116</v>
      </c>
      <c r="T134" s="13" t="s">
        <v>117</v>
      </c>
      <c r="U134" s="13" t="s">
        <v>116</v>
      </c>
      <c r="V134" s="13" t="s">
        <v>117</v>
      </c>
      <c r="W134" s="13" t="s">
        <v>117</v>
      </c>
      <c r="X134" s="13" t="s">
        <v>117</v>
      </c>
      <c r="Y134" s="13" t="s">
        <v>117</v>
      </c>
      <c r="Z134" s="13" t="s">
        <v>117</v>
      </c>
      <c r="AA134" s="13" t="s">
        <v>117</v>
      </c>
      <c r="AB134" s="13" t="s">
        <v>117</v>
      </c>
      <c r="AC134" s="13" t="s">
        <v>117</v>
      </c>
      <c r="AD134" s="13" t="s">
        <v>117</v>
      </c>
      <c r="AE134" s="13" t="s">
        <v>117</v>
      </c>
      <c r="AF134" s="13" t="s">
        <v>117</v>
      </c>
      <c r="AG134" s="13" t="s">
        <v>117</v>
      </c>
      <c r="AH134" s="13" t="s">
        <v>117</v>
      </c>
      <c r="AI134" s="13" t="s">
        <v>117</v>
      </c>
      <c r="AJ134" s="13" t="s">
        <v>117</v>
      </c>
      <c r="AK134" s="13" t="s">
        <v>117</v>
      </c>
      <c r="AL134" s="13" t="s">
        <v>117</v>
      </c>
      <c r="AM134" s="13" t="s">
        <v>117</v>
      </c>
      <c r="AN134" s="13" t="s">
        <v>117</v>
      </c>
    </row>
    <row r="135" spans="1:40" ht="14.4" thickTop="1">
      <c r="A135" s="11" t="s">
        <v>118</v>
      </c>
      <c r="B135" s="11">
        <v>47.11</v>
      </c>
      <c r="C135" s="11">
        <v>18.239999999999998</v>
      </c>
      <c r="D135" s="11">
        <v>9.98</v>
      </c>
      <c r="E135" s="11">
        <v>0.14799999999999999</v>
      </c>
      <c r="F135" s="11">
        <v>9.9</v>
      </c>
      <c r="G135" s="11">
        <v>11.54</v>
      </c>
      <c r="H135" s="11">
        <v>1.91</v>
      </c>
      <c r="I135" s="11">
        <v>0.23</v>
      </c>
      <c r="J135" s="11">
        <v>0.47899999999999998</v>
      </c>
      <c r="K135" s="11">
        <v>0.06</v>
      </c>
      <c r="L135" s="11"/>
      <c r="M135" s="11"/>
      <c r="N135" s="11"/>
      <c r="O135" s="11">
        <v>31</v>
      </c>
      <c r="P135" s="11">
        <v>153</v>
      </c>
      <c r="Q135" s="11"/>
      <c r="R135" s="11">
        <v>144</v>
      </c>
      <c r="S135" s="11">
        <v>107</v>
      </c>
      <c r="T135" s="11"/>
      <c r="U135" s="11">
        <v>34</v>
      </c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</row>
    <row r="136" spans="1:40">
      <c r="A136" s="11" t="s">
        <v>119</v>
      </c>
      <c r="B136" s="11">
        <v>47.15</v>
      </c>
      <c r="C136" s="11">
        <v>18.34</v>
      </c>
      <c r="D136" s="11">
        <v>9.9700000000000006</v>
      </c>
      <c r="E136" s="11">
        <v>0.15</v>
      </c>
      <c r="F136" s="11">
        <v>10.130000000000001</v>
      </c>
      <c r="G136" s="11">
        <v>11.49</v>
      </c>
      <c r="H136" s="11">
        <v>1.89</v>
      </c>
      <c r="I136" s="11">
        <v>0.23400000000000001</v>
      </c>
      <c r="J136" s="11">
        <v>0.48</v>
      </c>
      <c r="K136" s="11">
        <v>7.0000000000000007E-2</v>
      </c>
      <c r="L136" s="11"/>
      <c r="M136" s="11"/>
      <c r="N136" s="11"/>
      <c r="O136" s="11">
        <v>31</v>
      </c>
      <c r="P136" s="11">
        <v>148</v>
      </c>
      <c r="Q136" s="11"/>
      <c r="R136" s="11">
        <v>144</v>
      </c>
      <c r="S136" s="11">
        <v>118</v>
      </c>
      <c r="T136" s="11"/>
      <c r="U136" s="11">
        <v>38</v>
      </c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</row>
    <row r="137" spans="1:40" s="26" customFormat="1">
      <c r="A137" s="24" t="s">
        <v>193</v>
      </c>
      <c r="B137" s="25">
        <f>((SQRT((B136-B135)^2))/B136)*100</f>
        <v>8.4835630965003503E-2</v>
      </c>
      <c r="C137" s="25">
        <f t="shared" ref="C137:U137" si="28">((SQRT((C136-C135)^2))/C136)*100</f>
        <v>0.54525627044711789</v>
      </c>
      <c r="D137" s="25">
        <f t="shared" si="28"/>
        <v>0.10030090270812222</v>
      </c>
      <c r="E137" s="25"/>
      <c r="F137" s="25">
        <f t="shared" si="28"/>
        <v>2.2704837117472896</v>
      </c>
      <c r="G137" s="25">
        <f t="shared" si="28"/>
        <v>0.43516100957353293</v>
      </c>
      <c r="H137" s="25">
        <f t="shared" si="28"/>
        <v>1.0582010582010593</v>
      </c>
      <c r="I137" s="25"/>
      <c r="J137" s="25"/>
      <c r="K137" s="25"/>
      <c r="L137" s="25"/>
      <c r="M137" s="25"/>
      <c r="N137" s="25"/>
      <c r="O137" s="25">
        <f t="shared" si="28"/>
        <v>0</v>
      </c>
      <c r="P137" s="25">
        <f t="shared" si="28"/>
        <v>3.3783783783783785</v>
      </c>
      <c r="Q137" s="25"/>
      <c r="R137" s="25">
        <f t="shared" si="28"/>
        <v>0</v>
      </c>
      <c r="S137" s="25">
        <f t="shared" si="28"/>
        <v>9.3220338983050848</v>
      </c>
      <c r="T137" s="25"/>
      <c r="U137" s="25">
        <f t="shared" si="28"/>
        <v>10.526315789473683</v>
      </c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</row>
    <row r="138" spans="1:40">
      <c r="A138" s="11" t="s">
        <v>127</v>
      </c>
      <c r="B138" s="11">
        <v>50.36</v>
      </c>
      <c r="C138" s="11">
        <v>20.74</v>
      </c>
      <c r="D138" s="11">
        <v>6.19</v>
      </c>
      <c r="E138" s="11">
        <v>0.108</v>
      </c>
      <c r="F138" s="11">
        <v>0.5</v>
      </c>
      <c r="G138" s="11">
        <v>8.14</v>
      </c>
      <c r="H138" s="11">
        <v>6.97</v>
      </c>
      <c r="I138" s="11">
        <v>1.66</v>
      </c>
      <c r="J138" s="11">
        <v>0.29499999999999998</v>
      </c>
      <c r="K138" s="11">
        <v>0.13</v>
      </c>
      <c r="L138" s="11"/>
      <c r="M138" s="11"/>
      <c r="N138" s="11"/>
      <c r="O138" s="11">
        <v>1</v>
      </c>
      <c r="P138" s="11">
        <v>6</v>
      </c>
      <c r="Q138" s="11"/>
      <c r="R138" s="11">
        <v>1194</v>
      </c>
      <c r="S138" s="11">
        <v>357</v>
      </c>
      <c r="T138" s="11"/>
      <c r="U138" s="11">
        <v>536</v>
      </c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</row>
    <row r="139" spans="1:40">
      <c r="A139" s="11" t="s">
        <v>128</v>
      </c>
      <c r="B139" s="11">
        <v>49.9</v>
      </c>
      <c r="C139" s="11">
        <v>20.69</v>
      </c>
      <c r="D139" s="11">
        <v>6.21</v>
      </c>
      <c r="E139" s="11">
        <v>0.108</v>
      </c>
      <c r="F139" s="11">
        <v>0.54</v>
      </c>
      <c r="G139" s="11">
        <v>8.0500000000000007</v>
      </c>
      <c r="H139" s="11">
        <v>7.1</v>
      </c>
      <c r="I139" s="11">
        <v>1.66</v>
      </c>
      <c r="J139" s="11">
        <v>0.28699999999999998</v>
      </c>
      <c r="K139" s="11">
        <v>0.13100000000000001</v>
      </c>
      <c r="L139" s="11"/>
      <c r="M139" s="11"/>
      <c r="N139" s="11"/>
      <c r="O139" s="11">
        <v>1.1000000000000001</v>
      </c>
      <c r="P139" s="11">
        <v>8</v>
      </c>
      <c r="Q139" s="11"/>
      <c r="R139" s="11">
        <v>1191</v>
      </c>
      <c r="S139" s="11">
        <v>340</v>
      </c>
      <c r="T139" s="11"/>
      <c r="U139" s="11">
        <v>517</v>
      </c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</row>
    <row r="140" spans="1:40" s="26" customFormat="1">
      <c r="A140" s="24" t="s">
        <v>193</v>
      </c>
      <c r="B140" s="25">
        <f>((SQRT((B139-B138)^2))/B139)*100</f>
        <v>0.9218436873747512</v>
      </c>
      <c r="C140" s="25">
        <f t="shared" ref="C140:U140" si="29">((SQRT((C139-C138)^2))/C139)*100</f>
        <v>0.24166263895600365</v>
      </c>
      <c r="D140" s="25">
        <f t="shared" si="29"/>
        <v>0.32206119162640218</v>
      </c>
      <c r="E140" s="25"/>
      <c r="F140" s="25"/>
      <c r="G140" s="25">
        <f t="shared" si="29"/>
        <v>1.1180124223602466</v>
      </c>
      <c r="H140" s="25">
        <f t="shared" si="29"/>
        <v>1.8309859154929564</v>
      </c>
      <c r="I140" s="25">
        <f t="shared" si="29"/>
        <v>0</v>
      </c>
      <c r="J140" s="25"/>
      <c r="K140" s="25"/>
      <c r="L140" s="25"/>
      <c r="M140" s="25"/>
      <c r="N140" s="25"/>
      <c r="O140" s="25">
        <f t="shared" si="29"/>
        <v>9.0909090909090988</v>
      </c>
      <c r="P140" s="25">
        <f t="shared" si="29"/>
        <v>25</v>
      </c>
      <c r="Q140" s="25"/>
      <c r="R140" s="25">
        <f t="shared" si="29"/>
        <v>0.25188916876574308</v>
      </c>
      <c r="S140" s="25">
        <f t="shared" si="29"/>
        <v>5</v>
      </c>
      <c r="T140" s="25"/>
      <c r="U140" s="25">
        <f t="shared" si="29"/>
        <v>3.67504835589942</v>
      </c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</row>
    <row r="141" spans="1:40">
      <c r="A141" s="11" t="s">
        <v>129</v>
      </c>
      <c r="B141" s="15">
        <v>47.69</v>
      </c>
      <c r="C141" s="11">
        <v>15.45</v>
      </c>
      <c r="D141" s="11">
        <v>11.13</v>
      </c>
      <c r="E141" s="11">
        <v>0.17199999999999999</v>
      </c>
      <c r="F141" s="11">
        <v>9.35</v>
      </c>
      <c r="G141" s="11">
        <v>13.63</v>
      </c>
      <c r="H141" s="11">
        <v>1.81</v>
      </c>
      <c r="I141" s="11">
        <v>0.02</v>
      </c>
      <c r="J141" s="11">
        <v>0.95699999999999996</v>
      </c>
      <c r="K141" s="11">
        <v>0.01</v>
      </c>
      <c r="L141" s="11"/>
      <c r="M141" s="11">
        <v>170</v>
      </c>
      <c r="N141" s="11">
        <v>410</v>
      </c>
      <c r="O141" s="11">
        <v>43</v>
      </c>
      <c r="P141" s="11">
        <v>334</v>
      </c>
      <c r="Q141" s="11"/>
      <c r="R141" s="11">
        <v>107</v>
      </c>
      <c r="S141" s="11">
        <v>9</v>
      </c>
      <c r="T141" s="11">
        <v>15.3</v>
      </c>
      <c r="U141" s="11">
        <v>15</v>
      </c>
      <c r="V141" s="11">
        <v>0.6</v>
      </c>
      <c r="W141" s="11"/>
      <c r="X141" s="11"/>
      <c r="Y141" s="11">
        <v>1.8</v>
      </c>
      <c r="Z141" s="11"/>
      <c r="AA141" s="11"/>
      <c r="AB141" s="11">
        <v>1.1000000000000001</v>
      </c>
      <c r="AC141" s="11">
        <v>0.5</v>
      </c>
      <c r="AD141" s="11">
        <v>1.8</v>
      </c>
      <c r="AE141" s="11"/>
      <c r="AF141" s="11"/>
      <c r="AG141" s="11"/>
      <c r="AH141" s="11"/>
      <c r="AI141" s="11"/>
      <c r="AJ141" s="11">
        <v>1.6</v>
      </c>
      <c r="AK141" s="11">
        <v>0.27</v>
      </c>
      <c r="AL141" s="11" t="s">
        <v>130</v>
      </c>
      <c r="AM141" s="11"/>
      <c r="AN141" s="11"/>
    </row>
    <row r="142" spans="1:40">
      <c r="A142" s="11" t="s">
        <v>131</v>
      </c>
      <c r="B142" s="11">
        <v>47.96</v>
      </c>
      <c r="C142" s="11">
        <v>15.5</v>
      </c>
      <c r="D142" s="11">
        <v>11.3</v>
      </c>
      <c r="E142" s="11">
        <v>0.17499999999999999</v>
      </c>
      <c r="F142" s="11">
        <v>9.6999999999999993</v>
      </c>
      <c r="G142" s="11">
        <v>13.3</v>
      </c>
      <c r="H142" s="11">
        <v>1.82</v>
      </c>
      <c r="I142" s="11">
        <v>0.03</v>
      </c>
      <c r="J142" s="11">
        <v>0.96</v>
      </c>
      <c r="K142" s="11">
        <v>2.1000000000000001E-2</v>
      </c>
      <c r="L142" s="11"/>
      <c r="M142" s="11">
        <v>170</v>
      </c>
      <c r="N142" s="11">
        <v>370</v>
      </c>
      <c r="O142" s="11">
        <v>44</v>
      </c>
      <c r="P142" s="11">
        <v>310</v>
      </c>
      <c r="Q142" s="11"/>
      <c r="R142" s="11">
        <v>110</v>
      </c>
      <c r="S142" s="11">
        <v>6</v>
      </c>
      <c r="T142" s="11">
        <v>16</v>
      </c>
      <c r="U142" s="11">
        <v>18</v>
      </c>
      <c r="V142" s="11">
        <v>0.6</v>
      </c>
      <c r="W142" s="11"/>
      <c r="X142" s="11"/>
      <c r="Y142" s="11">
        <v>1.9</v>
      </c>
      <c r="Z142" s="11"/>
      <c r="AA142" s="11"/>
      <c r="AB142" s="11">
        <v>1.1000000000000001</v>
      </c>
      <c r="AC142" s="11">
        <v>0.55000000000000004</v>
      </c>
      <c r="AD142" s="11">
        <v>2</v>
      </c>
      <c r="AE142" s="11"/>
      <c r="AF142" s="11"/>
      <c r="AG142" s="11"/>
      <c r="AH142" s="11"/>
      <c r="AI142" s="11"/>
      <c r="AJ142" s="11">
        <v>1.7</v>
      </c>
      <c r="AK142" s="11">
        <v>0.3</v>
      </c>
      <c r="AL142" s="11">
        <v>3</v>
      </c>
      <c r="AM142" s="11"/>
      <c r="AN142" s="11"/>
    </row>
    <row r="143" spans="1:40" s="26" customFormat="1">
      <c r="A143" s="24" t="s">
        <v>193</v>
      </c>
      <c r="B143" s="25">
        <f>((SQRT((B142-B141)^2))/B142)*100</f>
        <v>0.56296914095079886</v>
      </c>
      <c r="C143" s="25">
        <f t="shared" ref="C143:AJ143" si="30">((SQRT((C142-C141)^2))/C142)*100</f>
        <v>0.32258064516129492</v>
      </c>
      <c r="D143" s="25">
        <f t="shared" si="30"/>
        <v>1.5044247787610612</v>
      </c>
      <c r="E143" s="25"/>
      <c r="F143" s="25">
        <f t="shared" si="30"/>
        <v>3.6082474226804093</v>
      </c>
      <c r="G143" s="25">
        <f t="shared" si="30"/>
        <v>2.4812030075187974</v>
      </c>
      <c r="H143" s="25">
        <f t="shared" si="30"/>
        <v>0.54945054945054994</v>
      </c>
      <c r="I143" s="25"/>
      <c r="J143" s="25">
        <f t="shared" ref="J143" si="31">((SQRT((J142-J141)^2))/J142)*100</f>
        <v>0.31250000000000028</v>
      </c>
      <c r="K143" s="25"/>
      <c r="L143" s="25"/>
      <c r="M143" s="25">
        <f t="shared" si="30"/>
        <v>0</v>
      </c>
      <c r="N143" s="25">
        <f t="shared" si="30"/>
        <v>10.810810810810811</v>
      </c>
      <c r="O143" s="25">
        <f t="shared" si="30"/>
        <v>2.2727272727272729</v>
      </c>
      <c r="P143" s="25">
        <f t="shared" si="30"/>
        <v>7.741935483870968</v>
      </c>
      <c r="Q143" s="25"/>
      <c r="R143" s="25">
        <f t="shared" si="30"/>
        <v>2.7272727272727271</v>
      </c>
      <c r="S143" s="25">
        <f t="shared" si="30"/>
        <v>50</v>
      </c>
      <c r="T143" s="25">
        <f t="shared" si="30"/>
        <v>4.3749999999999956</v>
      </c>
      <c r="U143" s="25">
        <f t="shared" si="30"/>
        <v>16.666666666666664</v>
      </c>
      <c r="V143" s="25">
        <f t="shared" si="30"/>
        <v>0</v>
      </c>
      <c r="W143" s="25"/>
      <c r="X143" s="25"/>
      <c r="Y143" s="25">
        <f t="shared" si="30"/>
        <v>5.2631578947368354</v>
      </c>
      <c r="Z143" s="25"/>
      <c r="AA143" s="25"/>
      <c r="AB143" s="25">
        <f t="shared" si="30"/>
        <v>0</v>
      </c>
      <c r="AC143" s="25"/>
      <c r="AD143" s="25">
        <f t="shared" si="30"/>
        <v>9.9999999999999982</v>
      </c>
      <c r="AE143" s="25"/>
      <c r="AF143" s="25"/>
      <c r="AG143" s="25"/>
      <c r="AH143" s="25"/>
      <c r="AI143" s="25"/>
      <c r="AJ143" s="25">
        <f t="shared" si="30"/>
        <v>5.882352941176463</v>
      </c>
      <c r="AK143" s="25"/>
      <c r="AL143" s="25"/>
      <c r="AM143" s="25"/>
      <c r="AN143" s="25"/>
    </row>
    <row r="144" spans="1:40">
      <c r="A144" s="11" t="s">
        <v>132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>
        <v>60</v>
      </c>
      <c r="O144" s="11"/>
      <c r="P144" s="11"/>
      <c r="Q144" s="11" t="s">
        <v>133</v>
      </c>
      <c r="R144" s="11"/>
      <c r="S144" s="11"/>
      <c r="T144" s="11"/>
      <c r="U144" s="11"/>
      <c r="V144" s="11"/>
      <c r="W144" s="11">
        <v>205</v>
      </c>
      <c r="X144" s="11">
        <v>29.8</v>
      </c>
      <c r="Y144" s="11">
        <v>100</v>
      </c>
      <c r="Z144" s="11">
        <v>9.3000000000000007</v>
      </c>
      <c r="AA144" s="11">
        <v>24.8</v>
      </c>
      <c r="AB144" s="11">
        <v>6.7</v>
      </c>
      <c r="AC144" s="11"/>
      <c r="AD144" s="11">
        <v>4.5</v>
      </c>
      <c r="AE144" s="11"/>
      <c r="AF144" s="11"/>
      <c r="AG144" s="11"/>
      <c r="AH144" s="11"/>
      <c r="AI144" s="11"/>
      <c r="AJ144" s="11"/>
      <c r="AK144" s="11"/>
      <c r="AL144" s="11"/>
      <c r="AM144" s="11"/>
      <c r="AN144" s="11">
        <v>18.899999999999999</v>
      </c>
    </row>
    <row r="145" spans="1:40">
      <c r="A145" s="11" t="s">
        <v>134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>
        <v>56</v>
      </c>
      <c r="O145" s="15">
        <f>MAX(O140:AN140)</f>
        <v>25</v>
      </c>
      <c r="P145" s="11"/>
      <c r="Q145" s="11">
        <v>8500</v>
      </c>
      <c r="R145" s="11"/>
      <c r="S145" s="11"/>
      <c r="T145" s="11"/>
      <c r="U145" s="11"/>
      <c r="V145" s="11"/>
      <c r="W145" s="11">
        <v>198</v>
      </c>
      <c r="X145" s="11">
        <v>30</v>
      </c>
      <c r="Y145" s="11">
        <v>97</v>
      </c>
      <c r="Z145" s="11">
        <v>9.5</v>
      </c>
      <c r="AA145" s="11">
        <v>25</v>
      </c>
      <c r="AB145" s="11">
        <v>6.6</v>
      </c>
      <c r="AC145" s="11"/>
      <c r="AD145" s="11">
        <v>4.7</v>
      </c>
      <c r="AE145" s="11"/>
      <c r="AF145" s="11"/>
      <c r="AG145" s="11"/>
      <c r="AH145" s="11"/>
      <c r="AI145" s="11"/>
      <c r="AJ145" s="11"/>
      <c r="AK145" s="11"/>
      <c r="AL145" s="11"/>
      <c r="AM145" s="11"/>
      <c r="AN145" s="11">
        <v>20</v>
      </c>
    </row>
    <row r="146" spans="1:40" s="26" customFormat="1">
      <c r="A146" s="24" t="s">
        <v>193</v>
      </c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>
        <f t="shared" ref="N146:AN146" si="32">((SQRT((N145-N144)^2))/N145)*100</f>
        <v>7.1428571428571423</v>
      </c>
      <c r="O146" s="25">
        <f t="shared" si="32"/>
        <v>100</v>
      </c>
      <c r="P146" s="25"/>
      <c r="Q146" s="25"/>
      <c r="R146" s="25"/>
      <c r="S146" s="25"/>
      <c r="T146" s="25"/>
      <c r="U146" s="25"/>
      <c r="V146" s="25"/>
      <c r="W146" s="25">
        <f t="shared" si="32"/>
        <v>3.535353535353535</v>
      </c>
      <c r="X146" s="25">
        <f t="shared" si="32"/>
        <v>0.6666666666666643</v>
      </c>
      <c r="Y146" s="25">
        <f t="shared" si="32"/>
        <v>3.0927835051546393</v>
      </c>
      <c r="Z146" s="25">
        <f t="shared" si="32"/>
        <v>2.1052631578947296</v>
      </c>
      <c r="AA146" s="25">
        <f t="shared" si="32"/>
        <v>0.79999999999999727</v>
      </c>
      <c r="AB146" s="25">
        <f t="shared" si="32"/>
        <v>1.5151515151515234</v>
      </c>
      <c r="AC146" s="25"/>
      <c r="AD146" s="25">
        <f t="shared" si="32"/>
        <v>4.2553191489361737</v>
      </c>
      <c r="AE146" s="25"/>
      <c r="AF146" s="25"/>
      <c r="AG146" s="25"/>
      <c r="AH146" s="25"/>
      <c r="AI146" s="25"/>
      <c r="AJ146" s="25"/>
      <c r="AK146" s="25"/>
      <c r="AL146" s="25"/>
      <c r="AM146" s="25"/>
      <c r="AN146" s="25">
        <f t="shared" si="32"/>
        <v>5.5000000000000071</v>
      </c>
    </row>
    <row r="147" spans="1:40">
      <c r="A147" s="11" t="s">
        <v>137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5">
        <f>MIN(O140:AN140)</f>
        <v>0.25188916876574308</v>
      </c>
      <c r="P147" s="11"/>
      <c r="Q147" s="11">
        <v>385</v>
      </c>
      <c r="R147" s="11"/>
      <c r="S147" s="11"/>
      <c r="T147" s="11" t="s">
        <v>125</v>
      </c>
      <c r="U147" s="11"/>
      <c r="V147" s="11"/>
      <c r="W147" s="11"/>
      <c r="X147" s="11">
        <v>1900</v>
      </c>
      <c r="Y147" s="11">
        <v>411</v>
      </c>
      <c r="Z147" s="11">
        <v>705</v>
      </c>
      <c r="AA147" s="11" t="s">
        <v>138</v>
      </c>
      <c r="AB147" s="11" t="s">
        <v>133</v>
      </c>
      <c r="AC147" s="11">
        <v>18.3</v>
      </c>
      <c r="AD147" s="11" t="s">
        <v>133</v>
      </c>
      <c r="AE147" s="11">
        <v>473</v>
      </c>
      <c r="AF147" s="11" t="s">
        <v>133</v>
      </c>
      <c r="AG147" s="11">
        <v>574</v>
      </c>
      <c r="AH147" s="11" t="s">
        <v>133</v>
      </c>
      <c r="AI147" s="11">
        <v>264</v>
      </c>
      <c r="AJ147" s="11" t="s">
        <v>133</v>
      </c>
      <c r="AK147" s="11">
        <v>250</v>
      </c>
      <c r="AL147" s="11"/>
      <c r="AM147" s="11">
        <v>68.2</v>
      </c>
      <c r="AN147" s="11"/>
    </row>
    <row r="148" spans="1:40">
      <c r="A148" s="11" t="s">
        <v>139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>
        <v>369.42</v>
      </c>
      <c r="R148" s="11"/>
      <c r="S148" s="11"/>
      <c r="T148" s="11">
        <v>17008</v>
      </c>
      <c r="U148" s="11"/>
      <c r="V148" s="11"/>
      <c r="W148" s="11"/>
      <c r="X148" s="11">
        <v>1960</v>
      </c>
      <c r="Y148" s="11">
        <v>432</v>
      </c>
      <c r="Z148" s="11">
        <v>737</v>
      </c>
      <c r="AA148" s="11">
        <v>3429</v>
      </c>
      <c r="AB148" s="11">
        <v>1725</v>
      </c>
      <c r="AC148" s="11">
        <v>18.91</v>
      </c>
      <c r="AD148" s="11">
        <v>2168</v>
      </c>
      <c r="AE148" s="11">
        <v>468</v>
      </c>
      <c r="AF148" s="11">
        <v>3224</v>
      </c>
      <c r="AG148" s="11">
        <v>560</v>
      </c>
      <c r="AH148" s="11">
        <v>1750</v>
      </c>
      <c r="AI148" s="11">
        <v>271</v>
      </c>
      <c r="AJ148" s="11">
        <v>1844</v>
      </c>
      <c r="AK148" s="11">
        <v>264</v>
      </c>
      <c r="AL148" s="11"/>
      <c r="AM148" s="11">
        <v>67</v>
      </c>
      <c r="AN148" s="11"/>
    </row>
    <row r="149" spans="1:40" s="26" customFormat="1">
      <c r="A149" s="24" t="s">
        <v>193</v>
      </c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>
        <f t="shared" ref="Q149:AM149" si="33">((SQRT((Q148-Q147)^2))/Q148)*100</f>
        <v>4.2174219046072183</v>
      </c>
      <c r="R149" s="25"/>
      <c r="S149" s="25"/>
      <c r="T149" s="25"/>
      <c r="U149" s="25"/>
      <c r="V149" s="25"/>
      <c r="W149" s="25"/>
      <c r="X149" s="25">
        <f t="shared" si="33"/>
        <v>3.0612244897959182</v>
      </c>
      <c r="Y149" s="25">
        <f t="shared" si="33"/>
        <v>4.8611111111111116</v>
      </c>
      <c r="Z149" s="25">
        <f t="shared" si="33"/>
        <v>4.3419267299864313</v>
      </c>
      <c r="AA149" s="25"/>
      <c r="AB149" s="25"/>
      <c r="AC149" s="25">
        <f t="shared" si="33"/>
        <v>3.2258064516129004</v>
      </c>
      <c r="AD149" s="25"/>
      <c r="AE149" s="25">
        <f t="shared" si="33"/>
        <v>1.0683760683760684</v>
      </c>
      <c r="AF149" s="25"/>
      <c r="AG149" s="25">
        <f t="shared" si="33"/>
        <v>2.5</v>
      </c>
      <c r="AH149" s="25"/>
      <c r="AI149" s="25">
        <f t="shared" si="33"/>
        <v>2.5830258302583027</v>
      </c>
      <c r="AJ149" s="25"/>
      <c r="AK149" s="25">
        <f t="shared" si="33"/>
        <v>5.3030303030303028</v>
      </c>
      <c r="AL149" s="25"/>
      <c r="AM149" s="25">
        <f t="shared" si="33"/>
        <v>1.7910447761194073</v>
      </c>
      <c r="AN149" s="25"/>
    </row>
    <row r="150" spans="1:40">
      <c r="A150" s="11" t="s">
        <v>140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 t="s">
        <v>133</v>
      </c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</row>
    <row r="151" spans="1:40">
      <c r="A151" s="11" t="s">
        <v>141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>
        <v>978</v>
      </c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</row>
    <row r="152" spans="1:40" s="26" customFormat="1">
      <c r="A152" s="24" t="s">
        <v>193</v>
      </c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</row>
    <row r="153" spans="1:40">
      <c r="A153" s="11" t="s">
        <v>142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 t="s">
        <v>143</v>
      </c>
      <c r="N153" s="11"/>
      <c r="O153" s="11"/>
      <c r="P153" s="11"/>
      <c r="Q153" s="11">
        <v>60</v>
      </c>
      <c r="R153" s="11"/>
      <c r="S153" s="11"/>
      <c r="T153" s="11">
        <v>164</v>
      </c>
      <c r="U153" s="11"/>
      <c r="V153" s="11"/>
      <c r="W153" s="11">
        <v>32</v>
      </c>
      <c r="X153" s="11" t="s">
        <v>138</v>
      </c>
      <c r="Y153" s="11" t="s">
        <v>144</v>
      </c>
      <c r="Z153" s="11" t="s">
        <v>133</v>
      </c>
      <c r="AA153" s="11" t="s">
        <v>138</v>
      </c>
      <c r="AB153" s="11">
        <v>500</v>
      </c>
      <c r="AC153" s="11">
        <v>83</v>
      </c>
      <c r="AD153" s="11"/>
      <c r="AE153" s="11"/>
      <c r="AF153" s="11"/>
      <c r="AG153" s="11">
        <v>7.3</v>
      </c>
      <c r="AH153" s="11"/>
      <c r="AI153" s="11"/>
      <c r="AJ153" s="11">
        <v>16.899999999999999</v>
      </c>
      <c r="AK153" s="11"/>
      <c r="AL153" s="11">
        <v>1610</v>
      </c>
      <c r="AM153" s="11">
        <v>966</v>
      </c>
      <c r="AN153" s="11"/>
    </row>
    <row r="154" spans="1:40">
      <c r="A154" s="11" t="s">
        <v>145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>
        <v>13.18</v>
      </c>
      <c r="N154" s="11"/>
      <c r="O154" s="11"/>
      <c r="P154" s="11"/>
      <c r="Q154" s="11">
        <v>67.12</v>
      </c>
      <c r="R154" s="11"/>
      <c r="S154" s="11"/>
      <c r="T154" s="11">
        <v>167</v>
      </c>
      <c r="U154" s="11"/>
      <c r="V154" s="11"/>
      <c r="W154" s="11">
        <v>31</v>
      </c>
      <c r="X154" s="11">
        <v>21100</v>
      </c>
      <c r="Y154" s="11">
        <v>27600</v>
      </c>
      <c r="Z154" s="11">
        <v>2300</v>
      </c>
      <c r="AA154" s="11">
        <v>6500</v>
      </c>
      <c r="AB154" s="11">
        <v>539</v>
      </c>
      <c r="AC154" s="11">
        <v>87.22</v>
      </c>
      <c r="AD154" s="11"/>
      <c r="AE154" s="11"/>
      <c r="AF154" s="11"/>
      <c r="AG154" s="11">
        <v>7.86</v>
      </c>
      <c r="AH154" s="11"/>
      <c r="AI154" s="11"/>
      <c r="AJ154" s="11">
        <v>17.850000000000001</v>
      </c>
      <c r="AK154" s="11"/>
      <c r="AL154" s="11">
        <v>1600</v>
      </c>
      <c r="AM154" s="11">
        <v>946</v>
      </c>
      <c r="AN154" s="11"/>
    </row>
    <row r="155" spans="1:40" s="26" customFormat="1">
      <c r="A155" s="24" t="s">
        <v>193</v>
      </c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>
        <f t="shared" ref="Q155:AM155" si="34">((SQRT((Q154-Q153)^2))/Q154)*100</f>
        <v>10.607866507747325</v>
      </c>
      <c r="R155" s="25"/>
      <c r="S155" s="25"/>
      <c r="T155" s="25">
        <f t="shared" si="34"/>
        <v>1.7964071856287425</v>
      </c>
      <c r="U155" s="25"/>
      <c r="V155" s="25"/>
      <c r="W155" s="25">
        <f t="shared" si="34"/>
        <v>3.225806451612903</v>
      </c>
      <c r="X155" s="25"/>
      <c r="Y155" s="25"/>
      <c r="Z155" s="25"/>
      <c r="AA155" s="25"/>
      <c r="AB155" s="25">
        <f t="shared" si="34"/>
        <v>7.2356215213358066</v>
      </c>
      <c r="AC155" s="25">
        <f t="shared" si="34"/>
        <v>4.8383398303141467</v>
      </c>
      <c r="AD155" s="25"/>
      <c r="AE155" s="25"/>
      <c r="AF155" s="25"/>
      <c r="AG155" s="25">
        <f t="shared" si="34"/>
        <v>7.1246819338422442</v>
      </c>
      <c r="AH155" s="25"/>
      <c r="AI155" s="25"/>
      <c r="AJ155" s="25">
        <f t="shared" si="34"/>
        <v>5.322128851540632</v>
      </c>
      <c r="AK155" s="25"/>
      <c r="AL155" s="25">
        <f t="shared" si="34"/>
        <v>0.625</v>
      </c>
      <c r="AM155" s="25">
        <f t="shared" si="34"/>
        <v>2.1141649048625792</v>
      </c>
      <c r="AN155" s="25"/>
    </row>
    <row r="156" spans="1:40">
      <c r="A156" s="11" t="s">
        <v>146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>
        <v>20</v>
      </c>
      <c r="N156" s="11">
        <v>290</v>
      </c>
      <c r="O156" s="11"/>
      <c r="P156" s="11"/>
      <c r="Q156" s="11" t="s">
        <v>133</v>
      </c>
      <c r="R156" s="11"/>
      <c r="S156" s="11"/>
      <c r="T156" s="11">
        <v>5510</v>
      </c>
      <c r="U156" s="11"/>
      <c r="V156" s="11">
        <v>478</v>
      </c>
      <c r="W156" s="11"/>
      <c r="X156" s="11">
        <v>1600</v>
      </c>
      <c r="Y156" s="11" t="s">
        <v>144</v>
      </c>
      <c r="Z156" s="11">
        <v>424</v>
      </c>
      <c r="AA156" s="11">
        <v>1420</v>
      </c>
      <c r="AB156" s="11">
        <v>381</v>
      </c>
      <c r="AC156" s="11">
        <v>23.2</v>
      </c>
      <c r="AD156" s="11">
        <v>415</v>
      </c>
      <c r="AE156" s="11">
        <v>107</v>
      </c>
      <c r="AF156" s="11">
        <v>843</v>
      </c>
      <c r="AG156" s="11">
        <v>204</v>
      </c>
      <c r="AH156" s="11">
        <v>698</v>
      </c>
      <c r="AI156" s="11">
        <v>109</v>
      </c>
      <c r="AJ156" s="11">
        <v>670</v>
      </c>
      <c r="AK156" s="11"/>
      <c r="AL156" s="11"/>
      <c r="AM156" s="11">
        <v>743</v>
      </c>
      <c r="AN156" s="11">
        <v>146</v>
      </c>
    </row>
    <row r="157" spans="1:40">
      <c r="A157" s="11" t="s">
        <v>147</v>
      </c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>
        <v>24.7</v>
      </c>
      <c r="N157" s="11">
        <v>277</v>
      </c>
      <c r="O157" s="11"/>
      <c r="P157" s="11"/>
      <c r="Q157" s="11">
        <v>1050</v>
      </c>
      <c r="R157" s="11"/>
      <c r="S157" s="11"/>
      <c r="T157" s="11">
        <v>5480</v>
      </c>
      <c r="U157" s="11"/>
      <c r="V157" s="11">
        <v>479</v>
      </c>
      <c r="W157" s="11"/>
      <c r="X157" s="11">
        <v>1661</v>
      </c>
      <c r="Y157" s="11">
        <v>3960</v>
      </c>
      <c r="Z157" s="11">
        <v>435</v>
      </c>
      <c r="AA157" s="11">
        <v>1456</v>
      </c>
      <c r="AB157" s="11">
        <v>381</v>
      </c>
      <c r="AC157" s="11">
        <v>23.5</v>
      </c>
      <c r="AD157" s="11">
        <v>433</v>
      </c>
      <c r="AE157" s="11">
        <v>106</v>
      </c>
      <c r="AF157" s="11">
        <v>847</v>
      </c>
      <c r="AG157" s="11">
        <v>208</v>
      </c>
      <c r="AH157" s="11">
        <v>701</v>
      </c>
      <c r="AI157" s="11">
        <v>106</v>
      </c>
      <c r="AJ157" s="11">
        <v>678</v>
      </c>
      <c r="AK157" s="11"/>
      <c r="AL157" s="11"/>
      <c r="AM157" s="11">
        <v>719</v>
      </c>
      <c r="AN157" s="11">
        <v>137</v>
      </c>
    </row>
    <row r="158" spans="1:40" s="26" customFormat="1">
      <c r="A158" s="24" t="s">
        <v>193</v>
      </c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>
        <f t="shared" ref="M158:AN158" si="35">((SQRT((M157-M156)^2))/M157)*100</f>
        <v>19.028340080971656</v>
      </c>
      <c r="N158" s="25">
        <f t="shared" si="35"/>
        <v>4.6931407942238268</v>
      </c>
      <c r="O158" s="25"/>
      <c r="P158" s="25"/>
      <c r="Q158" s="25"/>
      <c r="R158" s="25"/>
      <c r="S158" s="25"/>
      <c r="T158" s="25">
        <f t="shared" si="35"/>
        <v>0.54744525547445255</v>
      </c>
      <c r="U158" s="25"/>
      <c r="V158" s="25">
        <f t="shared" si="35"/>
        <v>0.20876826722338201</v>
      </c>
      <c r="W158" s="25"/>
      <c r="X158" s="25">
        <f t="shared" si="35"/>
        <v>3.6724864539434074</v>
      </c>
      <c r="Y158" s="25"/>
      <c r="Z158" s="25">
        <f t="shared" si="35"/>
        <v>2.5287356321839081</v>
      </c>
      <c r="AA158" s="25">
        <f t="shared" si="35"/>
        <v>2.4725274725274726</v>
      </c>
      <c r="AB158" s="25">
        <f t="shared" si="35"/>
        <v>0</v>
      </c>
      <c r="AC158" s="25">
        <f t="shared" si="35"/>
        <v>1.276595744680854</v>
      </c>
      <c r="AD158" s="25">
        <f t="shared" si="35"/>
        <v>4.1570438799076213</v>
      </c>
      <c r="AE158" s="25">
        <f t="shared" si="35"/>
        <v>0.94339622641509435</v>
      </c>
      <c r="AF158" s="25">
        <f t="shared" si="35"/>
        <v>0.47225501770956313</v>
      </c>
      <c r="AG158" s="25">
        <f t="shared" si="35"/>
        <v>1.9230769230769231</v>
      </c>
      <c r="AH158" s="25">
        <f t="shared" si="35"/>
        <v>0.42796005706134094</v>
      </c>
      <c r="AI158" s="25">
        <f t="shared" si="35"/>
        <v>2.8301886792452833</v>
      </c>
      <c r="AJ158" s="25">
        <f t="shared" si="35"/>
        <v>1.1799410029498525</v>
      </c>
      <c r="AK158" s="25"/>
      <c r="AL158" s="25"/>
      <c r="AM158" s="25">
        <f t="shared" si="35"/>
        <v>3.3379694019471486</v>
      </c>
      <c r="AN158" s="25">
        <f t="shared" si="35"/>
        <v>6.5693430656934311</v>
      </c>
    </row>
    <row r="159" spans="1:40">
      <c r="A159" s="11" t="s">
        <v>170</v>
      </c>
      <c r="B159" s="11">
        <v>59.14</v>
      </c>
      <c r="C159" s="11">
        <v>20.78</v>
      </c>
      <c r="D159" s="11">
        <v>2.82</v>
      </c>
      <c r="E159" s="11">
        <v>0.26100000000000001</v>
      </c>
      <c r="F159" s="11">
        <v>0.2</v>
      </c>
      <c r="G159" s="11">
        <v>0.85</v>
      </c>
      <c r="H159" s="11">
        <v>8.35</v>
      </c>
      <c r="I159" s="11">
        <v>6.97</v>
      </c>
      <c r="J159" s="11">
        <v>0.41299999999999998</v>
      </c>
      <c r="K159" s="11">
        <v>0.03</v>
      </c>
      <c r="L159" s="11">
        <v>100.7</v>
      </c>
      <c r="M159" s="11" t="s">
        <v>143</v>
      </c>
      <c r="N159" s="11" t="s">
        <v>143</v>
      </c>
      <c r="O159" s="11">
        <v>2</v>
      </c>
      <c r="P159" s="11">
        <v>15</v>
      </c>
      <c r="Q159" s="11">
        <v>204</v>
      </c>
      <c r="R159" s="11">
        <v>43</v>
      </c>
      <c r="S159" s="11">
        <v>5</v>
      </c>
      <c r="T159" s="11">
        <v>42.4</v>
      </c>
      <c r="U159" s="11">
        <v>468</v>
      </c>
      <c r="V159" s="11">
        <v>12</v>
      </c>
      <c r="W159" s="11">
        <v>166</v>
      </c>
      <c r="X159" s="11">
        <v>229</v>
      </c>
      <c r="Y159" s="11">
        <v>429</v>
      </c>
      <c r="Z159" s="11">
        <v>41.8</v>
      </c>
      <c r="AA159" s="11">
        <v>116</v>
      </c>
      <c r="AB159" s="11">
        <v>14.2</v>
      </c>
      <c r="AC159" s="11">
        <v>0.97299999999999998</v>
      </c>
      <c r="AD159" s="11">
        <v>8.9600000000000009</v>
      </c>
      <c r="AE159" s="11">
        <v>1.41</v>
      </c>
      <c r="AF159" s="11">
        <v>8.26</v>
      </c>
      <c r="AG159" s="11">
        <v>1.5</v>
      </c>
      <c r="AH159" s="11">
        <v>4.12</v>
      </c>
      <c r="AI159" s="11">
        <v>0.53800000000000003</v>
      </c>
      <c r="AJ159" s="11">
        <v>3.4</v>
      </c>
      <c r="AK159" s="11">
        <v>0.51200000000000001</v>
      </c>
      <c r="AL159" s="11">
        <v>11</v>
      </c>
      <c r="AM159" s="11">
        <v>40.4</v>
      </c>
      <c r="AN159" s="11">
        <v>5.65</v>
      </c>
    </row>
    <row r="160" spans="1:40">
      <c r="A160" s="11" t="s">
        <v>171</v>
      </c>
      <c r="B160" s="11">
        <v>58.43</v>
      </c>
      <c r="C160" s="11">
        <v>20.84</v>
      </c>
      <c r="D160" s="11">
        <v>2.8</v>
      </c>
      <c r="E160" s="11">
        <v>0.25800000000000001</v>
      </c>
      <c r="F160" s="11">
        <v>0.2</v>
      </c>
      <c r="G160" s="11">
        <v>0.84</v>
      </c>
      <c r="H160" s="11">
        <v>8.3000000000000007</v>
      </c>
      <c r="I160" s="11">
        <v>6.92</v>
      </c>
      <c r="J160" s="11">
        <v>0.40200000000000002</v>
      </c>
      <c r="K160" s="11">
        <v>0.04</v>
      </c>
      <c r="L160" s="11">
        <v>99.87</v>
      </c>
      <c r="M160" s="11" t="s">
        <v>143</v>
      </c>
      <c r="N160" s="11" t="s">
        <v>143</v>
      </c>
      <c r="O160" s="11">
        <v>2</v>
      </c>
      <c r="P160" s="11">
        <v>15</v>
      </c>
      <c r="Q160" s="11">
        <v>203</v>
      </c>
      <c r="R160" s="11">
        <v>42</v>
      </c>
      <c r="S160" s="11">
        <v>5</v>
      </c>
      <c r="T160" s="11">
        <v>42.3</v>
      </c>
      <c r="U160" s="11">
        <v>468</v>
      </c>
      <c r="V160" s="11">
        <v>12.5</v>
      </c>
      <c r="W160" s="11">
        <v>169</v>
      </c>
      <c r="X160" s="11">
        <v>231</v>
      </c>
      <c r="Y160" s="11">
        <v>426</v>
      </c>
      <c r="Z160" s="11">
        <v>41.6</v>
      </c>
      <c r="AA160" s="11">
        <v>117</v>
      </c>
      <c r="AB160" s="11">
        <v>14.4</v>
      </c>
      <c r="AC160" s="11">
        <v>1.04</v>
      </c>
      <c r="AD160" s="11">
        <v>8.94</v>
      </c>
      <c r="AE160" s="11">
        <v>1.4</v>
      </c>
      <c r="AF160" s="11">
        <v>8.43</v>
      </c>
      <c r="AG160" s="11">
        <v>1.56</v>
      </c>
      <c r="AH160" s="11">
        <v>4.2</v>
      </c>
      <c r="AI160" s="11">
        <v>0.55000000000000004</v>
      </c>
      <c r="AJ160" s="11">
        <v>3.34</v>
      </c>
      <c r="AK160" s="11">
        <v>0.53</v>
      </c>
      <c r="AL160" s="11">
        <v>11</v>
      </c>
      <c r="AM160" s="11">
        <v>40.200000000000003</v>
      </c>
      <c r="AN160" s="11">
        <v>5.6</v>
      </c>
    </row>
    <row r="161" spans="1:614 14850:16384" s="26" customFormat="1">
      <c r="A161" s="24" t="s">
        <v>194</v>
      </c>
      <c r="B161" s="25">
        <f>((SQRT((B160-B159)^2))/B160)*100</f>
        <v>1.215129214444636</v>
      </c>
      <c r="C161" s="25">
        <f t="shared" ref="C161:AN161" si="36">((SQRT((C160-C159)^2))/C160)*100</f>
        <v>0.28790786948175967</v>
      </c>
      <c r="D161" s="25">
        <f t="shared" si="36"/>
        <v>0.71428571428571497</v>
      </c>
      <c r="E161" s="25"/>
      <c r="F161" s="25"/>
      <c r="G161" s="25"/>
      <c r="H161" s="25">
        <f t="shared" si="36"/>
        <v>0.60240963855420393</v>
      </c>
      <c r="I161" s="25">
        <f t="shared" si="36"/>
        <v>0.72254335260115354</v>
      </c>
      <c r="J161" s="25"/>
      <c r="K161" s="25"/>
      <c r="L161" s="25"/>
      <c r="M161" s="25"/>
      <c r="N161" s="25"/>
      <c r="O161" s="25">
        <f t="shared" si="36"/>
        <v>0</v>
      </c>
      <c r="P161" s="25">
        <f t="shared" si="36"/>
        <v>0</v>
      </c>
      <c r="Q161" s="25">
        <f t="shared" si="36"/>
        <v>0.49261083743842365</v>
      </c>
      <c r="R161" s="25">
        <f t="shared" si="36"/>
        <v>2.3809523809523809</v>
      </c>
      <c r="S161" s="25">
        <f t="shared" si="36"/>
        <v>0</v>
      </c>
      <c r="T161" s="25">
        <f t="shared" si="36"/>
        <v>0.23640661938534616</v>
      </c>
      <c r="U161" s="25">
        <f t="shared" si="36"/>
        <v>0</v>
      </c>
      <c r="V161" s="25">
        <f t="shared" si="36"/>
        <v>4</v>
      </c>
      <c r="W161" s="25">
        <f t="shared" si="36"/>
        <v>1.7751479289940828</v>
      </c>
      <c r="X161" s="25">
        <f t="shared" si="36"/>
        <v>0.86580086580086579</v>
      </c>
      <c r="Y161" s="25">
        <f t="shared" si="36"/>
        <v>0.70422535211267612</v>
      </c>
      <c r="Z161" s="25">
        <f t="shared" si="36"/>
        <v>0.48076923076922046</v>
      </c>
      <c r="AA161" s="25">
        <f t="shared" si="36"/>
        <v>0.85470085470085477</v>
      </c>
      <c r="AB161" s="25">
        <f t="shared" si="36"/>
        <v>1.3888888888888962</v>
      </c>
      <c r="AC161" s="25"/>
      <c r="AD161" s="25">
        <f t="shared" si="36"/>
        <v>0.2237136465324536</v>
      </c>
      <c r="AE161" s="25">
        <f t="shared" si="36"/>
        <v>0.71428571428571497</v>
      </c>
      <c r="AF161" s="25">
        <f t="shared" si="36"/>
        <v>2.0166073546856458</v>
      </c>
      <c r="AG161" s="25">
        <f t="shared" si="36"/>
        <v>3.8461538461538494</v>
      </c>
      <c r="AH161" s="25">
        <f t="shared" si="36"/>
        <v>1.9047619047619064</v>
      </c>
      <c r="AI161" s="25"/>
      <c r="AJ161" s="25">
        <f t="shared" si="36"/>
        <v>1.7964071856287442</v>
      </c>
      <c r="AK161" s="25"/>
      <c r="AL161" s="25">
        <f t="shared" si="36"/>
        <v>0</v>
      </c>
      <c r="AM161" s="25">
        <f t="shared" si="36"/>
        <v>0.49751243781093457</v>
      </c>
      <c r="AN161" s="25">
        <f t="shared" si="36"/>
        <v>0.89285714285715567</v>
      </c>
    </row>
    <row r="162" spans="1:614 14850:16384">
      <c r="A162" s="11" t="s">
        <v>151</v>
      </c>
      <c r="B162" s="11" t="s">
        <v>156</v>
      </c>
      <c r="C162" s="11" t="s">
        <v>156</v>
      </c>
      <c r="D162" s="11">
        <v>0.01</v>
      </c>
      <c r="E162" s="11">
        <v>3.0000000000000001E-3</v>
      </c>
      <c r="F162" s="11" t="s">
        <v>156</v>
      </c>
      <c r="G162" s="11" t="s">
        <v>156</v>
      </c>
      <c r="H162" s="11" t="s">
        <v>156</v>
      </c>
      <c r="I162" s="11" t="s">
        <v>156</v>
      </c>
      <c r="J162" s="11" t="s">
        <v>159</v>
      </c>
      <c r="K162" s="11">
        <v>0.02</v>
      </c>
      <c r="L162" s="11"/>
      <c r="M162" s="11" t="s">
        <v>143</v>
      </c>
      <c r="N162" s="11" t="s">
        <v>143</v>
      </c>
      <c r="O162" s="11" t="s">
        <v>149</v>
      </c>
      <c r="P162" s="11" t="s">
        <v>130</v>
      </c>
      <c r="Q162" s="11" t="s">
        <v>149</v>
      </c>
      <c r="R162" s="11" t="s">
        <v>160</v>
      </c>
      <c r="S162" s="11">
        <v>2</v>
      </c>
      <c r="T162" s="11" t="s">
        <v>152</v>
      </c>
      <c r="U162" s="11">
        <v>2</v>
      </c>
      <c r="V162" s="11" t="s">
        <v>153</v>
      </c>
      <c r="W162" s="11" t="s">
        <v>154</v>
      </c>
      <c r="X162" s="11" t="s">
        <v>155</v>
      </c>
      <c r="Y162" s="11" t="s">
        <v>155</v>
      </c>
      <c r="Z162" s="11" t="s">
        <v>156</v>
      </c>
      <c r="AA162" s="11" t="s">
        <v>155</v>
      </c>
      <c r="AB162" s="11" t="s">
        <v>156</v>
      </c>
      <c r="AC162" s="11" t="s">
        <v>157</v>
      </c>
      <c r="AD162" s="11" t="s">
        <v>156</v>
      </c>
      <c r="AE162" s="11" t="s">
        <v>156</v>
      </c>
      <c r="AF162" s="11" t="s">
        <v>156</v>
      </c>
      <c r="AG162" s="11" t="s">
        <v>156</v>
      </c>
      <c r="AH162" s="11" t="s">
        <v>156</v>
      </c>
      <c r="AI162" s="11" t="s">
        <v>157</v>
      </c>
      <c r="AJ162" s="11" t="s">
        <v>156</v>
      </c>
      <c r="AK162" s="11" t="s">
        <v>158</v>
      </c>
      <c r="AL162" s="11" t="s">
        <v>130</v>
      </c>
      <c r="AM162" s="11" t="s">
        <v>155</v>
      </c>
      <c r="AN162" s="11" t="s">
        <v>156</v>
      </c>
    </row>
    <row r="163" spans="1:614 14850:16384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</row>
    <row r="164" spans="1:614 14850:16384" s="26" customFormat="1">
      <c r="A164" s="24" t="s">
        <v>192</v>
      </c>
      <c r="B164" s="25">
        <f>AVERAGE(B137,B140,B143,B146,B149,B152,B155,B158,B161)</f>
        <v>0.69619441843379737</v>
      </c>
      <c r="C164" s="25">
        <f t="shared" ref="C164:AN164" si="37">AVERAGE(C137,C140,C143,C146,C149,C152,C155,C158,C161)</f>
        <v>0.349351856011544</v>
      </c>
      <c r="D164" s="25">
        <f t="shared" si="37"/>
        <v>0.66026814684532509</v>
      </c>
      <c r="E164" s="25"/>
      <c r="F164" s="25">
        <f t="shared" si="37"/>
        <v>2.9393655672138497</v>
      </c>
      <c r="G164" s="25">
        <f t="shared" si="37"/>
        <v>1.3447921464841925</v>
      </c>
      <c r="H164" s="25">
        <f t="shared" si="37"/>
        <v>1.0102617904246924</v>
      </c>
      <c r="I164" s="25">
        <f t="shared" si="37"/>
        <v>0.36127167630057677</v>
      </c>
      <c r="J164" s="25">
        <f t="shared" si="37"/>
        <v>0.31250000000000028</v>
      </c>
      <c r="K164" s="25"/>
      <c r="L164" s="25"/>
      <c r="M164" s="25">
        <f t="shared" si="37"/>
        <v>9.514170040485828</v>
      </c>
      <c r="N164" s="25">
        <f t="shared" si="37"/>
        <v>7.5489362492972596</v>
      </c>
      <c r="O164" s="25">
        <f t="shared" si="37"/>
        <v>22.272727272727273</v>
      </c>
      <c r="P164" s="25">
        <f t="shared" si="37"/>
        <v>9.0300784655623367</v>
      </c>
      <c r="Q164" s="25">
        <f t="shared" si="37"/>
        <v>5.1059664165976555</v>
      </c>
      <c r="R164" s="25">
        <f t="shared" si="37"/>
        <v>1.3400285692477127</v>
      </c>
      <c r="S164" s="25">
        <f t="shared" si="37"/>
        <v>16.08050847457627</v>
      </c>
      <c r="T164" s="25">
        <f t="shared" si="37"/>
        <v>1.7388147651221342</v>
      </c>
      <c r="U164" s="25">
        <f t="shared" si="37"/>
        <v>7.7170077030099424</v>
      </c>
      <c r="V164" s="25">
        <f t="shared" si="37"/>
        <v>1.4029227557411275</v>
      </c>
      <c r="W164" s="25">
        <f t="shared" si="37"/>
        <v>2.8454359719868401</v>
      </c>
      <c r="X164" s="25">
        <f t="shared" si="37"/>
        <v>2.0665446190517138</v>
      </c>
      <c r="Y164" s="25">
        <f t="shared" si="37"/>
        <v>3.4803194657788152</v>
      </c>
      <c r="Z164" s="25">
        <f t="shared" si="37"/>
        <v>2.3641736877085724</v>
      </c>
      <c r="AA164" s="25">
        <f t="shared" si="37"/>
        <v>1.3757427757427749</v>
      </c>
      <c r="AB164" s="25">
        <f t="shared" si="37"/>
        <v>2.0279323850752453</v>
      </c>
      <c r="AC164" s="25">
        <f t="shared" si="37"/>
        <v>3.1135806755359674</v>
      </c>
      <c r="AD164" s="25">
        <f t="shared" si="37"/>
        <v>4.6590191688440612</v>
      </c>
      <c r="AE164" s="25">
        <f t="shared" si="37"/>
        <v>0.90868600302562585</v>
      </c>
      <c r="AF164" s="25">
        <f t="shared" si="37"/>
        <v>1.2444311861976045</v>
      </c>
      <c r="AG164" s="25">
        <f t="shared" si="37"/>
        <v>3.8484781757682542</v>
      </c>
      <c r="AH164" s="25">
        <f t="shared" si="37"/>
        <v>1.1663609809116238</v>
      </c>
      <c r="AI164" s="25">
        <f t="shared" si="37"/>
        <v>2.706607254751793</v>
      </c>
      <c r="AJ164" s="25">
        <f t="shared" si="37"/>
        <v>3.5452074953239232</v>
      </c>
      <c r="AK164" s="25">
        <f t="shared" si="37"/>
        <v>5.3030303030303028</v>
      </c>
      <c r="AL164" s="25">
        <f t="shared" si="37"/>
        <v>0.3125</v>
      </c>
      <c r="AM164" s="25">
        <f t="shared" si="37"/>
        <v>1.9351728801850174</v>
      </c>
      <c r="AN164" s="25">
        <f t="shared" si="37"/>
        <v>4.3207334028501982</v>
      </c>
    </row>
    <row r="165" spans="1:614 14850:16384">
      <c r="A165" s="29" t="s">
        <v>195</v>
      </c>
      <c r="B165" s="37">
        <f>AVERAGE(B164:L164)</f>
        <v>0.9592507002142473</v>
      </c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</row>
    <row r="166" spans="1:614 14850:16384">
      <c r="A166" s="29" t="s">
        <v>196</v>
      </c>
      <c r="B166" s="37">
        <f>AVERAGE(M164:W164,AL164:AN164)</f>
        <v>6.5117859262421138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</row>
    <row r="167" spans="1:614 14850:16384" s="16" customFormat="1">
      <c r="A167" s="30" t="s">
        <v>197</v>
      </c>
      <c r="B167" s="38">
        <f>AVERAGE(X164:AK164)</f>
        <v>2.7007224411961626</v>
      </c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</row>
    <row r="168" spans="1:614 14850:16384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</row>
    <row r="169" spans="1:614 14850:16384">
      <c r="A169" s="9" t="s">
        <v>189</v>
      </c>
      <c r="B169" s="10" t="s">
        <v>190</v>
      </c>
    </row>
    <row r="170" spans="1:614 14850:16384">
      <c r="A170" s="11" t="s">
        <v>172</v>
      </c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</row>
    <row r="171" spans="1:614 14850:16384">
      <c r="A171" s="11" t="s">
        <v>173</v>
      </c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</row>
    <row r="172" spans="1:614 14850:16384">
      <c r="A172" s="11" t="s">
        <v>111</v>
      </c>
      <c r="B172" s="11" t="s">
        <v>2</v>
      </c>
      <c r="C172" s="11" t="s">
        <v>3</v>
      </c>
      <c r="D172" s="11" t="s">
        <v>13</v>
      </c>
      <c r="E172" s="11" t="s">
        <v>4</v>
      </c>
      <c r="F172" s="11" t="s">
        <v>5</v>
      </c>
      <c r="G172" s="11" t="s">
        <v>6</v>
      </c>
      <c r="H172" s="11" t="s">
        <v>7</v>
      </c>
      <c r="I172" s="11" t="s">
        <v>0</v>
      </c>
      <c r="J172" s="11" t="s">
        <v>1</v>
      </c>
      <c r="K172" s="11" t="s">
        <v>8</v>
      </c>
      <c r="L172" s="11" t="s">
        <v>9</v>
      </c>
      <c r="M172" s="11" t="s">
        <v>15</v>
      </c>
      <c r="N172" s="11" t="s">
        <v>16</v>
      </c>
      <c r="O172" s="11" t="s">
        <v>17</v>
      </c>
      <c r="P172" s="11" t="s">
        <v>18</v>
      </c>
      <c r="Q172" s="11" t="s">
        <v>19</v>
      </c>
      <c r="R172" s="11" t="s">
        <v>20</v>
      </c>
      <c r="S172" s="11" t="s">
        <v>21</v>
      </c>
      <c r="T172" s="11" t="s">
        <v>22</v>
      </c>
      <c r="U172" s="11" t="s">
        <v>23</v>
      </c>
      <c r="V172" s="11" t="s">
        <v>24</v>
      </c>
      <c r="W172" s="11" t="s">
        <v>25</v>
      </c>
      <c r="X172" s="11" t="s">
        <v>26</v>
      </c>
      <c r="Y172" s="11" t="s">
        <v>27</v>
      </c>
      <c r="Z172" s="11" t="s">
        <v>28</v>
      </c>
      <c r="AA172" s="11" t="s">
        <v>29</v>
      </c>
      <c r="AB172" s="11" t="s">
        <v>30</v>
      </c>
      <c r="AC172" s="11" t="s">
        <v>31</v>
      </c>
      <c r="AD172" s="11" t="s">
        <v>32</v>
      </c>
      <c r="AE172" s="11" t="s">
        <v>33</v>
      </c>
      <c r="AF172" s="11" t="s">
        <v>34</v>
      </c>
      <c r="AG172" s="11" t="s">
        <v>35</v>
      </c>
      <c r="AH172" s="11" t="s">
        <v>36</v>
      </c>
      <c r="AI172" s="11" t="s">
        <v>37</v>
      </c>
      <c r="AJ172" s="11" t="s">
        <v>38</v>
      </c>
      <c r="AK172" s="11" t="s">
        <v>39</v>
      </c>
      <c r="AL172" s="11" t="s">
        <v>40</v>
      </c>
      <c r="AM172" s="11" t="s">
        <v>41</v>
      </c>
      <c r="AN172" s="11" t="s">
        <v>42</v>
      </c>
    </row>
    <row r="173" spans="1:614 14850:16384">
      <c r="A173" s="11" t="s">
        <v>112</v>
      </c>
      <c r="B173" s="11" t="s">
        <v>10</v>
      </c>
      <c r="C173" s="11" t="s">
        <v>10</v>
      </c>
      <c r="D173" s="11" t="s">
        <v>10</v>
      </c>
      <c r="E173" s="11" t="s">
        <v>10</v>
      </c>
      <c r="F173" s="11" t="s">
        <v>10</v>
      </c>
      <c r="G173" s="11" t="s">
        <v>10</v>
      </c>
      <c r="H173" s="11" t="s">
        <v>10</v>
      </c>
      <c r="I173" s="11" t="s">
        <v>10</v>
      </c>
      <c r="J173" s="11" t="s">
        <v>10</v>
      </c>
      <c r="K173" s="11" t="s">
        <v>10</v>
      </c>
      <c r="L173" s="11" t="s">
        <v>10</v>
      </c>
      <c r="M173" s="11" t="s">
        <v>113</v>
      </c>
      <c r="N173" s="11" t="s">
        <v>113</v>
      </c>
      <c r="O173" s="11" t="s">
        <v>113</v>
      </c>
      <c r="P173" s="11" t="s">
        <v>113</v>
      </c>
      <c r="Q173" s="11" t="s">
        <v>113</v>
      </c>
      <c r="R173" s="11" t="s">
        <v>113</v>
      </c>
      <c r="S173" s="11" t="s">
        <v>113</v>
      </c>
      <c r="T173" s="11" t="s">
        <v>113</v>
      </c>
      <c r="U173" s="11" t="s">
        <v>113</v>
      </c>
      <c r="V173" s="11" t="s">
        <v>113</v>
      </c>
      <c r="W173" s="11" t="s">
        <v>113</v>
      </c>
      <c r="X173" s="11" t="s">
        <v>113</v>
      </c>
      <c r="Y173" s="11" t="s">
        <v>113</v>
      </c>
      <c r="Z173" s="11" t="s">
        <v>113</v>
      </c>
      <c r="AA173" s="11" t="s">
        <v>113</v>
      </c>
      <c r="AB173" s="11" t="s">
        <v>113</v>
      </c>
      <c r="AC173" s="11" t="s">
        <v>113</v>
      </c>
      <c r="AD173" s="11" t="s">
        <v>113</v>
      </c>
      <c r="AE173" s="11" t="s">
        <v>113</v>
      </c>
      <c r="AF173" s="11" t="s">
        <v>113</v>
      </c>
      <c r="AG173" s="11" t="s">
        <v>113</v>
      </c>
      <c r="AH173" s="11" t="s">
        <v>113</v>
      </c>
      <c r="AI173" s="11" t="s">
        <v>113</v>
      </c>
      <c r="AJ173" s="11" t="s">
        <v>113</v>
      </c>
      <c r="AK173" s="11" t="s">
        <v>113</v>
      </c>
      <c r="AL173" s="11" t="s">
        <v>113</v>
      </c>
      <c r="AM173" s="11" t="s">
        <v>113</v>
      </c>
      <c r="AN173" s="11" t="s">
        <v>113</v>
      </c>
    </row>
    <row r="174" spans="1:614 14850:16384">
      <c r="A174" s="11" t="s">
        <v>114</v>
      </c>
      <c r="B174" s="11">
        <v>0.01</v>
      </c>
      <c r="C174" s="11">
        <v>0.01</v>
      </c>
      <c r="D174" s="11">
        <v>0.01</v>
      </c>
      <c r="E174" s="11">
        <v>5.0000000000000001E-3</v>
      </c>
      <c r="F174" s="11">
        <v>0.01</v>
      </c>
      <c r="G174" s="11">
        <v>0.01</v>
      </c>
      <c r="H174" s="11">
        <v>0.01</v>
      </c>
      <c r="I174" s="11">
        <v>0.01</v>
      </c>
      <c r="J174" s="11">
        <v>1E-3</v>
      </c>
      <c r="K174" s="11">
        <v>0.01</v>
      </c>
      <c r="L174" s="11">
        <v>0.01</v>
      </c>
      <c r="M174" s="11">
        <v>20</v>
      </c>
      <c r="N174" s="11">
        <v>20</v>
      </c>
      <c r="O174" s="11">
        <v>1</v>
      </c>
      <c r="P174" s="11">
        <v>5</v>
      </c>
      <c r="Q174" s="11">
        <v>1</v>
      </c>
      <c r="R174" s="11">
        <v>2</v>
      </c>
      <c r="S174" s="11">
        <v>2</v>
      </c>
      <c r="T174" s="11">
        <v>0.5</v>
      </c>
      <c r="U174" s="11">
        <v>1</v>
      </c>
      <c r="V174" s="11">
        <v>0.1</v>
      </c>
      <c r="W174" s="11">
        <v>0.2</v>
      </c>
      <c r="X174" s="11">
        <v>0.05</v>
      </c>
      <c r="Y174" s="11">
        <v>0.05</v>
      </c>
      <c r="Z174" s="11">
        <v>0.01</v>
      </c>
      <c r="AA174" s="11">
        <v>0.05</v>
      </c>
      <c r="AB174" s="11">
        <v>0.01</v>
      </c>
      <c r="AC174" s="11">
        <v>5.0000000000000001E-3</v>
      </c>
      <c r="AD174" s="11">
        <v>0.01</v>
      </c>
      <c r="AE174" s="11">
        <v>0.01</v>
      </c>
      <c r="AF174" s="11">
        <v>0.01</v>
      </c>
      <c r="AG174" s="11">
        <v>0.01</v>
      </c>
      <c r="AH174" s="11">
        <v>0.01</v>
      </c>
      <c r="AI174" s="11">
        <v>5.0000000000000001E-3</v>
      </c>
      <c r="AJ174" s="11">
        <v>0.01</v>
      </c>
      <c r="AK174" s="11">
        <v>2E-3</v>
      </c>
      <c r="AL174" s="11">
        <v>5</v>
      </c>
      <c r="AM174" s="11">
        <v>0.05</v>
      </c>
      <c r="AN174" s="11">
        <v>0.01</v>
      </c>
    </row>
    <row r="175" spans="1:614 14850:16384" s="19" customFormat="1" ht="14.4" thickBot="1">
      <c r="A175" s="18" t="s">
        <v>115</v>
      </c>
      <c r="B175" s="18" t="s">
        <v>116</v>
      </c>
      <c r="C175" s="18" t="s">
        <v>116</v>
      </c>
      <c r="D175" s="18" t="s">
        <v>116</v>
      </c>
      <c r="E175" s="18" t="s">
        <v>116</v>
      </c>
      <c r="F175" s="18" t="s">
        <v>116</v>
      </c>
      <c r="G175" s="18" t="s">
        <v>116</v>
      </c>
      <c r="H175" s="18" t="s">
        <v>116</v>
      </c>
      <c r="I175" s="18" t="s">
        <v>116</v>
      </c>
      <c r="J175" s="18" t="s">
        <v>116</v>
      </c>
      <c r="K175" s="18" t="s">
        <v>116</v>
      </c>
      <c r="L175" s="18" t="s">
        <v>116</v>
      </c>
      <c r="M175" s="18" t="s">
        <v>117</v>
      </c>
      <c r="N175" s="18" t="s">
        <v>117</v>
      </c>
      <c r="O175" s="18" t="s">
        <v>116</v>
      </c>
      <c r="P175" s="18" t="s">
        <v>116</v>
      </c>
      <c r="Q175" s="18" t="s">
        <v>117</v>
      </c>
      <c r="R175" s="18" t="s">
        <v>116</v>
      </c>
      <c r="S175" s="18" t="s">
        <v>116</v>
      </c>
      <c r="T175" s="18" t="s">
        <v>117</v>
      </c>
      <c r="U175" s="18" t="s">
        <v>116</v>
      </c>
      <c r="V175" s="18" t="s">
        <v>117</v>
      </c>
      <c r="W175" s="18" t="s">
        <v>117</v>
      </c>
      <c r="X175" s="18" t="s">
        <v>117</v>
      </c>
      <c r="Y175" s="18" t="s">
        <v>117</v>
      </c>
      <c r="Z175" s="18" t="s">
        <v>117</v>
      </c>
      <c r="AA175" s="18" t="s">
        <v>117</v>
      </c>
      <c r="AB175" s="18" t="s">
        <v>117</v>
      </c>
      <c r="AC175" s="18" t="s">
        <v>117</v>
      </c>
      <c r="AD175" s="18" t="s">
        <v>117</v>
      </c>
      <c r="AE175" s="18" t="s">
        <v>117</v>
      </c>
      <c r="AF175" s="18" t="s">
        <v>117</v>
      </c>
      <c r="AG175" s="18" t="s">
        <v>117</v>
      </c>
      <c r="AH175" s="18" t="s">
        <v>117</v>
      </c>
      <c r="AI175" s="18" t="s">
        <v>117</v>
      </c>
      <c r="AJ175" s="18" t="s">
        <v>117</v>
      </c>
      <c r="AK175" s="18" t="s">
        <v>117</v>
      </c>
      <c r="AL175" s="18" t="s">
        <v>117</v>
      </c>
      <c r="AM175" s="18" t="s">
        <v>117</v>
      </c>
      <c r="AN175" s="18" t="s">
        <v>117</v>
      </c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  <c r="GS175" s="7"/>
      <c r="GT175" s="7"/>
      <c r="GU175" s="7"/>
      <c r="GV175" s="7"/>
      <c r="GW175" s="7"/>
      <c r="GX175" s="7"/>
      <c r="GY175" s="7"/>
      <c r="GZ175" s="7"/>
      <c r="HA175" s="7"/>
      <c r="HB175" s="7"/>
      <c r="HC175" s="7"/>
      <c r="HD175" s="7"/>
      <c r="HE175" s="7"/>
      <c r="HF175" s="7"/>
      <c r="HG175" s="7"/>
      <c r="HH175" s="7"/>
      <c r="HI175" s="7"/>
      <c r="HJ175" s="7"/>
      <c r="HK175" s="7"/>
      <c r="HL175" s="7"/>
      <c r="HM175" s="7"/>
      <c r="HN175" s="7"/>
      <c r="HO175" s="7"/>
      <c r="HP175" s="7"/>
      <c r="HQ175" s="7"/>
      <c r="HR175" s="7"/>
      <c r="HS175" s="7"/>
      <c r="HT175" s="7"/>
      <c r="HU175" s="7"/>
      <c r="HV175" s="7"/>
      <c r="HW175" s="7"/>
      <c r="HX175" s="7"/>
      <c r="HY175" s="7"/>
      <c r="HZ175" s="7"/>
      <c r="IA175" s="7"/>
      <c r="IB175" s="7"/>
      <c r="IC175" s="7"/>
      <c r="ID175" s="7"/>
      <c r="IE175" s="7"/>
      <c r="IF175" s="7"/>
      <c r="IG175" s="7"/>
      <c r="IH175" s="7"/>
      <c r="II175" s="7"/>
      <c r="IJ175" s="7"/>
      <c r="IK175" s="7"/>
      <c r="IL175" s="7"/>
      <c r="IM175" s="7"/>
      <c r="IN175" s="7"/>
      <c r="IO175" s="7"/>
      <c r="IP175" s="7"/>
      <c r="IQ175" s="7"/>
      <c r="IR175" s="7"/>
      <c r="IS175" s="7"/>
      <c r="IT175" s="7"/>
      <c r="IU175" s="7"/>
      <c r="IV175" s="7"/>
      <c r="IW175" s="7"/>
      <c r="IX175" s="7"/>
      <c r="IY175" s="7"/>
      <c r="IZ175" s="7"/>
      <c r="JA175" s="7"/>
      <c r="JB175" s="7"/>
      <c r="JC175" s="7"/>
      <c r="JD175" s="7"/>
      <c r="JE175" s="7"/>
      <c r="JF175" s="7"/>
      <c r="JG175" s="7"/>
      <c r="JH175" s="7"/>
      <c r="JI175" s="7"/>
      <c r="JJ175" s="7"/>
      <c r="JK175" s="7"/>
      <c r="JL175" s="7"/>
      <c r="JM175" s="7"/>
      <c r="JN175" s="7"/>
      <c r="JO175" s="7"/>
      <c r="JP175" s="7"/>
      <c r="JQ175" s="7"/>
      <c r="JR175" s="7"/>
      <c r="JS175" s="7"/>
      <c r="JT175" s="7"/>
      <c r="JU175" s="7"/>
      <c r="JV175" s="7"/>
      <c r="JW175" s="7"/>
      <c r="JX175" s="7"/>
      <c r="JY175" s="7"/>
      <c r="JZ175" s="7"/>
      <c r="KA175" s="7"/>
      <c r="KB175" s="7"/>
      <c r="KC175" s="7"/>
      <c r="KD175" s="7"/>
      <c r="KE175" s="7"/>
      <c r="KF175" s="7"/>
      <c r="KG175" s="7"/>
      <c r="KH175" s="7"/>
      <c r="KI175" s="7"/>
      <c r="KJ175" s="7"/>
      <c r="KK175" s="7"/>
      <c r="KL175" s="7"/>
      <c r="KM175" s="7"/>
      <c r="KN175" s="7"/>
      <c r="KO175" s="7"/>
      <c r="KP175" s="7"/>
      <c r="KQ175" s="7"/>
      <c r="KR175" s="7"/>
      <c r="KS175" s="7"/>
      <c r="KT175" s="7"/>
      <c r="KU175" s="7"/>
      <c r="KV175" s="7"/>
      <c r="KW175" s="7"/>
      <c r="KX175" s="7"/>
      <c r="KY175" s="7"/>
      <c r="KZ175" s="7"/>
      <c r="LA175" s="7"/>
      <c r="LB175" s="7"/>
      <c r="LC175" s="7"/>
      <c r="LD175" s="7"/>
      <c r="LE175" s="7"/>
      <c r="LF175" s="7"/>
      <c r="LG175" s="7"/>
      <c r="LH175" s="7"/>
      <c r="LI175" s="7"/>
      <c r="LJ175" s="7"/>
      <c r="LK175" s="7"/>
      <c r="LL175" s="7"/>
      <c r="LM175" s="7"/>
      <c r="LN175" s="7"/>
      <c r="LO175" s="7"/>
      <c r="LP175" s="7"/>
      <c r="LQ175" s="7"/>
      <c r="LR175" s="7"/>
      <c r="LS175" s="7"/>
      <c r="LT175" s="7"/>
      <c r="LU175" s="7"/>
      <c r="LV175" s="7"/>
      <c r="LW175" s="7"/>
      <c r="LX175" s="7"/>
      <c r="LY175" s="7"/>
      <c r="LZ175" s="7"/>
      <c r="MA175" s="7"/>
      <c r="MB175" s="7"/>
      <c r="MC175" s="7"/>
      <c r="MD175" s="7"/>
      <c r="ME175" s="7"/>
      <c r="MF175" s="7"/>
      <c r="MG175" s="7"/>
      <c r="MH175" s="7"/>
      <c r="MI175" s="7"/>
      <c r="MJ175" s="7"/>
      <c r="MK175" s="7"/>
      <c r="ML175" s="7"/>
      <c r="MM175" s="7"/>
      <c r="MN175" s="7"/>
      <c r="MO175" s="7"/>
      <c r="MP175" s="7"/>
      <c r="MQ175" s="7"/>
      <c r="MR175" s="7"/>
      <c r="MS175" s="7"/>
      <c r="MT175" s="7"/>
      <c r="MU175" s="7"/>
      <c r="MV175" s="7"/>
      <c r="MW175" s="7"/>
      <c r="MX175" s="7"/>
      <c r="MY175" s="7"/>
      <c r="MZ175" s="7"/>
      <c r="NA175" s="7"/>
      <c r="NB175" s="7"/>
      <c r="NC175" s="7"/>
      <c r="ND175" s="7"/>
      <c r="NE175" s="7"/>
      <c r="NF175" s="7"/>
      <c r="NG175" s="7"/>
      <c r="NH175" s="7"/>
      <c r="NI175" s="7"/>
      <c r="NJ175" s="7"/>
      <c r="NK175" s="7"/>
      <c r="NL175" s="7"/>
      <c r="NM175" s="7"/>
      <c r="NN175" s="7"/>
      <c r="NO175" s="7"/>
      <c r="NP175" s="7"/>
      <c r="NQ175" s="7"/>
      <c r="NR175" s="7"/>
      <c r="NS175" s="7"/>
      <c r="NT175" s="7"/>
      <c r="NU175" s="7"/>
      <c r="NV175" s="7"/>
      <c r="NW175" s="7"/>
      <c r="NX175" s="7"/>
      <c r="NY175" s="7"/>
      <c r="NZ175" s="7"/>
      <c r="OA175" s="7"/>
      <c r="OB175" s="7"/>
      <c r="OC175" s="7"/>
      <c r="OD175" s="7"/>
      <c r="OE175" s="7"/>
      <c r="OF175" s="7"/>
      <c r="OG175" s="7"/>
      <c r="OH175" s="7"/>
      <c r="OI175" s="7"/>
      <c r="OJ175" s="7"/>
      <c r="OK175" s="7"/>
      <c r="OL175" s="7"/>
      <c r="OM175" s="7"/>
      <c r="ON175" s="7"/>
      <c r="OO175" s="7"/>
      <c r="OP175" s="7"/>
      <c r="OQ175" s="7"/>
      <c r="OR175" s="7"/>
      <c r="OS175" s="7"/>
      <c r="OT175" s="7"/>
      <c r="OU175" s="7"/>
      <c r="OV175" s="7"/>
      <c r="OW175" s="7"/>
      <c r="OX175" s="7"/>
      <c r="OY175" s="7"/>
      <c r="OZ175" s="7"/>
      <c r="PA175" s="7"/>
      <c r="PB175" s="7"/>
      <c r="PC175" s="7"/>
      <c r="PD175" s="7"/>
      <c r="PE175" s="7"/>
      <c r="PF175" s="7"/>
      <c r="PG175" s="7"/>
      <c r="PH175" s="7"/>
      <c r="PI175" s="7"/>
      <c r="PJ175" s="7"/>
      <c r="PK175" s="7"/>
      <c r="PL175" s="7"/>
      <c r="PM175" s="7"/>
      <c r="PN175" s="7"/>
      <c r="PO175" s="7"/>
      <c r="PP175" s="7"/>
      <c r="PQ175" s="7"/>
      <c r="PR175" s="7"/>
      <c r="PS175" s="7"/>
      <c r="PT175" s="7"/>
      <c r="PU175" s="7"/>
      <c r="PV175" s="7"/>
      <c r="PW175" s="7"/>
      <c r="PX175" s="7"/>
      <c r="PY175" s="7"/>
      <c r="PZ175" s="7"/>
      <c r="QA175" s="7"/>
      <c r="QB175" s="7"/>
      <c r="QC175" s="7"/>
      <c r="QD175" s="7"/>
      <c r="QE175" s="7"/>
      <c r="QF175" s="7"/>
      <c r="QG175" s="7"/>
      <c r="QH175" s="7"/>
      <c r="QI175" s="7"/>
      <c r="QJ175" s="7"/>
      <c r="QK175" s="7"/>
      <c r="QL175" s="7"/>
      <c r="QM175" s="7"/>
      <c r="QN175" s="7"/>
      <c r="QO175" s="7"/>
      <c r="QP175" s="7"/>
      <c r="QQ175" s="7"/>
      <c r="QR175" s="7"/>
      <c r="QS175" s="7"/>
      <c r="QT175" s="7"/>
      <c r="QU175" s="7"/>
      <c r="QV175" s="7"/>
      <c r="QW175" s="7"/>
      <c r="QX175" s="7"/>
      <c r="QY175" s="7"/>
      <c r="QZ175" s="7"/>
      <c r="RA175" s="7"/>
      <c r="RB175" s="7"/>
      <c r="RC175" s="7"/>
      <c r="RD175" s="7"/>
      <c r="RE175" s="7"/>
      <c r="RF175" s="7"/>
      <c r="RG175" s="7"/>
      <c r="RH175" s="7"/>
      <c r="RI175" s="7"/>
      <c r="RJ175" s="7"/>
      <c r="RK175" s="7"/>
      <c r="RL175" s="7"/>
      <c r="RM175" s="7"/>
      <c r="RN175" s="7"/>
      <c r="RO175" s="7"/>
      <c r="RP175" s="7"/>
      <c r="RQ175" s="7"/>
      <c r="RR175" s="7"/>
      <c r="RS175" s="7"/>
      <c r="RT175" s="7"/>
      <c r="RU175" s="7"/>
      <c r="RV175" s="7"/>
      <c r="RW175" s="7"/>
      <c r="RX175" s="7"/>
      <c r="RY175" s="7"/>
      <c r="RZ175" s="7"/>
      <c r="SA175" s="7"/>
      <c r="SB175" s="7"/>
      <c r="SC175" s="7"/>
      <c r="SD175" s="7"/>
      <c r="SE175" s="7"/>
      <c r="SF175" s="7"/>
      <c r="SG175" s="7"/>
      <c r="SH175" s="7"/>
      <c r="SI175" s="7"/>
      <c r="SJ175" s="7"/>
      <c r="SK175" s="7"/>
      <c r="SL175" s="7"/>
      <c r="SM175" s="7"/>
      <c r="SN175" s="7"/>
      <c r="SO175" s="7"/>
      <c r="SP175" s="7"/>
      <c r="SQ175" s="7"/>
      <c r="SR175" s="7"/>
      <c r="SS175" s="7"/>
      <c r="ST175" s="7"/>
      <c r="SU175" s="7"/>
      <c r="SV175" s="7"/>
      <c r="SW175" s="7"/>
      <c r="SX175" s="7"/>
      <c r="SY175" s="7"/>
      <c r="SZ175" s="7"/>
      <c r="TA175" s="7"/>
      <c r="TB175" s="7"/>
      <c r="TC175" s="7"/>
      <c r="TD175" s="7"/>
      <c r="TE175" s="7"/>
      <c r="TF175" s="7"/>
      <c r="TG175" s="7"/>
      <c r="TH175" s="7"/>
      <c r="TI175" s="7"/>
      <c r="TJ175" s="7"/>
      <c r="TK175" s="7"/>
      <c r="TL175" s="7"/>
      <c r="TM175" s="7"/>
      <c r="TN175" s="7"/>
      <c r="TO175" s="7"/>
      <c r="TP175" s="7"/>
      <c r="TQ175" s="7"/>
      <c r="TR175" s="7"/>
      <c r="TS175" s="7"/>
      <c r="TT175" s="7"/>
      <c r="TU175" s="7"/>
      <c r="TV175" s="7"/>
      <c r="TW175" s="7"/>
      <c r="TX175" s="7"/>
      <c r="TY175" s="7"/>
      <c r="TZ175" s="7"/>
      <c r="UA175" s="7"/>
      <c r="UB175" s="7"/>
      <c r="UC175" s="7"/>
      <c r="UD175" s="7"/>
      <c r="UE175" s="7"/>
      <c r="UF175" s="7"/>
      <c r="UG175" s="7"/>
      <c r="UH175" s="7"/>
      <c r="UI175" s="7"/>
      <c r="UJ175" s="7"/>
      <c r="UK175" s="7"/>
      <c r="UL175" s="7"/>
      <c r="UM175" s="7"/>
      <c r="UN175" s="7"/>
      <c r="UO175" s="7"/>
      <c r="UP175" s="7"/>
      <c r="UQ175" s="7"/>
      <c r="UR175" s="7"/>
      <c r="US175" s="7"/>
      <c r="UT175" s="7"/>
      <c r="UU175" s="7"/>
      <c r="UV175" s="7"/>
      <c r="UW175" s="7"/>
      <c r="UX175" s="7"/>
      <c r="UY175" s="7"/>
      <c r="UZ175" s="7"/>
      <c r="VA175" s="7"/>
      <c r="VB175" s="7"/>
      <c r="VC175" s="7"/>
      <c r="VD175" s="7"/>
      <c r="VE175" s="7"/>
      <c r="VF175" s="7"/>
      <c r="VG175" s="7"/>
      <c r="VH175" s="7"/>
      <c r="VI175" s="7"/>
      <c r="VJ175" s="7"/>
      <c r="VK175" s="7"/>
      <c r="VL175" s="7"/>
      <c r="VM175" s="7"/>
      <c r="VN175" s="7"/>
      <c r="VO175" s="7"/>
      <c r="VP175" s="7"/>
      <c r="VQ175" s="7"/>
      <c r="VR175" s="7"/>
      <c r="VS175" s="7"/>
      <c r="VT175" s="7"/>
      <c r="VU175" s="7"/>
      <c r="VV175" s="7"/>
      <c r="VW175" s="7"/>
      <c r="VX175" s="7"/>
      <c r="VY175" s="7"/>
      <c r="VZ175" s="7"/>
      <c r="WA175" s="7"/>
      <c r="WB175" s="7"/>
      <c r="WC175" s="7"/>
      <c r="WD175" s="7"/>
      <c r="WE175" s="7"/>
      <c r="WF175" s="7"/>
      <c r="WG175" s="7"/>
      <c r="WH175" s="7"/>
      <c r="WI175" s="7"/>
      <c r="WJ175" s="7"/>
      <c r="WK175" s="7"/>
      <c r="WL175" s="7"/>
      <c r="WM175" s="7"/>
      <c r="WN175" s="7"/>
      <c r="WO175" s="7"/>
      <c r="WP175" s="7"/>
      <c r="UYD175" s="7"/>
      <c r="UYE175" s="7"/>
      <c r="UYF175" s="7"/>
      <c r="UYG175" s="7"/>
      <c r="UYH175" s="7"/>
      <c r="UYI175" s="7"/>
      <c r="UYJ175" s="7"/>
      <c r="UYK175" s="7"/>
      <c r="UYL175" s="7"/>
      <c r="UYM175" s="7"/>
      <c r="UYN175" s="7"/>
      <c r="UYO175" s="7"/>
      <c r="UYP175" s="7"/>
      <c r="UYQ175" s="7"/>
      <c r="UYR175" s="7"/>
      <c r="UYS175" s="7"/>
      <c r="UYT175" s="7"/>
      <c r="UYU175" s="7"/>
      <c r="UYV175" s="7"/>
      <c r="UYW175" s="7"/>
      <c r="UYX175" s="7"/>
      <c r="UYY175" s="7"/>
      <c r="UYZ175" s="7"/>
      <c r="UZA175" s="7"/>
      <c r="UZB175" s="7"/>
      <c r="UZC175" s="7"/>
      <c r="UZD175" s="7"/>
      <c r="UZE175" s="7"/>
      <c r="UZF175" s="7"/>
      <c r="UZG175" s="7"/>
      <c r="UZH175" s="7"/>
      <c r="UZI175" s="7"/>
      <c r="UZJ175" s="7"/>
      <c r="UZK175" s="7"/>
      <c r="UZL175" s="7"/>
      <c r="UZM175" s="7"/>
      <c r="UZN175" s="7"/>
      <c r="UZO175" s="7"/>
      <c r="UZP175" s="7"/>
      <c r="UZQ175" s="7"/>
      <c r="UZR175" s="7"/>
      <c r="UZS175" s="7"/>
      <c r="UZT175" s="7"/>
      <c r="UZU175" s="7"/>
      <c r="UZV175" s="7"/>
      <c r="UZW175" s="7"/>
      <c r="UZX175" s="7"/>
      <c r="UZY175" s="7"/>
      <c r="UZZ175" s="7"/>
      <c r="VAA175" s="7"/>
      <c r="VAB175" s="7"/>
      <c r="VAC175" s="7"/>
      <c r="VAD175" s="7"/>
      <c r="VAE175" s="7"/>
      <c r="VAF175" s="7"/>
      <c r="VAG175" s="7"/>
      <c r="VAH175" s="7"/>
      <c r="VAI175" s="7"/>
      <c r="VAJ175" s="7"/>
      <c r="VAK175" s="7"/>
      <c r="VAL175" s="7"/>
      <c r="VAM175" s="7"/>
      <c r="VAN175" s="7"/>
      <c r="VAO175" s="7"/>
      <c r="VAP175" s="7"/>
      <c r="VAQ175" s="7"/>
      <c r="VAR175" s="7"/>
      <c r="VAS175" s="7"/>
      <c r="VAT175" s="7"/>
      <c r="VAU175" s="7"/>
      <c r="VAV175" s="7"/>
      <c r="VAW175" s="7"/>
      <c r="VAX175" s="7"/>
      <c r="VAY175" s="7"/>
      <c r="VAZ175" s="7"/>
      <c r="VBA175" s="7"/>
      <c r="VBB175" s="7"/>
      <c r="VBC175" s="7"/>
      <c r="VBD175" s="7"/>
      <c r="VBE175" s="7"/>
      <c r="VBF175" s="7"/>
      <c r="VBG175" s="7"/>
      <c r="VBH175" s="7"/>
      <c r="VBI175" s="7"/>
      <c r="VBJ175" s="7"/>
      <c r="VBK175" s="7"/>
      <c r="VBL175" s="7"/>
      <c r="VBM175" s="7"/>
      <c r="VBN175" s="7"/>
      <c r="VBO175" s="7"/>
      <c r="VBP175" s="7"/>
      <c r="VBQ175" s="7"/>
      <c r="VBR175" s="7"/>
      <c r="VBS175" s="7"/>
      <c r="VBT175" s="7"/>
      <c r="VBU175" s="7"/>
      <c r="VBV175" s="7"/>
      <c r="VBW175" s="7"/>
      <c r="VBX175" s="7"/>
      <c r="VBY175" s="7"/>
      <c r="VBZ175" s="7"/>
      <c r="VCA175" s="7"/>
      <c r="VCB175" s="7"/>
      <c r="VCC175" s="7"/>
      <c r="VCD175" s="7"/>
      <c r="VCE175" s="7"/>
      <c r="VCF175" s="7"/>
      <c r="VCG175" s="7"/>
      <c r="VCH175" s="7"/>
      <c r="VCI175" s="7"/>
      <c r="VCJ175" s="7"/>
      <c r="VCK175" s="7"/>
      <c r="VCL175" s="7"/>
      <c r="VCM175" s="7"/>
      <c r="VCN175" s="7"/>
      <c r="VCO175" s="7"/>
      <c r="VCP175" s="7"/>
      <c r="VCQ175" s="7"/>
      <c r="VCR175" s="7"/>
      <c r="VCS175" s="7"/>
      <c r="VCT175" s="7"/>
      <c r="VCU175" s="7"/>
      <c r="VCV175" s="7"/>
      <c r="VCW175" s="7"/>
      <c r="VCX175" s="7"/>
      <c r="VCY175" s="7"/>
      <c r="VCZ175" s="7"/>
      <c r="VDA175" s="7"/>
      <c r="VDB175" s="7"/>
      <c r="VDC175" s="7"/>
      <c r="VDD175" s="7"/>
      <c r="VDE175" s="7"/>
      <c r="VDF175" s="7"/>
      <c r="VDG175" s="7"/>
      <c r="VDH175" s="7"/>
      <c r="VDI175" s="7"/>
      <c r="VDJ175" s="7"/>
      <c r="VDK175" s="7"/>
      <c r="VDL175" s="7"/>
      <c r="VDM175" s="7"/>
      <c r="VDN175" s="7"/>
      <c r="VDO175" s="7"/>
      <c r="VDP175" s="7"/>
      <c r="VDQ175" s="7"/>
      <c r="VDR175" s="7"/>
      <c r="VDS175" s="7"/>
      <c r="VDT175" s="7"/>
      <c r="VDU175" s="7"/>
      <c r="VDV175" s="7"/>
      <c r="VDW175" s="7"/>
      <c r="VDX175" s="7"/>
      <c r="VDY175" s="7"/>
      <c r="VDZ175" s="7"/>
      <c r="VEA175" s="7"/>
      <c r="VEB175" s="7"/>
      <c r="VEC175" s="7"/>
      <c r="VED175" s="7"/>
      <c r="VEE175" s="7"/>
      <c r="VEF175" s="7"/>
      <c r="VEG175" s="7"/>
      <c r="VEH175" s="7"/>
      <c r="VEI175" s="7"/>
      <c r="VEJ175" s="7"/>
      <c r="VEK175" s="7"/>
      <c r="VEL175" s="7"/>
      <c r="VEM175" s="7"/>
      <c r="VEN175" s="7"/>
      <c r="VEO175" s="7"/>
      <c r="VEP175" s="7"/>
      <c r="VEQ175" s="7"/>
      <c r="VER175" s="7"/>
      <c r="VES175" s="7"/>
      <c r="VET175" s="7"/>
      <c r="VEU175" s="7"/>
      <c r="VEV175" s="7"/>
      <c r="VEW175" s="7"/>
      <c r="VEX175" s="7"/>
      <c r="VEY175" s="7"/>
      <c r="VEZ175" s="7"/>
      <c r="VFA175" s="7"/>
      <c r="VFB175" s="7"/>
      <c r="VFC175" s="7"/>
      <c r="VFD175" s="7"/>
      <c r="VFE175" s="7"/>
      <c r="VFF175" s="7"/>
      <c r="VFG175" s="7"/>
      <c r="VFH175" s="7"/>
      <c r="VFI175" s="7"/>
      <c r="VFJ175" s="7"/>
      <c r="VFK175" s="7"/>
      <c r="VFL175" s="7"/>
      <c r="VFM175" s="7"/>
      <c r="VFN175" s="7"/>
      <c r="VFO175" s="7"/>
      <c r="VFP175" s="7"/>
      <c r="VFQ175" s="7"/>
      <c r="VFR175" s="7"/>
      <c r="VFS175" s="7"/>
      <c r="VFT175" s="7"/>
      <c r="VFU175" s="7"/>
      <c r="VFV175" s="7"/>
      <c r="VFW175" s="7"/>
      <c r="VFX175" s="7"/>
      <c r="VFY175" s="7"/>
      <c r="VFZ175" s="7"/>
      <c r="VGA175" s="7"/>
      <c r="VGB175" s="7"/>
      <c r="VGC175" s="7"/>
      <c r="VGD175" s="7"/>
      <c r="VGE175" s="7"/>
      <c r="VGF175" s="7"/>
      <c r="VGG175" s="7"/>
      <c r="VGH175" s="7"/>
      <c r="VGI175" s="7"/>
      <c r="VGJ175" s="7"/>
      <c r="VGK175" s="7"/>
      <c r="VGL175" s="7"/>
      <c r="VGM175" s="7"/>
      <c r="VGN175" s="7"/>
      <c r="VGO175" s="7"/>
      <c r="VGP175" s="7"/>
      <c r="VGQ175" s="7"/>
      <c r="VGR175" s="7"/>
      <c r="VGS175" s="7"/>
      <c r="VGT175" s="7"/>
      <c r="VGU175" s="7"/>
      <c r="VGV175" s="7"/>
      <c r="VGW175" s="7"/>
      <c r="VGX175" s="7"/>
      <c r="VGY175" s="7"/>
      <c r="VGZ175" s="7"/>
      <c r="VHA175" s="7"/>
      <c r="VHB175" s="7"/>
      <c r="VHC175" s="7"/>
      <c r="VHD175" s="7"/>
      <c r="VHE175" s="7"/>
      <c r="VHF175" s="7"/>
      <c r="VHG175" s="7"/>
      <c r="VHH175" s="7"/>
      <c r="VHI175" s="7"/>
      <c r="VHJ175" s="7"/>
      <c r="VHK175" s="7"/>
      <c r="VHL175" s="7"/>
      <c r="VHM175" s="7"/>
      <c r="VHN175" s="7"/>
      <c r="VHO175" s="7"/>
      <c r="VHP175" s="7"/>
      <c r="VHQ175" s="7"/>
      <c r="VHR175" s="7"/>
      <c r="VHS175" s="7"/>
      <c r="VHT175" s="7"/>
      <c r="VHU175" s="7"/>
      <c r="VHV175" s="7"/>
      <c r="VHW175" s="7"/>
      <c r="VHX175" s="7"/>
      <c r="VHY175" s="7"/>
      <c r="VHZ175" s="7"/>
      <c r="VIA175" s="7"/>
      <c r="VIB175" s="7"/>
      <c r="VIC175" s="7"/>
      <c r="VID175" s="7"/>
      <c r="VIE175" s="7"/>
      <c r="VIF175" s="7"/>
      <c r="VIG175" s="7"/>
      <c r="VIH175" s="7"/>
      <c r="VII175" s="7"/>
      <c r="VIJ175" s="7"/>
      <c r="VIK175" s="7"/>
      <c r="VIL175" s="7"/>
      <c r="VIM175" s="7"/>
      <c r="VIN175" s="7"/>
      <c r="VIO175" s="7"/>
      <c r="VIP175" s="7"/>
      <c r="VIQ175" s="7"/>
      <c r="VIR175" s="7"/>
      <c r="VIS175" s="7"/>
      <c r="VIT175" s="7"/>
      <c r="VIU175" s="7"/>
      <c r="VIV175" s="7"/>
      <c r="VIW175" s="7"/>
      <c r="VIX175" s="7"/>
      <c r="VIY175" s="7"/>
      <c r="VIZ175" s="7"/>
      <c r="VJA175" s="7"/>
      <c r="VJB175" s="7"/>
      <c r="VJC175" s="7"/>
      <c r="VJD175" s="7"/>
      <c r="VJE175" s="7"/>
      <c r="VJF175" s="7"/>
      <c r="VJG175" s="7"/>
      <c r="VJH175" s="7"/>
      <c r="VJI175" s="7"/>
      <c r="VJJ175" s="7"/>
      <c r="VJK175" s="7"/>
      <c r="VJL175" s="7"/>
      <c r="VJM175" s="7"/>
      <c r="VJN175" s="7"/>
      <c r="VJO175" s="7"/>
      <c r="VJP175" s="7"/>
      <c r="VJQ175" s="7"/>
      <c r="VJR175" s="7"/>
      <c r="VJS175" s="7"/>
      <c r="VJT175" s="7"/>
      <c r="VJU175" s="7"/>
      <c r="VJV175" s="7"/>
      <c r="VJW175" s="7"/>
      <c r="VJX175" s="7"/>
      <c r="VJY175" s="7"/>
      <c r="VJZ175" s="7"/>
      <c r="VKA175" s="7"/>
      <c r="VKB175" s="7"/>
      <c r="VKC175" s="7"/>
      <c r="VKD175" s="7"/>
      <c r="VKE175" s="7"/>
      <c r="VKF175" s="7"/>
      <c r="VKG175" s="7"/>
      <c r="VKH175" s="7"/>
      <c r="VKI175" s="7"/>
      <c r="VKJ175" s="7"/>
      <c r="VKK175" s="7"/>
      <c r="VKL175" s="7"/>
      <c r="VKM175" s="7"/>
      <c r="VKN175" s="7"/>
      <c r="VKO175" s="7"/>
      <c r="VKP175" s="7"/>
      <c r="VKQ175" s="7"/>
      <c r="VKR175" s="7"/>
      <c r="VKS175" s="7"/>
      <c r="VKT175" s="7"/>
      <c r="VKU175" s="7"/>
      <c r="VKV175" s="7"/>
      <c r="VKW175" s="7"/>
      <c r="VKX175" s="7"/>
      <c r="VKY175" s="7"/>
      <c r="VKZ175" s="7"/>
      <c r="VLA175" s="7"/>
      <c r="VLB175" s="7"/>
      <c r="VLC175" s="7"/>
      <c r="VLD175" s="7"/>
      <c r="VLE175" s="7"/>
      <c r="VLF175" s="7"/>
      <c r="VLG175" s="7"/>
      <c r="VLH175" s="7"/>
      <c r="VLI175" s="7"/>
      <c r="VLJ175" s="7"/>
      <c r="VLK175" s="7"/>
      <c r="VLL175" s="7"/>
      <c r="VLM175" s="7"/>
      <c r="VLN175" s="7"/>
      <c r="VLO175" s="7"/>
      <c r="VLP175" s="7"/>
      <c r="VLQ175" s="7"/>
      <c r="VLR175" s="7"/>
      <c r="VLS175" s="7"/>
      <c r="VLT175" s="7"/>
      <c r="VLU175" s="7"/>
      <c r="VLV175" s="7"/>
      <c r="VLW175" s="7"/>
      <c r="VLX175" s="7"/>
      <c r="VLY175" s="7"/>
      <c r="VLZ175" s="7"/>
      <c r="VMA175" s="7"/>
      <c r="VMB175" s="7"/>
      <c r="VMC175" s="7"/>
      <c r="VMD175" s="7"/>
      <c r="VME175" s="7"/>
      <c r="VMF175" s="7"/>
      <c r="VMG175" s="7"/>
      <c r="VMH175" s="7"/>
      <c r="VMI175" s="7"/>
      <c r="VMJ175" s="7"/>
      <c r="VMK175" s="7"/>
      <c r="VML175" s="7"/>
      <c r="VMM175" s="7"/>
      <c r="VMN175" s="7"/>
      <c r="VMO175" s="7"/>
      <c r="VMP175" s="7"/>
      <c r="VMQ175" s="7"/>
      <c r="VMR175" s="7"/>
      <c r="VMS175" s="7"/>
      <c r="VMT175" s="7"/>
      <c r="VMU175" s="7"/>
      <c r="VMV175" s="7"/>
      <c r="VMW175" s="7"/>
      <c r="VMX175" s="7"/>
      <c r="VMY175" s="7"/>
      <c r="VMZ175" s="7"/>
      <c r="VNA175" s="7"/>
      <c r="VNB175" s="7"/>
      <c r="VNC175" s="7"/>
      <c r="VND175" s="7"/>
      <c r="VNE175" s="7"/>
      <c r="VNF175" s="7"/>
      <c r="VNG175" s="7"/>
      <c r="VNH175" s="7"/>
      <c r="VNI175" s="7"/>
      <c r="VNJ175" s="7"/>
      <c r="VNK175" s="7"/>
      <c r="VNL175" s="7"/>
      <c r="VNM175" s="7"/>
      <c r="VNN175" s="7"/>
      <c r="VNO175" s="7"/>
      <c r="VNP175" s="7"/>
      <c r="VNQ175" s="7"/>
      <c r="VNR175" s="7"/>
      <c r="VNS175" s="7"/>
      <c r="VNT175" s="7"/>
      <c r="VNU175" s="7"/>
      <c r="VNV175" s="7"/>
      <c r="VNW175" s="7"/>
      <c r="VNX175" s="7"/>
      <c r="VNY175" s="7"/>
      <c r="VNZ175" s="7"/>
      <c r="VOA175" s="7"/>
      <c r="VOB175" s="7"/>
      <c r="VOC175" s="7"/>
      <c r="VOD175" s="7"/>
      <c r="VOE175" s="7"/>
      <c r="VOF175" s="7"/>
      <c r="VOG175" s="7"/>
      <c r="VOH175" s="7"/>
      <c r="VOI175" s="7"/>
      <c r="VOJ175" s="7"/>
      <c r="VOK175" s="7"/>
      <c r="VOL175" s="7"/>
      <c r="VOM175" s="7"/>
      <c r="VON175" s="7"/>
      <c r="VOO175" s="7"/>
      <c r="VOP175" s="7"/>
      <c r="VOQ175" s="7"/>
      <c r="VOR175" s="7"/>
      <c r="VOS175" s="7"/>
      <c r="VOT175" s="7"/>
      <c r="VOU175" s="7"/>
      <c r="VOV175" s="7"/>
      <c r="VOW175" s="7"/>
      <c r="VOX175" s="7"/>
      <c r="VOY175" s="7"/>
      <c r="VOZ175" s="7"/>
      <c r="VPA175" s="7"/>
      <c r="VPB175" s="7"/>
      <c r="VPC175" s="7"/>
      <c r="VPD175" s="7"/>
      <c r="VPE175" s="7"/>
      <c r="VPF175" s="7"/>
      <c r="VPG175" s="7"/>
      <c r="VPH175" s="7"/>
      <c r="VPI175" s="7"/>
      <c r="VPJ175" s="7"/>
      <c r="VPK175" s="7"/>
      <c r="VPL175" s="7"/>
      <c r="VPM175" s="7"/>
      <c r="VPN175" s="7"/>
      <c r="VPO175" s="7"/>
      <c r="VPP175" s="7"/>
      <c r="VPQ175" s="7"/>
      <c r="VPR175" s="7"/>
      <c r="VPS175" s="7"/>
      <c r="VPT175" s="7"/>
      <c r="VPU175" s="7"/>
      <c r="VPV175" s="7"/>
      <c r="VPW175" s="7"/>
      <c r="VPX175" s="7"/>
      <c r="VPY175" s="7"/>
      <c r="VPZ175" s="7"/>
      <c r="VQA175" s="7"/>
      <c r="VQB175" s="7"/>
      <c r="VQC175" s="7"/>
      <c r="VQD175" s="7"/>
      <c r="VQE175" s="7"/>
      <c r="VQF175" s="7"/>
      <c r="VQG175" s="7"/>
      <c r="VQH175" s="7"/>
      <c r="VQI175" s="7"/>
      <c r="VQJ175" s="7"/>
      <c r="VQK175" s="7"/>
      <c r="VQL175" s="7"/>
      <c r="VQM175" s="7"/>
      <c r="VQN175" s="7"/>
      <c r="VQO175" s="7"/>
      <c r="VQP175" s="7"/>
      <c r="VQQ175" s="7"/>
      <c r="VQR175" s="7"/>
      <c r="VQS175" s="7"/>
      <c r="VQT175" s="7"/>
      <c r="VQU175" s="7"/>
      <c r="VQV175" s="7"/>
      <c r="VQW175" s="7"/>
      <c r="VQX175" s="7"/>
      <c r="VQY175" s="7"/>
      <c r="VQZ175" s="7"/>
      <c r="VRA175" s="7"/>
      <c r="VRB175" s="7"/>
      <c r="VRC175" s="7"/>
      <c r="VRD175" s="7"/>
      <c r="VRE175" s="7"/>
      <c r="VRF175" s="7"/>
      <c r="VRG175" s="7"/>
      <c r="VRH175" s="7"/>
      <c r="VRI175" s="7"/>
      <c r="VRJ175" s="7"/>
      <c r="VRK175" s="7"/>
      <c r="VRL175" s="7"/>
      <c r="VRM175" s="7"/>
      <c r="VRN175" s="7"/>
      <c r="VRO175" s="7"/>
      <c r="VRP175" s="7"/>
      <c r="VRQ175" s="7"/>
      <c r="VRR175" s="7"/>
      <c r="VRS175" s="7"/>
      <c r="VRT175" s="7"/>
      <c r="VRU175" s="7"/>
      <c r="VRV175" s="7"/>
      <c r="VRW175" s="7"/>
      <c r="VRX175" s="7"/>
      <c r="VRY175" s="7"/>
      <c r="VRZ175" s="7"/>
      <c r="VSA175" s="7"/>
      <c r="VSB175" s="7"/>
      <c r="VSC175" s="7"/>
      <c r="VSD175" s="7"/>
      <c r="VSE175" s="7"/>
      <c r="VSF175" s="7"/>
      <c r="VSG175" s="7"/>
      <c r="VSH175" s="7"/>
      <c r="VSI175" s="7"/>
      <c r="VSJ175" s="7"/>
      <c r="VSK175" s="7"/>
      <c r="VSL175" s="7"/>
      <c r="VSM175" s="7"/>
      <c r="VSN175" s="7"/>
      <c r="VSO175" s="7"/>
      <c r="VSP175" s="7"/>
      <c r="VSQ175" s="7"/>
      <c r="VSR175" s="7"/>
      <c r="VSS175" s="7"/>
      <c r="VST175" s="7"/>
      <c r="VSU175" s="7"/>
      <c r="VSV175" s="7"/>
      <c r="VSW175" s="7"/>
      <c r="VSX175" s="7"/>
      <c r="VSY175" s="7"/>
      <c r="VSZ175" s="7"/>
      <c r="VTA175" s="7"/>
      <c r="VTB175" s="7"/>
      <c r="VTC175" s="7"/>
      <c r="VTD175" s="7"/>
      <c r="VTE175" s="7"/>
      <c r="VTF175" s="7"/>
      <c r="VTG175" s="7"/>
      <c r="VTH175" s="7"/>
      <c r="VTI175" s="7"/>
      <c r="VTJ175" s="7"/>
      <c r="VTK175" s="7"/>
      <c r="VTL175" s="7"/>
      <c r="VTM175" s="7"/>
      <c r="VTN175" s="7"/>
      <c r="VTO175" s="7"/>
      <c r="VTP175" s="7"/>
      <c r="VTQ175" s="7"/>
      <c r="VTR175" s="7"/>
      <c r="VTS175" s="7"/>
      <c r="VTT175" s="7"/>
      <c r="VTU175" s="7"/>
      <c r="VTV175" s="7"/>
      <c r="VTW175" s="7"/>
      <c r="VTX175" s="7"/>
      <c r="VTY175" s="7"/>
      <c r="VTZ175" s="7"/>
      <c r="VUA175" s="7"/>
      <c r="VUB175" s="7"/>
      <c r="VUC175" s="7"/>
      <c r="VUD175" s="7"/>
      <c r="VUE175" s="7"/>
      <c r="VUF175" s="7"/>
      <c r="VUG175" s="7"/>
      <c r="VUH175" s="7"/>
      <c r="VUI175" s="7"/>
      <c r="VUJ175" s="7"/>
      <c r="VUK175" s="7"/>
      <c r="VUL175" s="7"/>
      <c r="VUM175" s="7"/>
      <c r="VUN175" s="7"/>
      <c r="VUO175" s="7"/>
      <c r="VUP175" s="7"/>
      <c r="VUQ175" s="7"/>
      <c r="VUR175" s="7"/>
      <c r="VUS175" s="7"/>
      <c r="VUT175" s="7"/>
      <c r="VUU175" s="7"/>
      <c r="VUV175" s="7"/>
      <c r="VUW175" s="7"/>
      <c r="VUX175" s="7"/>
      <c r="VUY175" s="7"/>
      <c r="VUZ175" s="7"/>
      <c r="VVA175" s="7"/>
      <c r="VVB175" s="7"/>
      <c r="VVC175" s="7"/>
      <c r="VVD175" s="7"/>
      <c r="VVE175" s="7"/>
      <c r="VVF175" s="7"/>
      <c r="VVG175" s="7"/>
      <c r="VVH175" s="7"/>
      <c r="VVI175" s="7"/>
      <c r="VVJ175" s="7"/>
      <c r="VVK175" s="7"/>
      <c r="VVL175" s="7"/>
      <c r="VVM175" s="7"/>
      <c r="VVN175" s="7"/>
      <c r="VVO175" s="7"/>
      <c r="VVP175" s="7"/>
      <c r="VVQ175" s="7"/>
      <c r="VVR175" s="7"/>
      <c r="VVS175" s="7"/>
      <c r="VVT175" s="7"/>
      <c r="VVU175" s="7"/>
      <c r="VVV175" s="7"/>
      <c r="VVW175" s="7"/>
      <c r="VVX175" s="7"/>
      <c r="VVY175" s="7"/>
      <c r="VVZ175" s="7"/>
      <c r="VWA175" s="7"/>
      <c r="VWB175" s="7"/>
      <c r="VWC175" s="7"/>
      <c r="VWD175" s="7"/>
      <c r="VWE175" s="7"/>
      <c r="VWF175" s="7"/>
      <c r="VWG175" s="7"/>
      <c r="VWH175" s="7"/>
      <c r="VWI175" s="7"/>
      <c r="VWJ175" s="7"/>
      <c r="VWK175" s="7"/>
      <c r="VWL175" s="7"/>
      <c r="VWM175" s="7"/>
      <c r="VWN175" s="7"/>
      <c r="VWO175" s="7"/>
      <c r="VWP175" s="7"/>
      <c r="VWQ175" s="7"/>
      <c r="VWR175" s="7"/>
      <c r="VWS175" s="7"/>
      <c r="VWT175" s="7"/>
      <c r="VWU175" s="7"/>
      <c r="VWV175" s="7"/>
      <c r="VWW175" s="7"/>
      <c r="VWX175" s="7"/>
      <c r="VWY175" s="7"/>
      <c r="VWZ175" s="7"/>
      <c r="VXA175" s="7"/>
      <c r="VXB175" s="7"/>
      <c r="VXC175" s="7"/>
      <c r="VXD175" s="7"/>
      <c r="VXE175" s="7"/>
      <c r="VXF175" s="7"/>
      <c r="VXG175" s="7"/>
      <c r="VXH175" s="7"/>
      <c r="VXI175" s="7"/>
      <c r="VXJ175" s="7"/>
      <c r="VXK175" s="7"/>
      <c r="VXL175" s="7"/>
      <c r="VXM175" s="7"/>
      <c r="VXN175" s="7"/>
      <c r="VXO175" s="7"/>
      <c r="VXP175" s="7"/>
      <c r="VXQ175" s="7"/>
      <c r="VXR175" s="7"/>
      <c r="VXS175" s="7"/>
      <c r="VXT175" s="7"/>
      <c r="VXU175" s="7"/>
      <c r="VXV175" s="7"/>
      <c r="VXW175" s="7"/>
      <c r="VXX175" s="7"/>
      <c r="VXY175" s="7"/>
      <c r="VXZ175" s="7"/>
      <c r="VYA175" s="7"/>
      <c r="VYB175" s="7"/>
      <c r="VYC175" s="7"/>
      <c r="VYD175" s="7"/>
      <c r="VYE175" s="7"/>
      <c r="VYF175" s="7"/>
      <c r="VYG175" s="7"/>
      <c r="VYH175" s="7"/>
      <c r="VYI175" s="7"/>
      <c r="VYJ175" s="7"/>
      <c r="VYK175" s="7"/>
      <c r="VYL175" s="7"/>
      <c r="VYM175" s="7"/>
      <c r="VYN175" s="7"/>
      <c r="VYO175" s="7"/>
      <c r="VYP175" s="7"/>
      <c r="VYQ175" s="7"/>
      <c r="VYR175" s="7"/>
      <c r="VYS175" s="7"/>
      <c r="VYT175" s="7"/>
      <c r="VYU175" s="7"/>
      <c r="VYV175" s="7"/>
      <c r="VYW175" s="7"/>
      <c r="VYX175" s="7"/>
      <c r="VYY175" s="7"/>
      <c r="VYZ175" s="7"/>
      <c r="VZA175" s="7"/>
      <c r="VZB175" s="7"/>
      <c r="VZC175" s="7"/>
      <c r="VZD175" s="7"/>
      <c r="VZE175" s="7"/>
      <c r="VZF175" s="7"/>
      <c r="VZG175" s="7"/>
      <c r="VZH175" s="7"/>
      <c r="VZI175" s="7"/>
      <c r="VZJ175" s="7"/>
      <c r="VZK175" s="7"/>
      <c r="VZL175" s="7"/>
      <c r="VZM175" s="7"/>
      <c r="VZN175" s="7"/>
      <c r="VZO175" s="7"/>
      <c r="VZP175" s="7"/>
      <c r="VZQ175" s="7"/>
      <c r="VZR175" s="7"/>
      <c r="VZS175" s="7"/>
      <c r="VZT175" s="7"/>
      <c r="VZU175" s="7"/>
      <c r="VZV175" s="7"/>
      <c r="VZW175" s="7"/>
      <c r="VZX175" s="7"/>
      <c r="VZY175" s="7"/>
      <c r="VZZ175" s="7"/>
      <c r="WAA175" s="7"/>
      <c r="WAB175" s="7"/>
      <c r="WAC175" s="7"/>
      <c r="WAD175" s="7"/>
      <c r="WAE175" s="7"/>
      <c r="WAF175" s="7"/>
      <c r="WAG175" s="7"/>
      <c r="WAH175" s="7"/>
      <c r="WAI175" s="7"/>
      <c r="WAJ175" s="7"/>
      <c r="WAK175" s="7"/>
      <c r="WAL175" s="7"/>
      <c r="WAM175" s="7"/>
      <c r="WAN175" s="7"/>
      <c r="WAO175" s="7"/>
      <c r="WAP175" s="7"/>
      <c r="WAQ175" s="7"/>
      <c r="WAR175" s="7"/>
      <c r="WAS175" s="7"/>
      <c r="WAT175" s="7"/>
      <c r="WAU175" s="7"/>
      <c r="WAV175" s="7"/>
      <c r="WAW175" s="7"/>
      <c r="WAX175" s="7"/>
      <c r="WAY175" s="7"/>
      <c r="WAZ175" s="7"/>
      <c r="WBA175" s="7"/>
      <c r="WBB175" s="7"/>
      <c r="WBC175" s="7"/>
      <c r="WBD175" s="7"/>
      <c r="WBE175" s="7"/>
      <c r="WBF175" s="7"/>
      <c r="WBG175" s="7"/>
      <c r="WBH175" s="7"/>
      <c r="WBI175" s="7"/>
      <c r="WBJ175" s="7"/>
      <c r="WBK175" s="7"/>
      <c r="WBL175" s="7"/>
      <c r="WBM175" s="7"/>
      <c r="WBN175" s="7"/>
      <c r="WBO175" s="7"/>
      <c r="WBP175" s="7"/>
      <c r="WBQ175" s="7"/>
      <c r="WBR175" s="7"/>
      <c r="WBS175" s="7"/>
      <c r="WBT175" s="7"/>
      <c r="WBU175" s="7"/>
      <c r="WBV175" s="7"/>
      <c r="WBW175" s="7"/>
      <c r="WBX175" s="7"/>
      <c r="WBY175" s="7"/>
      <c r="WBZ175" s="7"/>
      <c r="WCA175" s="7"/>
      <c r="WCB175" s="7"/>
      <c r="WCC175" s="7"/>
      <c r="WCD175" s="7"/>
      <c r="WCE175" s="7"/>
      <c r="WCF175" s="7"/>
      <c r="WCG175" s="7"/>
      <c r="WCH175" s="7"/>
      <c r="WCI175" s="7"/>
      <c r="WCJ175" s="7"/>
      <c r="WCK175" s="7"/>
      <c r="WCL175" s="7"/>
      <c r="WCM175" s="7"/>
      <c r="WCN175" s="7"/>
      <c r="WCO175" s="7"/>
      <c r="WCP175" s="7"/>
      <c r="WCQ175" s="7"/>
      <c r="WCR175" s="7"/>
      <c r="WCS175" s="7"/>
      <c r="WCT175" s="7"/>
      <c r="WCU175" s="7"/>
      <c r="WCV175" s="7"/>
      <c r="WCW175" s="7"/>
      <c r="WCX175" s="7"/>
      <c r="WCY175" s="7"/>
      <c r="WCZ175" s="7"/>
      <c r="WDA175" s="7"/>
      <c r="WDB175" s="7"/>
      <c r="WDC175" s="7"/>
      <c r="WDD175" s="7"/>
      <c r="WDE175" s="7"/>
      <c r="WDF175" s="7"/>
      <c r="WDG175" s="7"/>
      <c r="WDH175" s="7"/>
      <c r="WDI175" s="7"/>
      <c r="WDJ175" s="7"/>
      <c r="WDK175" s="7"/>
      <c r="WDL175" s="7"/>
      <c r="WDM175" s="7"/>
      <c r="WDN175" s="7"/>
      <c r="WDO175" s="7"/>
      <c r="WDP175" s="7"/>
      <c r="WDQ175" s="7"/>
      <c r="WDR175" s="7"/>
      <c r="WDS175" s="7"/>
      <c r="WDT175" s="7"/>
      <c r="WDU175" s="7"/>
      <c r="WDV175" s="7"/>
      <c r="WDW175" s="7"/>
      <c r="WDX175" s="7"/>
      <c r="WDY175" s="7"/>
      <c r="WDZ175" s="7"/>
      <c r="WEA175" s="7"/>
      <c r="WEB175" s="7"/>
      <c r="WEC175" s="7"/>
      <c r="WED175" s="7"/>
      <c r="WEE175" s="7"/>
      <c r="WEF175" s="7"/>
      <c r="WEG175" s="7"/>
      <c r="WEH175" s="7"/>
      <c r="WEI175" s="7"/>
      <c r="WEJ175" s="7"/>
      <c r="WEK175" s="7"/>
      <c r="WEL175" s="7"/>
      <c r="WEM175" s="7"/>
      <c r="WEN175" s="7"/>
      <c r="WEO175" s="7"/>
      <c r="WEP175" s="7"/>
      <c r="WEQ175" s="7"/>
      <c r="WER175" s="7"/>
      <c r="WES175" s="7"/>
      <c r="WET175" s="7"/>
      <c r="WEU175" s="7"/>
      <c r="WEV175" s="7"/>
      <c r="WEW175" s="7"/>
      <c r="WEX175" s="7"/>
      <c r="WEY175" s="7"/>
      <c r="WEZ175" s="7"/>
      <c r="WFA175" s="7"/>
      <c r="WFB175" s="7"/>
      <c r="WFC175" s="7"/>
      <c r="WFD175" s="7"/>
      <c r="WFE175" s="7"/>
      <c r="WFF175" s="7"/>
      <c r="WFG175" s="7"/>
      <c r="WFH175" s="7"/>
      <c r="WFI175" s="7"/>
      <c r="WFJ175" s="7"/>
      <c r="WFK175" s="7"/>
      <c r="WFL175" s="7"/>
      <c r="WFM175" s="7"/>
      <c r="WFN175" s="7"/>
      <c r="WFO175" s="7"/>
      <c r="WFP175" s="7"/>
      <c r="WFQ175" s="7"/>
      <c r="WFR175" s="7"/>
      <c r="WFS175" s="7"/>
      <c r="WFT175" s="7"/>
      <c r="WFU175" s="7"/>
      <c r="WFV175" s="7"/>
      <c r="WFW175" s="7"/>
      <c r="WFX175" s="7"/>
      <c r="WFY175" s="7"/>
      <c r="WFZ175" s="7"/>
      <c r="WGA175" s="7"/>
      <c r="WGB175" s="7"/>
      <c r="WGC175" s="7"/>
      <c r="WGD175" s="7"/>
      <c r="WGE175" s="7"/>
      <c r="WGF175" s="7"/>
      <c r="WGG175" s="7"/>
      <c r="WGH175" s="7"/>
      <c r="WGI175" s="7"/>
      <c r="WGJ175" s="7"/>
      <c r="WGK175" s="7"/>
      <c r="WGL175" s="7"/>
      <c r="WGM175" s="7"/>
      <c r="WGN175" s="7"/>
      <c r="WGO175" s="7"/>
      <c r="WGP175" s="7"/>
      <c r="WGQ175" s="7"/>
      <c r="WGR175" s="7"/>
      <c r="WGS175" s="7"/>
      <c r="WGT175" s="7"/>
      <c r="WGU175" s="7"/>
      <c r="WGV175" s="7"/>
      <c r="WGW175" s="7"/>
      <c r="WGX175" s="7"/>
      <c r="WGY175" s="7"/>
      <c r="WGZ175" s="7"/>
      <c r="WHA175" s="7"/>
      <c r="WHB175" s="7"/>
      <c r="WHC175" s="7"/>
      <c r="WHD175" s="7"/>
      <c r="WHE175" s="7"/>
      <c r="WHF175" s="7"/>
      <c r="WHG175" s="7"/>
      <c r="WHH175" s="7"/>
      <c r="WHI175" s="7"/>
      <c r="WHJ175" s="7"/>
      <c r="WHK175" s="7"/>
      <c r="WHL175" s="7"/>
      <c r="WHM175" s="7"/>
      <c r="WHN175" s="7"/>
      <c r="WHO175" s="7"/>
      <c r="WHP175" s="7"/>
      <c r="WHQ175" s="7"/>
      <c r="WHR175" s="7"/>
      <c r="WHS175" s="7"/>
      <c r="WHT175" s="7"/>
      <c r="WHU175" s="7"/>
      <c r="WHV175" s="7"/>
      <c r="WHW175" s="7"/>
      <c r="WHX175" s="7"/>
      <c r="WHY175" s="7"/>
      <c r="WHZ175" s="7"/>
      <c r="WIA175" s="7"/>
      <c r="WIB175" s="7"/>
      <c r="WIC175" s="7"/>
      <c r="WID175" s="7"/>
      <c r="WIE175" s="7"/>
      <c r="WIF175" s="7"/>
      <c r="WIG175" s="7"/>
      <c r="WIH175" s="7"/>
      <c r="WII175" s="7"/>
      <c r="WIJ175" s="7"/>
      <c r="WIK175" s="7"/>
      <c r="WIL175" s="7"/>
      <c r="WIM175" s="7"/>
      <c r="WIN175" s="7"/>
      <c r="WIO175" s="7"/>
      <c r="WIP175" s="7"/>
      <c r="WIQ175" s="7"/>
      <c r="WIR175" s="7"/>
      <c r="WIS175" s="7"/>
      <c r="WIT175" s="7"/>
      <c r="WIU175" s="7"/>
      <c r="WIV175" s="7"/>
      <c r="WIW175" s="7"/>
      <c r="WIX175" s="7"/>
      <c r="WIY175" s="7"/>
      <c r="WIZ175" s="7"/>
      <c r="WJA175" s="7"/>
      <c r="WJB175" s="7"/>
      <c r="WJC175" s="7"/>
      <c r="WJD175" s="7"/>
      <c r="WJE175" s="7"/>
      <c r="WJF175" s="7"/>
      <c r="WJG175" s="7"/>
      <c r="WJH175" s="7"/>
      <c r="WJI175" s="7"/>
      <c r="WJJ175" s="7"/>
      <c r="WJK175" s="7"/>
      <c r="WJL175" s="7"/>
      <c r="WJM175" s="7"/>
      <c r="WJN175" s="7"/>
      <c r="WJO175" s="7"/>
      <c r="WJP175" s="7"/>
      <c r="WJQ175" s="7"/>
      <c r="WJR175" s="7"/>
      <c r="WJS175" s="7"/>
      <c r="WJT175" s="7"/>
      <c r="WJU175" s="7"/>
      <c r="WJV175" s="7"/>
      <c r="WJW175" s="7"/>
      <c r="WJX175" s="7"/>
      <c r="WJY175" s="7"/>
      <c r="WJZ175" s="7"/>
      <c r="WKA175" s="7"/>
      <c r="WKB175" s="7"/>
      <c r="WKC175" s="7"/>
      <c r="WKD175" s="7"/>
      <c r="WKE175" s="7"/>
      <c r="WKF175" s="7"/>
      <c r="WKG175" s="7"/>
      <c r="WKH175" s="7"/>
      <c r="WKI175" s="7"/>
      <c r="WKJ175" s="7"/>
      <c r="WKK175" s="7"/>
      <c r="WKL175" s="7"/>
      <c r="WKM175" s="7"/>
      <c r="WKN175" s="7"/>
      <c r="WKO175" s="7"/>
      <c r="WKP175" s="7"/>
      <c r="WKQ175" s="7"/>
      <c r="WKR175" s="7"/>
      <c r="WKS175" s="7"/>
      <c r="WKT175" s="7"/>
      <c r="WKU175" s="7"/>
      <c r="WKV175" s="7"/>
      <c r="WKW175" s="7"/>
      <c r="WKX175" s="7"/>
      <c r="WKY175" s="7"/>
      <c r="WKZ175" s="7"/>
      <c r="WLA175" s="7"/>
      <c r="WLB175" s="7"/>
      <c r="WLC175" s="7"/>
      <c r="WLD175" s="7"/>
      <c r="WLE175" s="7"/>
      <c r="WLF175" s="7"/>
      <c r="WLG175" s="7"/>
      <c r="WLH175" s="7"/>
      <c r="WLI175" s="7"/>
      <c r="WLJ175" s="7"/>
      <c r="WLK175" s="7"/>
      <c r="WLL175" s="7"/>
      <c r="WLM175" s="7"/>
      <c r="WLN175" s="7"/>
      <c r="WLO175" s="7"/>
      <c r="WLP175" s="7"/>
      <c r="WLQ175" s="7"/>
      <c r="WLR175" s="7"/>
      <c r="WLS175" s="7"/>
      <c r="WLT175" s="7"/>
      <c r="WLU175" s="7"/>
      <c r="WLV175" s="7"/>
      <c r="WLW175" s="7"/>
      <c r="WLX175" s="7"/>
      <c r="WLY175" s="7"/>
      <c r="WLZ175" s="7"/>
      <c r="WMA175" s="7"/>
      <c r="WMB175" s="7"/>
      <c r="WMC175" s="7"/>
      <c r="WMD175" s="7"/>
      <c r="WME175" s="7"/>
      <c r="WMF175" s="7"/>
      <c r="WMG175" s="7"/>
      <c r="WMH175" s="7"/>
      <c r="WMI175" s="7"/>
      <c r="WMJ175" s="7"/>
      <c r="WMK175" s="7"/>
      <c r="WML175" s="7"/>
      <c r="WMM175" s="7"/>
      <c r="WMN175" s="7"/>
      <c r="WMO175" s="7"/>
      <c r="WMP175" s="7"/>
      <c r="WMQ175" s="7"/>
      <c r="WMR175" s="7"/>
      <c r="WMS175" s="7"/>
      <c r="WMT175" s="7"/>
      <c r="WMU175" s="7"/>
      <c r="WMV175" s="7"/>
      <c r="WMW175" s="7"/>
      <c r="WMX175" s="7"/>
      <c r="WMY175" s="7"/>
      <c r="WMZ175" s="7"/>
      <c r="WNA175" s="7"/>
      <c r="WNB175" s="7"/>
      <c r="WNC175" s="7"/>
      <c r="WND175" s="7"/>
      <c r="WNE175" s="7"/>
      <c r="WNF175" s="7"/>
      <c r="WNG175" s="7"/>
      <c r="WNH175" s="7"/>
      <c r="WNI175" s="7"/>
      <c r="WNJ175" s="7"/>
      <c r="WNK175" s="7"/>
      <c r="WNL175" s="7"/>
      <c r="WNM175" s="7"/>
      <c r="WNN175" s="7"/>
      <c r="WNO175" s="7"/>
      <c r="WNP175" s="7"/>
      <c r="WNQ175" s="7"/>
      <c r="WNR175" s="7"/>
      <c r="WNS175" s="7"/>
      <c r="WNT175" s="7"/>
      <c r="WNU175" s="7"/>
      <c r="WNV175" s="7"/>
      <c r="WNW175" s="7"/>
      <c r="WNX175" s="7"/>
      <c r="WNY175" s="7"/>
      <c r="WNZ175" s="7"/>
      <c r="WOA175" s="7"/>
      <c r="WOB175" s="7"/>
      <c r="WOC175" s="7"/>
      <c r="WOD175" s="7"/>
      <c r="WOE175" s="7"/>
      <c r="WOF175" s="7"/>
      <c r="WOG175" s="7"/>
      <c r="WOH175" s="7"/>
      <c r="WOI175" s="7"/>
      <c r="WOJ175" s="7"/>
      <c r="WOK175" s="7"/>
      <c r="WOL175" s="7"/>
      <c r="WOM175" s="7"/>
      <c r="WON175" s="7"/>
      <c r="WOO175" s="7"/>
      <c r="WOP175" s="7"/>
      <c r="WOQ175" s="7"/>
      <c r="WOR175" s="7"/>
      <c r="WOS175" s="7"/>
      <c r="WOT175" s="7"/>
      <c r="WOU175" s="7"/>
      <c r="WOV175" s="7"/>
      <c r="WOW175" s="7"/>
      <c r="WOX175" s="7"/>
      <c r="WOY175" s="7"/>
      <c r="WOZ175" s="7"/>
      <c r="WPA175" s="7"/>
      <c r="WPB175" s="7"/>
      <c r="WPC175" s="7"/>
      <c r="WPD175" s="7"/>
      <c r="WPE175" s="7"/>
      <c r="WPF175" s="7"/>
      <c r="WPG175" s="7"/>
      <c r="WPH175" s="7"/>
      <c r="WPI175" s="7"/>
      <c r="WPJ175" s="7"/>
      <c r="WPK175" s="7"/>
      <c r="WPL175" s="7"/>
      <c r="WPM175" s="7"/>
      <c r="WPN175" s="7"/>
      <c r="WPO175" s="7"/>
      <c r="WPP175" s="7"/>
      <c r="WPQ175" s="7"/>
      <c r="WPR175" s="7"/>
      <c r="WPS175" s="7"/>
      <c r="WPT175" s="7"/>
      <c r="WPU175" s="7"/>
      <c r="WPV175" s="7"/>
      <c r="WPW175" s="7"/>
      <c r="WPX175" s="7"/>
      <c r="WPY175" s="7"/>
      <c r="WPZ175" s="7"/>
      <c r="WQA175" s="7"/>
      <c r="WQB175" s="7"/>
      <c r="WQC175" s="7"/>
      <c r="WQD175" s="7"/>
      <c r="WQE175" s="7"/>
      <c r="WQF175" s="7"/>
      <c r="WQG175" s="7"/>
      <c r="WQH175" s="7"/>
      <c r="WQI175" s="7"/>
      <c r="WQJ175" s="7"/>
      <c r="WQK175" s="7"/>
      <c r="WQL175" s="7"/>
      <c r="WQM175" s="7"/>
      <c r="WQN175" s="7"/>
      <c r="WQO175" s="7"/>
      <c r="WQP175" s="7"/>
      <c r="WQQ175" s="7"/>
      <c r="WQR175" s="7"/>
      <c r="WQS175" s="7"/>
      <c r="WQT175" s="7"/>
      <c r="WQU175" s="7"/>
      <c r="WQV175" s="7"/>
      <c r="WQW175" s="7"/>
      <c r="WQX175" s="7"/>
      <c r="WQY175" s="7"/>
      <c r="WQZ175" s="7"/>
      <c r="WRA175" s="7"/>
      <c r="WRB175" s="7"/>
      <c r="WRC175" s="7"/>
      <c r="WRD175" s="7"/>
      <c r="WRE175" s="7"/>
      <c r="WRF175" s="7"/>
      <c r="WRG175" s="7"/>
      <c r="WRH175" s="7"/>
      <c r="WRI175" s="7"/>
      <c r="WRJ175" s="7"/>
      <c r="WRK175" s="7"/>
      <c r="WRL175" s="7"/>
      <c r="WRM175" s="7"/>
      <c r="WRN175" s="7"/>
      <c r="WRO175" s="7"/>
      <c r="WRP175" s="7"/>
      <c r="WRQ175" s="7"/>
      <c r="WRR175" s="7"/>
      <c r="WRS175" s="7"/>
      <c r="WRT175" s="7"/>
      <c r="WRU175" s="7"/>
      <c r="WRV175" s="7"/>
      <c r="WRW175" s="7"/>
      <c r="WRX175" s="7"/>
      <c r="WRY175" s="7"/>
      <c r="WRZ175" s="7"/>
      <c r="WSA175" s="7"/>
      <c r="WSB175" s="7"/>
      <c r="WSC175" s="7"/>
      <c r="WSD175" s="7"/>
      <c r="WSE175" s="7"/>
      <c r="WSF175" s="7"/>
      <c r="WSG175" s="7"/>
      <c r="WSH175" s="7"/>
      <c r="WSI175" s="7"/>
      <c r="WSJ175" s="7"/>
      <c r="WSK175" s="7"/>
      <c r="WSL175" s="7"/>
      <c r="WSM175" s="7"/>
      <c r="WSN175" s="7"/>
      <c r="WSO175" s="7"/>
      <c r="WSP175" s="7"/>
      <c r="WSQ175" s="7"/>
      <c r="WSR175" s="7"/>
      <c r="WSS175" s="7"/>
      <c r="WST175" s="7"/>
      <c r="WSU175" s="7"/>
      <c r="WSV175" s="7"/>
      <c r="WSW175" s="7"/>
      <c r="WSX175" s="7"/>
      <c r="WSY175" s="7"/>
      <c r="WSZ175" s="7"/>
      <c r="WTA175" s="7"/>
      <c r="WTB175" s="7"/>
      <c r="WTC175" s="7"/>
      <c r="WTD175" s="7"/>
      <c r="WTE175" s="7"/>
      <c r="WTF175" s="7"/>
      <c r="WTG175" s="7"/>
      <c r="WTH175" s="7"/>
      <c r="WTI175" s="7"/>
      <c r="WTJ175" s="7"/>
      <c r="WTK175" s="7"/>
      <c r="WTL175" s="7"/>
      <c r="WTM175" s="7"/>
      <c r="WTN175" s="7"/>
      <c r="WTO175" s="7"/>
      <c r="WTP175" s="7"/>
      <c r="WTQ175" s="7"/>
      <c r="WTR175" s="7"/>
      <c r="WTS175" s="7"/>
      <c r="WTT175" s="7"/>
      <c r="WTU175" s="7"/>
      <c r="WTV175" s="7"/>
      <c r="WTW175" s="7"/>
      <c r="WTX175" s="7"/>
      <c r="WTY175" s="7"/>
      <c r="WTZ175" s="7"/>
      <c r="WUA175" s="7"/>
      <c r="WUB175" s="7"/>
      <c r="WUC175" s="7"/>
      <c r="WUD175" s="7"/>
      <c r="WUE175" s="7"/>
      <c r="WUF175" s="7"/>
      <c r="WUG175" s="7"/>
      <c r="WUH175" s="7"/>
      <c r="WUI175" s="7"/>
      <c r="WUJ175" s="7"/>
      <c r="WUK175" s="7"/>
      <c r="WUL175" s="7"/>
      <c r="WUM175" s="7"/>
      <c r="WUN175" s="7"/>
      <c r="WUO175" s="7"/>
      <c r="WUP175" s="7"/>
      <c r="WUQ175" s="7"/>
      <c r="WUR175" s="7"/>
      <c r="WUS175" s="7"/>
      <c r="WUT175" s="7"/>
      <c r="WUU175" s="7"/>
      <c r="WUV175" s="7"/>
      <c r="WUW175" s="7"/>
      <c r="WUX175" s="7"/>
      <c r="WUY175" s="7"/>
      <c r="WUZ175" s="7"/>
      <c r="WVA175" s="7"/>
      <c r="WVB175" s="7"/>
      <c r="WVC175" s="7"/>
      <c r="WVD175" s="7"/>
      <c r="WVE175" s="7"/>
      <c r="WVF175" s="7"/>
      <c r="WVG175" s="7"/>
      <c r="WVH175" s="7"/>
      <c r="WVI175" s="7"/>
      <c r="WVJ175" s="7"/>
      <c r="WVK175" s="7"/>
      <c r="WVL175" s="7"/>
      <c r="WVM175" s="7"/>
      <c r="WVN175" s="7"/>
      <c r="WVO175" s="7"/>
      <c r="WVP175" s="7"/>
      <c r="WVQ175" s="7"/>
      <c r="WVR175" s="7"/>
      <c r="WVS175" s="7"/>
      <c r="WVT175" s="7"/>
      <c r="WVU175" s="7"/>
      <c r="WVV175" s="7"/>
      <c r="WVW175" s="7"/>
      <c r="WVX175" s="7"/>
      <c r="WVY175" s="7"/>
      <c r="WVZ175" s="7"/>
      <c r="WWA175" s="7"/>
      <c r="WWB175" s="7"/>
      <c r="WWC175" s="7"/>
      <c r="WWD175" s="7"/>
      <c r="WWE175" s="7"/>
      <c r="WWF175" s="7"/>
      <c r="WWG175" s="7"/>
      <c r="WWH175" s="7"/>
      <c r="WWI175" s="7"/>
      <c r="WWJ175" s="7"/>
      <c r="WWK175" s="7"/>
      <c r="WWL175" s="7"/>
      <c r="WWM175" s="7"/>
      <c r="WWN175" s="7"/>
      <c r="WWO175" s="7"/>
      <c r="WWP175" s="7"/>
      <c r="WWQ175" s="7"/>
      <c r="WWR175" s="7"/>
      <c r="WWS175" s="7"/>
      <c r="WWT175" s="7"/>
      <c r="WWU175" s="7"/>
      <c r="WWV175" s="7"/>
      <c r="WWW175" s="7"/>
      <c r="WWX175" s="7"/>
      <c r="WWY175" s="7"/>
      <c r="WWZ175" s="7"/>
      <c r="WXA175" s="7"/>
      <c r="WXB175" s="7"/>
      <c r="WXC175" s="7"/>
      <c r="WXD175" s="7"/>
      <c r="WXE175" s="7"/>
      <c r="WXF175" s="7"/>
      <c r="WXG175" s="7"/>
      <c r="WXH175" s="7"/>
      <c r="WXI175" s="7"/>
      <c r="WXJ175" s="7"/>
      <c r="WXK175" s="7"/>
      <c r="WXL175" s="7"/>
      <c r="WXM175" s="7"/>
      <c r="WXN175" s="7"/>
      <c r="WXO175" s="7"/>
      <c r="WXP175" s="7"/>
      <c r="WXQ175" s="7"/>
      <c r="WXR175" s="7"/>
      <c r="WXS175" s="7"/>
      <c r="WXT175" s="7"/>
      <c r="WXU175" s="7"/>
      <c r="WXV175" s="7"/>
      <c r="WXW175" s="7"/>
      <c r="WXX175" s="7"/>
      <c r="WXY175" s="7"/>
      <c r="WXZ175" s="7"/>
      <c r="WYA175" s="7"/>
      <c r="WYB175" s="7"/>
      <c r="WYC175" s="7"/>
      <c r="WYD175" s="7"/>
      <c r="WYE175" s="7"/>
      <c r="WYF175" s="7"/>
      <c r="WYG175" s="7"/>
      <c r="WYH175" s="7"/>
      <c r="WYI175" s="7"/>
      <c r="WYJ175" s="7"/>
      <c r="WYK175" s="7"/>
      <c r="WYL175" s="7"/>
      <c r="WYM175" s="7"/>
      <c r="WYN175" s="7"/>
      <c r="WYO175" s="7"/>
      <c r="WYP175" s="7"/>
      <c r="WYQ175" s="7"/>
      <c r="WYR175" s="7"/>
      <c r="WYS175" s="7"/>
      <c r="WYT175" s="7"/>
      <c r="WYU175" s="7"/>
      <c r="WYV175" s="7"/>
      <c r="WYW175" s="7"/>
      <c r="WYX175" s="7"/>
      <c r="WYY175" s="7"/>
      <c r="WYZ175" s="7"/>
      <c r="WZA175" s="7"/>
      <c r="WZB175" s="7"/>
      <c r="WZC175" s="7"/>
      <c r="WZD175" s="7"/>
      <c r="WZE175" s="7"/>
      <c r="WZF175" s="7"/>
      <c r="WZG175" s="7"/>
      <c r="WZH175" s="7"/>
      <c r="WZI175" s="7"/>
      <c r="WZJ175" s="7"/>
      <c r="WZK175" s="7"/>
      <c r="WZL175" s="7"/>
      <c r="WZM175" s="7"/>
      <c r="WZN175" s="7"/>
      <c r="WZO175" s="7"/>
      <c r="WZP175" s="7"/>
      <c r="WZQ175" s="7"/>
      <c r="WZR175" s="7"/>
      <c r="WZS175" s="7"/>
      <c r="WZT175" s="7"/>
      <c r="WZU175" s="7"/>
      <c r="WZV175" s="7"/>
      <c r="WZW175" s="7"/>
      <c r="WZX175" s="7"/>
      <c r="WZY175" s="7"/>
      <c r="WZZ175" s="7"/>
      <c r="XAA175" s="7"/>
      <c r="XAB175" s="7"/>
      <c r="XAC175" s="7"/>
      <c r="XAD175" s="7"/>
      <c r="XAE175" s="7"/>
      <c r="XAF175" s="7"/>
      <c r="XAG175" s="7"/>
      <c r="XAH175" s="7"/>
      <c r="XAI175" s="7"/>
      <c r="XAJ175" s="7"/>
      <c r="XAK175" s="7"/>
      <c r="XAL175" s="7"/>
      <c r="XAM175" s="7"/>
      <c r="XAN175" s="7"/>
      <c r="XAO175" s="7"/>
      <c r="XAP175" s="7"/>
      <c r="XAQ175" s="7"/>
      <c r="XAR175" s="7"/>
      <c r="XAS175" s="7"/>
      <c r="XAT175" s="7"/>
      <c r="XAU175" s="7"/>
      <c r="XAV175" s="7"/>
      <c r="XAW175" s="7"/>
      <c r="XAX175" s="7"/>
      <c r="XAY175" s="7"/>
      <c r="XAZ175" s="7"/>
      <c r="XBA175" s="7"/>
      <c r="XBB175" s="7"/>
      <c r="XBC175" s="7"/>
      <c r="XBD175" s="7"/>
      <c r="XBE175" s="7"/>
      <c r="XBF175" s="7"/>
      <c r="XBG175" s="7"/>
      <c r="XBH175" s="7"/>
      <c r="XBI175" s="7"/>
      <c r="XBJ175" s="7"/>
      <c r="XBK175" s="7"/>
      <c r="XBL175" s="7"/>
      <c r="XBM175" s="7"/>
      <c r="XBN175" s="7"/>
      <c r="XBO175" s="7"/>
      <c r="XBP175" s="7"/>
      <c r="XBQ175" s="7"/>
      <c r="XBR175" s="7"/>
      <c r="XBS175" s="7"/>
      <c r="XBT175" s="7"/>
      <c r="XBU175" s="7"/>
      <c r="XBV175" s="7"/>
      <c r="XBW175" s="7"/>
      <c r="XBX175" s="7"/>
      <c r="XBY175" s="7"/>
      <c r="XBZ175" s="7"/>
      <c r="XCA175" s="7"/>
      <c r="XCB175" s="7"/>
      <c r="XCC175" s="7"/>
      <c r="XCD175" s="7"/>
      <c r="XCE175" s="7"/>
      <c r="XCF175" s="7"/>
      <c r="XCG175" s="7"/>
      <c r="XCH175" s="7"/>
      <c r="XCI175" s="7"/>
      <c r="XCJ175" s="7"/>
      <c r="XCK175" s="7"/>
      <c r="XCL175" s="7"/>
      <c r="XCM175" s="7"/>
      <c r="XCN175" s="7"/>
      <c r="XCO175" s="7"/>
      <c r="XCP175" s="7"/>
      <c r="XCQ175" s="7"/>
      <c r="XCR175" s="7"/>
      <c r="XCS175" s="7"/>
      <c r="XCT175" s="7"/>
      <c r="XCU175" s="7"/>
      <c r="XCV175" s="7"/>
      <c r="XCW175" s="7"/>
      <c r="XCX175" s="7"/>
      <c r="XCY175" s="7"/>
      <c r="XCZ175" s="7"/>
      <c r="XDA175" s="7"/>
      <c r="XDB175" s="7"/>
      <c r="XDC175" s="7"/>
      <c r="XDD175" s="7"/>
      <c r="XDE175" s="7"/>
      <c r="XDF175" s="7"/>
      <c r="XDG175" s="7"/>
      <c r="XDH175" s="7"/>
      <c r="XDI175" s="7"/>
      <c r="XDJ175" s="7"/>
      <c r="XDK175" s="7"/>
      <c r="XDL175" s="7"/>
      <c r="XDM175" s="7"/>
      <c r="XDN175" s="7"/>
      <c r="XDO175" s="7"/>
      <c r="XDP175" s="7"/>
      <c r="XDQ175" s="7"/>
      <c r="XDR175" s="7"/>
      <c r="XDS175" s="7"/>
      <c r="XDT175" s="7"/>
      <c r="XDU175" s="7"/>
      <c r="XDV175" s="7"/>
      <c r="XDW175" s="7"/>
      <c r="XDX175" s="7"/>
      <c r="XDY175" s="7"/>
      <c r="XDZ175" s="7"/>
      <c r="XEA175" s="7"/>
      <c r="XEB175" s="7"/>
      <c r="XEC175" s="7"/>
      <c r="XED175" s="7"/>
      <c r="XEE175" s="7"/>
      <c r="XEF175" s="7"/>
      <c r="XEG175" s="7"/>
      <c r="XEH175" s="7"/>
      <c r="XEI175" s="7"/>
      <c r="XEJ175" s="7"/>
      <c r="XEK175" s="7"/>
      <c r="XEL175" s="7"/>
      <c r="XEM175" s="7"/>
      <c r="XEN175" s="7"/>
      <c r="XEO175" s="7"/>
      <c r="XEP175" s="7"/>
      <c r="XEQ175" s="7"/>
      <c r="XER175" s="7"/>
      <c r="XES175" s="7"/>
      <c r="XET175" s="7"/>
      <c r="XEU175" s="7"/>
      <c r="XEV175" s="7"/>
      <c r="XEW175" s="7"/>
      <c r="XEX175" s="7"/>
      <c r="XEY175" s="7"/>
      <c r="XEZ175" s="7"/>
      <c r="XFA175" s="7"/>
      <c r="XFB175" s="7"/>
      <c r="XFC175" s="7"/>
      <c r="XFD175" s="7"/>
    </row>
    <row r="176" spans="1:614 14850:16384" ht="14.4" thickTop="1">
      <c r="A176" s="11" t="s">
        <v>174</v>
      </c>
      <c r="B176" s="11">
        <v>10.47</v>
      </c>
      <c r="C176" s="11">
        <v>1.82</v>
      </c>
      <c r="D176" s="11">
        <v>0.78</v>
      </c>
      <c r="E176" s="11">
        <v>1.2E-2</v>
      </c>
      <c r="F176" s="11">
        <v>0.34</v>
      </c>
      <c r="G176" s="11">
        <v>42.93</v>
      </c>
      <c r="H176" s="11">
        <v>0.86</v>
      </c>
      <c r="I176" s="11">
        <v>0.53</v>
      </c>
      <c r="J176" s="11">
        <v>0.111</v>
      </c>
      <c r="K176" s="11">
        <v>30.4</v>
      </c>
      <c r="L176" s="11"/>
      <c r="M176" s="11"/>
      <c r="N176" s="11"/>
      <c r="O176" s="11"/>
      <c r="P176" s="11">
        <v>1690</v>
      </c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</row>
    <row r="177" spans="1:40">
      <c r="A177" s="11" t="s">
        <v>175</v>
      </c>
      <c r="B177" s="11">
        <v>11.2</v>
      </c>
      <c r="C177" s="11">
        <v>1.8</v>
      </c>
      <c r="D177" s="11">
        <v>0.79</v>
      </c>
      <c r="E177" s="11">
        <v>1.1599999999999999E-2</v>
      </c>
      <c r="F177" s="11">
        <v>0.33</v>
      </c>
      <c r="G177" s="11">
        <v>43.6</v>
      </c>
      <c r="H177" s="11">
        <v>0.86</v>
      </c>
      <c r="I177" s="11">
        <v>0.51</v>
      </c>
      <c r="J177" s="11">
        <v>0.11</v>
      </c>
      <c r="K177" s="11">
        <v>30.2</v>
      </c>
      <c r="L177" s="11"/>
      <c r="M177" s="11"/>
      <c r="N177" s="11"/>
      <c r="O177" s="11"/>
      <c r="P177" s="11">
        <v>1740</v>
      </c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</row>
    <row r="178" spans="1:40" s="26" customFormat="1">
      <c r="A178" s="24" t="s">
        <v>193</v>
      </c>
      <c r="B178" s="25">
        <f>((SQRT((B177-B176)^2))/B177)*100</f>
        <v>6.5178571428571308</v>
      </c>
      <c r="C178" s="25">
        <f t="shared" ref="C178:P178" si="38">((SQRT((C177-C176)^2))/C177)*100</f>
        <v>1.111111111111112</v>
      </c>
      <c r="D178" s="25">
        <f t="shared" si="38"/>
        <v>1.2658227848101276</v>
      </c>
      <c r="E178" s="25"/>
      <c r="F178" s="25"/>
      <c r="G178" s="25">
        <f t="shared" si="38"/>
        <v>1.536697247706426</v>
      </c>
      <c r="H178" s="25"/>
      <c r="I178" s="25"/>
      <c r="J178" s="25"/>
      <c r="K178" s="25">
        <f t="shared" si="38"/>
        <v>0.66225165562913668</v>
      </c>
      <c r="L178" s="25"/>
      <c r="M178" s="25"/>
      <c r="N178" s="25"/>
      <c r="O178" s="25"/>
      <c r="P178" s="25">
        <f t="shared" si="38"/>
        <v>2.8735632183908044</v>
      </c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</row>
    <row r="179" spans="1:40">
      <c r="A179" s="11" t="s">
        <v>176</v>
      </c>
      <c r="B179" s="11">
        <v>69.25</v>
      </c>
      <c r="C179" s="11">
        <v>12.73</v>
      </c>
      <c r="D179" s="11">
        <v>3.22</v>
      </c>
      <c r="E179" s="11">
        <v>0.13700000000000001</v>
      </c>
      <c r="F179" s="11">
        <v>0.15</v>
      </c>
      <c r="G179" s="11">
        <v>0.59</v>
      </c>
      <c r="H179" s="11">
        <v>2.46</v>
      </c>
      <c r="I179" s="11">
        <v>5.34</v>
      </c>
      <c r="J179" s="11">
        <v>0.28699999999999998</v>
      </c>
      <c r="K179" s="11">
        <v>0.05</v>
      </c>
      <c r="L179" s="11"/>
      <c r="M179" s="11"/>
      <c r="N179" s="11"/>
      <c r="O179" s="11">
        <v>5</v>
      </c>
      <c r="P179" s="11" t="s">
        <v>130</v>
      </c>
      <c r="Q179" s="11"/>
      <c r="R179" s="11">
        <v>42</v>
      </c>
      <c r="S179" s="11">
        <v>504</v>
      </c>
      <c r="T179" s="11"/>
      <c r="U179" s="11">
        <v>392</v>
      </c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</row>
    <row r="180" spans="1:40">
      <c r="A180" s="11" t="s">
        <v>177</v>
      </c>
      <c r="B180" s="11">
        <v>72.8</v>
      </c>
      <c r="C180" s="11">
        <v>13</v>
      </c>
      <c r="D180" s="11">
        <v>3.21</v>
      </c>
      <c r="E180" s="11">
        <v>0.14000000000000001</v>
      </c>
      <c r="F180" s="11">
        <v>0.16</v>
      </c>
      <c r="G180" s="11">
        <v>0.59</v>
      </c>
      <c r="H180" s="11">
        <v>2.57</v>
      </c>
      <c r="I180" s="11">
        <v>5.43</v>
      </c>
      <c r="J180" s="11">
        <v>0.3</v>
      </c>
      <c r="K180" s="11">
        <v>0.05</v>
      </c>
      <c r="L180" s="11"/>
      <c r="M180" s="11"/>
      <c r="N180" s="11"/>
      <c r="O180" s="11">
        <v>5</v>
      </c>
      <c r="P180" s="11">
        <v>5</v>
      </c>
      <c r="Q180" s="11"/>
      <c r="R180" s="11">
        <v>43</v>
      </c>
      <c r="S180" s="11">
        <v>506</v>
      </c>
      <c r="T180" s="11"/>
      <c r="U180" s="11">
        <v>403</v>
      </c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</row>
    <row r="181" spans="1:40" s="26" customFormat="1">
      <c r="A181" s="24" t="s">
        <v>193</v>
      </c>
      <c r="B181" s="25">
        <f>((SQRT((B180-B179)^2))/B180)*100</f>
        <v>4.8763736263736233</v>
      </c>
      <c r="C181" s="25">
        <f t="shared" ref="C181:U181" si="39">((SQRT((C180-C179)^2))/C180)*100</f>
        <v>2.076923076923074</v>
      </c>
      <c r="D181" s="25">
        <f t="shared" si="39"/>
        <v>0.31152647975078601</v>
      </c>
      <c r="E181" s="25"/>
      <c r="F181" s="25"/>
      <c r="G181" s="25"/>
      <c r="H181" s="25">
        <f t="shared" si="39"/>
        <v>4.2801556420233418</v>
      </c>
      <c r="I181" s="25">
        <f t="shared" si="39"/>
        <v>1.6574585635359091</v>
      </c>
      <c r="J181" s="25"/>
      <c r="K181" s="25"/>
      <c r="L181" s="25"/>
      <c r="M181" s="25"/>
      <c r="N181" s="25"/>
      <c r="O181" s="25">
        <f t="shared" si="39"/>
        <v>0</v>
      </c>
      <c r="P181" s="25"/>
      <c r="Q181" s="25"/>
      <c r="R181" s="25">
        <f t="shared" si="39"/>
        <v>2.3255813953488373</v>
      </c>
      <c r="S181" s="25">
        <f t="shared" si="39"/>
        <v>0.39525691699604742</v>
      </c>
      <c r="T181" s="25"/>
      <c r="U181" s="25">
        <f t="shared" si="39"/>
        <v>2.7295285359801489</v>
      </c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</row>
    <row r="182" spans="1:40">
      <c r="A182" s="11" t="s">
        <v>127</v>
      </c>
      <c r="B182" s="11">
        <v>50</v>
      </c>
      <c r="C182" s="11">
        <v>20.11</v>
      </c>
      <c r="D182" s="11">
        <v>6.05</v>
      </c>
      <c r="E182" s="11">
        <v>0.10299999999999999</v>
      </c>
      <c r="F182" s="11">
        <v>0.52</v>
      </c>
      <c r="G182" s="11">
        <v>7.89</v>
      </c>
      <c r="H182" s="11">
        <v>6.95</v>
      </c>
      <c r="I182" s="11">
        <v>1.66</v>
      </c>
      <c r="J182" s="11">
        <v>0.29099999999999998</v>
      </c>
      <c r="K182" s="11">
        <v>0.13</v>
      </c>
      <c r="L182" s="11"/>
      <c r="M182" s="11"/>
      <c r="N182" s="11"/>
      <c r="O182" s="11" t="s">
        <v>149</v>
      </c>
      <c r="P182" s="11">
        <v>6</v>
      </c>
      <c r="Q182" s="11"/>
      <c r="R182" s="11">
        <v>1191</v>
      </c>
      <c r="S182" s="11">
        <v>346</v>
      </c>
      <c r="T182" s="11"/>
      <c r="U182" s="11">
        <v>523</v>
      </c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</row>
    <row r="183" spans="1:40">
      <c r="A183" s="11" t="s">
        <v>128</v>
      </c>
      <c r="B183" s="11">
        <v>49.9</v>
      </c>
      <c r="C183" s="11">
        <v>20.69</v>
      </c>
      <c r="D183" s="11">
        <v>6.21</v>
      </c>
      <c r="E183" s="11">
        <v>0.108</v>
      </c>
      <c r="F183" s="11">
        <v>0.54</v>
      </c>
      <c r="G183" s="11">
        <v>8.0500000000000007</v>
      </c>
      <c r="H183" s="11">
        <v>7.1</v>
      </c>
      <c r="I183" s="11">
        <v>1.66</v>
      </c>
      <c r="J183" s="11">
        <v>0.28699999999999998</v>
      </c>
      <c r="K183" s="11">
        <v>0.13100000000000001</v>
      </c>
      <c r="L183" s="11"/>
      <c r="M183" s="11"/>
      <c r="N183" s="11"/>
      <c r="O183" s="11">
        <v>1.1000000000000001</v>
      </c>
      <c r="P183" s="11">
        <v>8</v>
      </c>
      <c r="Q183" s="11"/>
      <c r="R183" s="11">
        <v>1191</v>
      </c>
      <c r="S183" s="11">
        <v>340</v>
      </c>
      <c r="T183" s="11"/>
      <c r="U183" s="11">
        <v>517</v>
      </c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</row>
    <row r="184" spans="1:40" s="26" customFormat="1">
      <c r="A184" s="24" t="s">
        <v>193</v>
      </c>
      <c r="B184" s="25">
        <f>((SQRT((B183-B182)^2))/B183)*100</f>
        <v>0.20040080160320925</v>
      </c>
      <c r="C184" s="25">
        <f t="shared" ref="C184:U184" si="40">((SQRT((C183-C182)^2))/C183)*100</f>
        <v>2.8032866118898108</v>
      </c>
      <c r="D184" s="25">
        <f t="shared" si="40"/>
        <v>2.5764895330112747</v>
      </c>
      <c r="E184" s="25"/>
      <c r="F184" s="25"/>
      <c r="G184" s="25">
        <f t="shared" si="40"/>
        <v>1.9875776397515654</v>
      </c>
      <c r="H184" s="25">
        <f t="shared" si="40"/>
        <v>2.1126760563380209</v>
      </c>
      <c r="I184" s="25">
        <f t="shared" si="40"/>
        <v>0</v>
      </c>
      <c r="J184" s="25"/>
      <c r="K184" s="25"/>
      <c r="L184" s="25"/>
      <c r="M184" s="25"/>
      <c r="N184" s="25"/>
      <c r="O184" s="25"/>
      <c r="P184" s="25">
        <f t="shared" si="40"/>
        <v>25</v>
      </c>
      <c r="Q184" s="25"/>
      <c r="R184" s="25">
        <f t="shared" si="40"/>
        <v>0</v>
      </c>
      <c r="S184" s="25">
        <f t="shared" si="40"/>
        <v>1.7647058823529411</v>
      </c>
      <c r="T184" s="25"/>
      <c r="U184" s="25">
        <f t="shared" si="40"/>
        <v>1.1605415860735011</v>
      </c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</row>
    <row r="185" spans="1:40">
      <c r="A185" s="11" t="s">
        <v>129</v>
      </c>
      <c r="B185" s="11">
        <v>48.26</v>
      </c>
      <c r="C185" s="11">
        <v>15.51</v>
      </c>
      <c r="D185" s="11">
        <v>11.05</v>
      </c>
      <c r="E185" s="11">
        <v>0.16600000000000001</v>
      </c>
      <c r="F185" s="11">
        <v>9.68</v>
      </c>
      <c r="G185" s="11">
        <v>13.39</v>
      </c>
      <c r="H185" s="11">
        <v>1.83</v>
      </c>
      <c r="I185" s="11">
        <v>0.03</v>
      </c>
      <c r="J185" s="11">
        <v>0.98299999999999998</v>
      </c>
      <c r="K185" s="11">
        <v>0.02</v>
      </c>
      <c r="L185" s="11"/>
      <c r="M185" s="11">
        <v>180</v>
      </c>
      <c r="N185" s="11">
        <v>390</v>
      </c>
      <c r="O185" s="11">
        <v>43</v>
      </c>
      <c r="P185" s="11">
        <v>325</v>
      </c>
      <c r="Q185" s="11"/>
      <c r="R185" s="11">
        <v>109</v>
      </c>
      <c r="S185" s="11">
        <v>7</v>
      </c>
      <c r="T185" s="11">
        <v>14.9</v>
      </c>
      <c r="U185" s="11">
        <v>16</v>
      </c>
      <c r="V185" s="11">
        <v>0.6</v>
      </c>
      <c r="W185" s="11">
        <v>0.6</v>
      </c>
      <c r="X185" s="11">
        <v>0.6</v>
      </c>
      <c r="Y185" s="11">
        <v>1.9</v>
      </c>
      <c r="Z185" s="11"/>
      <c r="AA185" s="11">
        <v>2.4</v>
      </c>
      <c r="AB185" s="11">
        <v>1.1000000000000001</v>
      </c>
      <c r="AC185" s="11">
        <v>0.53</v>
      </c>
      <c r="AD185" s="11">
        <v>1.8</v>
      </c>
      <c r="AE185" s="11"/>
      <c r="AF185" s="11"/>
      <c r="AG185" s="11"/>
      <c r="AH185" s="11"/>
      <c r="AI185" s="11"/>
      <c r="AJ185" s="11">
        <v>1.6</v>
      </c>
      <c r="AK185" s="11">
        <v>0.27</v>
      </c>
      <c r="AL185" s="11" t="s">
        <v>130</v>
      </c>
      <c r="AM185" s="11"/>
      <c r="AN185" s="11"/>
    </row>
    <row r="186" spans="1:40">
      <c r="A186" s="11" t="s">
        <v>131</v>
      </c>
      <c r="B186" s="11">
        <v>47.96</v>
      </c>
      <c r="C186" s="11">
        <v>15.5</v>
      </c>
      <c r="D186" s="11">
        <v>11.3</v>
      </c>
      <c r="E186" s="11">
        <v>0.17499999999999999</v>
      </c>
      <c r="F186" s="11">
        <v>9.6999999999999993</v>
      </c>
      <c r="G186" s="11">
        <v>13.3</v>
      </c>
      <c r="H186" s="11">
        <v>1.82</v>
      </c>
      <c r="I186" s="11">
        <v>0.03</v>
      </c>
      <c r="J186" s="11">
        <v>0.96</v>
      </c>
      <c r="K186" s="11">
        <v>2.1000000000000001E-2</v>
      </c>
      <c r="L186" s="11"/>
      <c r="M186" s="11">
        <v>170</v>
      </c>
      <c r="N186" s="11">
        <v>370</v>
      </c>
      <c r="O186" s="11">
        <v>44</v>
      </c>
      <c r="P186" s="11">
        <v>310</v>
      </c>
      <c r="Q186" s="11"/>
      <c r="R186" s="11">
        <v>110</v>
      </c>
      <c r="S186" s="11">
        <v>6</v>
      </c>
      <c r="T186" s="11">
        <v>16</v>
      </c>
      <c r="U186" s="11">
        <v>18</v>
      </c>
      <c r="V186" s="11">
        <v>0.6</v>
      </c>
      <c r="W186" s="11">
        <v>0.6</v>
      </c>
      <c r="X186" s="11">
        <v>0.63</v>
      </c>
      <c r="Y186" s="11">
        <v>1.9</v>
      </c>
      <c r="Z186" s="11"/>
      <c r="AA186" s="11">
        <v>2.5</v>
      </c>
      <c r="AB186" s="11">
        <v>1.1000000000000001</v>
      </c>
      <c r="AC186" s="11">
        <v>0.55000000000000004</v>
      </c>
      <c r="AD186" s="11">
        <v>2</v>
      </c>
      <c r="AE186" s="11"/>
      <c r="AF186" s="11"/>
      <c r="AG186" s="11"/>
      <c r="AH186" s="11"/>
      <c r="AI186" s="11"/>
      <c r="AJ186" s="11">
        <v>1.7</v>
      </c>
      <c r="AK186" s="11">
        <v>0.3</v>
      </c>
      <c r="AL186" s="11">
        <v>3</v>
      </c>
      <c r="AM186" s="11"/>
      <c r="AN186" s="11"/>
    </row>
    <row r="187" spans="1:40" s="26" customFormat="1">
      <c r="A187" s="24" t="s">
        <v>193</v>
      </c>
      <c r="B187" s="25">
        <f>((SQRT((B186-B185)^2))/B186)*100</f>
        <v>0.62552126772309657</v>
      </c>
      <c r="C187" s="25">
        <f t="shared" ref="C187:AJ187" si="41">((SQRT((C186-C185)^2))/C186)*100</f>
        <v>6.4516129032256689E-2</v>
      </c>
      <c r="D187" s="25">
        <f t="shared" si="41"/>
        <v>2.2123893805309733</v>
      </c>
      <c r="E187" s="25"/>
      <c r="F187" s="25">
        <f t="shared" si="41"/>
        <v>0.20618556701030491</v>
      </c>
      <c r="G187" s="25">
        <f t="shared" si="41"/>
        <v>0.67669172932330712</v>
      </c>
      <c r="H187" s="25">
        <f t="shared" si="41"/>
        <v>0.54945054945054994</v>
      </c>
      <c r="I187" s="25"/>
      <c r="J187" s="25"/>
      <c r="K187" s="25"/>
      <c r="L187" s="25"/>
      <c r="M187" s="25">
        <f t="shared" si="41"/>
        <v>5.8823529411764701</v>
      </c>
      <c r="N187" s="25">
        <f t="shared" si="41"/>
        <v>5.4054054054054053</v>
      </c>
      <c r="O187" s="25">
        <f t="shared" si="41"/>
        <v>2.2727272727272729</v>
      </c>
      <c r="P187" s="25">
        <f t="shared" si="41"/>
        <v>4.838709677419355</v>
      </c>
      <c r="Q187" s="25"/>
      <c r="R187" s="25">
        <f t="shared" si="41"/>
        <v>0.90909090909090906</v>
      </c>
      <c r="S187" s="25">
        <f t="shared" si="41"/>
        <v>16.666666666666664</v>
      </c>
      <c r="T187" s="25">
        <f t="shared" si="41"/>
        <v>6.8749999999999982</v>
      </c>
      <c r="U187" s="25">
        <f t="shared" si="41"/>
        <v>11.111111111111111</v>
      </c>
      <c r="V187" s="25"/>
      <c r="W187" s="25"/>
      <c r="X187" s="25"/>
      <c r="Y187" s="25">
        <f t="shared" si="41"/>
        <v>0</v>
      </c>
      <c r="Z187" s="25"/>
      <c r="AA187" s="25">
        <f t="shared" si="41"/>
        <v>4.0000000000000036</v>
      </c>
      <c r="AB187" s="25">
        <f t="shared" si="41"/>
        <v>0</v>
      </c>
      <c r="AC187" s="25"/>
      <c r="AD187" s="25">
        <f t="shared" si="41"/>
        <v>9.9999999999999982</v>
      </c>
      <c r="AE187" s="25"/>
      <c r="AF187" s="25"/>
      <c r="AG187" s="25"/>
      <c r="AH187" s="25"/>
      <c r="AI187" s="25"/>
      <c r="AJ187" s="25">
        <f t="shared" si="41"/>
        <v>5.882352941176463</v>
      </c>
      <c r="AK187" s="25"/>
      <c r="AL187" s="25"/>
      <c r="AM187" s="25"/>
      <c r="AN187" s="25"/>
    </row>
    <row r="188" spans="1:40">
      <c r="A188" s="11" t="s">
        <v>132</v>
      </c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>
        <v>60</v>
      </c>
      <c r="O188" s="11"/>
      <c r="P188" s="11"/>
      <c r="Q188" s="11" t="s">
        <v>133</v>
      </c>
      <c r="R188" s="11"/>
      <c r="S188" s="11"/>
      <c r="T188" s="11">
        <v>33</v>
      </c>
      <c r="U188" s="11"/>
      <c r="V188" s="11">
        <v>9.8000000000000007</v>
      </c>
      <c r="W188" s="11">
        <v>212</v>
      </c>
      <c r="X188" s="11">
        <v>29.8</v>
      </c>
      <c r="Y188" s="11">
        <v>97.1</v>
      </c>
      <c r="Z188" s="11">
        <v>9.6</v>
      </c>
      <c r="AA188" s="11">
        <v>24.5</v>
      </c>
      <c r="AB188" s="11">
        <v>6.9</v>
      </c>
      <c r="AC188" s="11"/>
      <c r="AD188" s="11">
        <v>4.3</v>
      </c>
      <c r="AE188" s="11"/>
      <c r="AF188" s="11"/>
      <c r="AG188" s="11">
        <v>1.8</v>
      </c>
      <c r="AH188" s="11"/>
      <c r="AI188" s="11">
        <v>1.5</v>
      </c>
      <c r="AJ188" s="11">
        <v>13.7</v>
      </c>
      <c r="AK188" s="11">
        <v>2.1</v>
      </c>
      <c r="AL188" s="11">
        <v>75</v>
      </c>
      <c r="AM188" s="11">
        <v>42.2</v>
      </c>
      <c r="AN188" s="11">
        <v>19.100000000000001</v>
      </c>
    </row>
    <row r="189" spans="1:40">
      <c r="A189" s="11" t="s">
        <v>134</v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>
        <v>56</v>
      </c>
      <c r="O189" s="11"/>
      <c r="P189" s="11"/>
      <c r="Q189" s="11">
        <v>8500</v>
      </c>
      <c r="R189" s="11"/>
      <c r="S189" s="11"/>
      <c r="T189" s="11">
        <v>33</v>
      </c>
      <c r="U189" s="11"/>
      <c r="V189" s="11">
        <v>9.6999999999999993</v>
      </c>
      <c r="W189" s="11">
        <v>198</v>
      </c>
      <c r="X189" s="11">
        <v>30</v>
      </c>
      <c r="Y189" s="11">
        <v>97</v>
      </c>
      <c r="Z189" s="11">
        <v>9.5</v>
      </c>
      <c r="AA189" s="11">
        <v>25</v>
      </c>
      <c r="AB189" s="11">
        <v>6.6</v>
      </c>
      <c r="AC189" s="11"/>
      <c r="AD189" s="11">
        <v>4.7</v>
      </c>
      <c r="AE189" s="11"/>
      <c r="AF189" s="11"/>
      <c r="AG189" s="11">
        <v>2</v>
      </c>
      <c r="AH189" s="11"/>
      <c r="AI189" s="11">
        <v>1.6</v>
      </c>
      <c r="AJ189" s="11">
        <v>14</v>
      </c>
      <c r="AK189" s="11">
        <v>2.2000000000000002</v>
      </c>
      <c r="AL189" s="11">
        <v>80</v>
      </c>
      <c r="AM189" s="11">
        <v>43</v>
      </c>
      <c r="AN189" s="11">
        <v>20</v>
      </c>
    </row>
    <row r="190" spans="1:40" s="26" customFormat="1">
      <c r="A190" s="24" t="s">
        <v>193</v>
      </c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>
        <f t="shared" ref="N190:AN190" si="42">((SQRT((N189-N188)^2))/N189)*100</f>
        <v>7.1428571428571423</v>
      </c>
      <c r="O190" s="25"/>
      <c r="P190" s="25"/>
      <c r="Q190" s="25"/>
      <c r="R190" s="25"/>
      <c r="S190" s="25"/>
      <c r="T190" s="25">
        <f t="shared" si="42"/>
        <v>0</v>
      </c>
      <c r="U190" s="25"/>
      <c r="V190" s="25">
        <f t="shared" si="42"/>
        <v>1.0309278350515612</v>
      </c>
      <c r="W190" s="25">
        <f t="shared" si="42"/>
        <v>7.0707070707070701</v>
      </c>
      <c r="X190" s="25">
        <f t="shared" si="42"/>
        <v>0.6666666666666643</v>
      </c>
      <c r="Y190" s="25">
        <f t="shared" si="42"/>
        <v>0.10309278350514879</v>
      </c>
      <c r="Z190" s="25">
        <f t="shared" si="42"/>
        <v>1.0526315789473648</v>
      </c>
      <c r="AA190" s="25">
        <f t="shared" si="42"/>
        <v>2</v>
      </c>
      <c r="AB190" s="25">
        <f t="shared" si="42"/>
        <v>4.5454545454545565</v>
      </c>
      <c r="AC190" s="25"/>
      <c r="AD190" s="25">
        <f t="shared" si="42"/>
        <v>8.5106382978723474</v>
      </c>
      <c r="AE190" s="25"/>
      <c r="AF190" s="25"/>
      <c r="AG190" s="25">
        <f t="shared" si="42"/>
        <v>9.9999999999999982</v>
      </c>
      <c r="AH190" s="25"/>
      <c r="AI190" s="25">
        <f t="shared" si="42"/>
        <v>6.2500000000000053</v>
      </c>
      <c r="AJ190" s="25">
        <f t="shared" si="42"/>
        <v>2.1428571428571481</v>
      </c>
      <c r="AK190" s="25">
        <f t="shared" si="42"/>
        <v>4.5454545454545494</v>
      </c>
      <c r="AL190" s="25">
        <f t="shared" si="42"/>
        <v>6.25</v>
      </c>
      <c r="AM190" s="25">
        <f t="shared" si="42"/>
        <v>1.8604651162790631</v>
      </c>
      <c r="AN190" s="25">
        <f t="shared" si="42"/>
        <v>4.4999999999999929</v>
      </c>
    </row>
    <row r="191" spans="1:40">
      <c r="A191" s="11" t="s">
        <v>135</v>
      </c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 t="s">
        <v>143</v>
      </c>
      <c r="N191" s="11"/>
      <c r="O191" s="11"/>
      <c r="P191" s="11"/>
      <c r="Q191" s="11"/>
      <c r="R191" s="11"/>
      <c r="S191" s="11"/>
      <c r="T191" s="11">
        <v>166</v>
      </c>
      <c r="U191" s="11"/>
      <c r="V191" s="11"/>
      <c r="W191" s="11"/>
      <c r="X191" s="11">
        <v>770</v>
      </c>
      <c r="Y191" s="11">
        <v>1310</v>
      </c>
      <c r="Z191" s="11">
        <v>120</v>
      </c>
      <c r="AA191" s="11">
        <v>380</v>
      </c>
      <c r="AB191" s="11">
        <v>47</v>
      </c>
      <c r="AC191" s="11">
        <v>7.59</v>
      </c>
      <c r="AD191" s="11"/>
      <c r="AE191" s="11">
        <v>5.07</v>
      </c>
      <c r="AF191" s="11">
        <v>30.5</v>
      </c>
      <c r="AG191" s="11">
        <v>6.1</v>
      </c>
      <c r="AH191" s="11">
        <v>17.8</v>
      </c>
      <c r="AI191" s="11">
        <v>2.58</v>
      </c>
      <c r="AJ191" s="11">
        <v>16.600000000000001</v>
      </c>
      <c r="AK191" s="11">
        <v>2.46</v>
      </c>
      <c r="AL191" s="11"/>
      <c r="AM191" s="11">
        <v>35.799999999999997</v>
      </c>
      <c r="AN191" s="11">
        <v>394</v>
      </c>
    </row>
    <row r="192" spans="1:40">
      <c r="A192" s="11" t="s">
        <v>136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>
        <v>9</v>
      </c>
      <c r="N192" s="11"/>
      <c r="O192" s="11"/>
      <c r="P192" s="11"/>
      <c r="Q192" s="11"/>
      <c r="R192" s="11"/>
      <c r="S192" s="11"/>
      <c r="T192" s="11">
        <v>178</v>
      </c>
      <c r="U192" s="11"/>
      <c r="V192" s="11"/>
      <c r="W192" s="11"/>
      <c r="X192" s="11">
        <v>789</v>
      </c>
      <c r="Y192" s="11">
        <v>1331</v>
      </c>
      <c r="Z192" s="11">
        <v>127</v>
      </c>
      <c r="AA192" s="11">
        <v>378</v>
      </c>
      <c r="AB192" s="11">
        <v>48</v>
      </c>
      <c r="AC192" s="11">
        <v>7.77</v>
      </c>
      <c r="AD192" s="11"/>
      <c r="AE192" s="11">
        <v>5.37</v>
      </c>
      <c r="AF192" s="11">
        <v>32.1</v>
      </c>
      <c r="AG192" s="11">
        <v>6.34</v>
      </c>
      <c r="AH192" s="11">
        <v>18.7</v>
      </c>
      <c r="AI192" s="11">
        <v>2.66</v>
      </c>
      <c r="AJ192" s="11">
        <v>17.600000000000001</v>
      </c>
      <c r="AK192" s="11">
        <v>2.58</v>
      </c>
      <c r="AL192" s="11"/>
      <c r="AM192" s="11">
        <v>37.1</v>
      </c>
      <c r="AN192" s="11">
        <v>396</v>
      </c>
    </row>
    <row r="193" spans="1:40" s="26" customFormat="1">
      <c r="A193" s="24" t="s">
        <v>193</v>
      </c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>
        <f t="shared" ref="T193:AN193" si="43">((SQRT((T192-T191)^2))/T192)*100</f>
        <v>6.7415730337078648</v>
      </c>
      <c r="U193" s="25"/>
      <c r="V193" s="25"/>
      <c r="W193" s="25"/>
      <c r="X193" s="25">
        <f t="shared" si="43"/>
        <v>2.4081115335868186</v>
      </c>
      <c r="Y193" s="25">
        <f t="shared" si="43"/>
        <v>1.5777610818933134</v>
      </c>
      <c r="Z193" s="25">
        <f t="shared" si="43"/>
        <v>5.5118110236220472</v>
      </c>
      <c r="AA193" s="25">
        <f t="shared" si="43"/>
        <v>0.52910052910052907</v>
      </c>
      <c r="AB193" s="25">
        <f t="shared" si="43"/>
        <v>2.083333333333333</v>
      </c>
      <c r="AC193" s="25">
        <f t="shared" si="43"/>
        <v>2.3166023166023129</v>
      </c>
      <c r="AD193" s="25"/>
      <c r="AE193" s="25">
        <f t="shared" si="43"/>
        <v>5.5865921787709469</v>
      </c>
      <c r="AF193" s="25">
        <f t="shared" si="43"/>
        <v>4.9844236760124652</v>
      </c>
      <c r="AG193" s="25">
        <f t="shared" si="43"/>
        <v>3.7854889589905398</v>
      </c>
      <c r="AH193" s="25">
        <f t="shared" si="43"/>
        <v>4.8128342245989231</v>
      </c>
      <c r="AI193" s="25">
        <f t="shared" si="43"/>
        <v>3.0075187969924837</v>
      </c>
      <c r="AJ193" s="25">
        <f t="shared" si="43"/>
        <v>5.6818181818181817</v>
      </c>
      <c r="AK193" s="25">
        <f t="shared" si="43"/>
        <v>4.6511627906976782</v>
      </c>
      <c r="AL193" s="25"/>
      <c r="AM193" s="25">
        <f t="shared" si="43"/>
        <v>3.504043126684647</v>
      </c>
      <c r="AN193" s="25">
        <f t="shared" si="43"/>
        <v>0.50505050505050508</v>
      </c>
    </row>
    <row r="194" spans="1:40">
      <c r="A194" s="11" t="s">
        <v>137</v>
      </c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>
        <v>391</v>
      </c>
      <c r="R194" s="11"/>
      <c r="S194" s="11"/>
      <c r="T194" s="11" t="s">
        <v>125</v>
      </c>
      <c r="U194" s="11"/>
      <c r="V194" s="11"/>
      <c r="W194" s="11"/>
      <c r="X194" s="11">
        <v>1970</v>
      </c>
      <c r="Y194" s="11">
        <v>419</v>
      </c>
      <c r="Z194" s="11">
        <v>740</v>
      </c>
      <c r="AA194" s="11" t="s">
        <v>138</v>
      </c>
      <c r="AB194" s="11" t="s">
        <v>133</v>
      </c>
      <c r="AC194" s="11">
        <v>18.8</v>
      </c>
      <c r="AD194" s="11" t="s">
        <v>133</v>
      </c>
      <c r="AE194" s="11">
        <v>475</v>
      </c>
      <c r="AF194" s="11" t="s">
        <v>133</v>
      </c>
      <c r="AG194" s="11">
        <v>573</v>
      </c>
      <c r="AH194" s="11" t="s">
        <v>133</v>
      </c>
      <c r="AI194" s="11">
        <v>260</v>
      </c>
      <c r="AJ194" s="11" t="s">
        <v>133</v>
      </c>
      <c r="AK194" s="11">
        <v>243</v>
      </c>
      <c r="AL194" s="11"/>
      <c r="AM194" s="11">
        <v>62</v>
      </c>
      <c r="AN194" s="11"/>
    </row>
    <row r="195" spans="1:40">
      <c r="A195" s="11" t="s">
        <v>139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>
        <v>369.42</v>
      </c>
      <c r="R195" s="11"/>
      <c r="S195" s="11"/>
      <c r="T195" s="11">
        <v>17008</v>
      </c>
      <c r="U195" s="11"/>
      <c r="V195" s="11"/>
      <c r="W195" s="11"/>
      <c r="X195" s="11">
        <v>1960</v>
      </c>
      <c r="Y195" s="11">
        <v>432</v>
      </c>
      <c r="Z195" s="11">
        <v>737</v>
      </c>
      <c r="AA195" s="11">
        <v>3429</v>
      </c>
      <c r="AB195" s="11">
        <v>1725</v>
      </c>
      <c r="AC195" s="11">
        <v>18.91</v>
      </c>
      <c r="AD195" s="11">
        <v>2168</v>
      </c>
      <c r="AE195" s="11">
        <v>468</v>
      </c>
      <c r="AF195" s="11">
        <v>3224</v>
      </c>
      <c r="AG195" s="11">
        <v>560</v>
      </c>
      <c r="AH195" s="11">
        <v>1750</v>
      </c>
      <c r="AI195" s="11">
        <v>271</v>
      </c>
      <c r="AJ195" s="11">
        <v>1844</v>
      </c>
      <c r="AK195" s="11">
        <v>264</v>
      </c>
      <c r="AL195" s="11"/>
      <c r="AM195" s="11">
        <v>67</v>
      </c>
      <c r="AN195" s="11"/>
    </row>
    <row r="196" spans="1:40" s="26" customFormat="1">
      <c r="A196" s="24" t="s">
        <v>193</v>
      </c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>
        <f t="shared" ref="Q196:AM196" si="44">((SQRT((Q195-Q194)^2))/Q195)*100</f>
        <v>5.8415895187049927</v>
      </c>
      <c r="R196" s="25"/>
      <c r="S196" s="25"/>
      <c r="T196" s="25"/>
      <c r="U196" s="25"/>
      <c r="V196" s="25"/>
      <c r="W196" s="25"/>
      <c r="X196" s="25">
        <f t="shared" si="44"/>
        <v>0.51020408163265307</v>
      </c>
      <c r="Y196" s="25">
        <f t="shared" si="44"/>
        <v>3.0092592592592591</v>
      </c>
      <c r="Z196" s="25">
        <f t="shared" si="44"/>
        <v>0.40705563093622793</v>
      </c>
      <c r="AA196" s="25"/>
      <c r="AB196" s="25"/>
      <c r="AC196" s="25">
        <f t="shared" si="44"/>
        <v>0.58170280274986474</v>
      </c>
      <c r="AD196" s="25"/>
      <c r="AE196" s="25">
        <f t="shared" si="44"/>
        <v>1.4957264957264957</v>
      </c>
      <c r="AF196" s="25"/>
      <c r="AG196" s="25">
        <f t="shared" si="44"/>
        <v>2.3214285714285716</v>
      </c>
      <c r="AH196" s="25"/>
      <c r="AI196" s="25">
        <f t="shared" si="44"/>
        <v>4.0590405904059041</v>
      </c>
      <c r="AJ196" s="25"/>
      <c r="AK196" s="25">
        <f t="shared" si="44"/>
        <v>7.9545454545454541</v>
      </c>
      <c r="AL196" s="25"/>
      <c r="AM196" s="25">
        <f t="shared" si="44"/>
        <v>7.4626865671641784</v>
      </c>
      <c r="AN196" s="25"/>
    </row>
    <row r="197" spans="1:40">
      <c r="A197" s="11" t="s">
        <v>178</v>
      </c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>
        <v>80</v>
      </c>
      <c r="N197" s="11"/>
      <c r="O197" s="11"/>
      <c r="P197" s="11"/>
      <c r="Q197" s="11">
        <v>37</v>
      </c>
      <c r="R197" s="11"/>
      <c r="S197" s="11"/>
      <c r="T197" s="11">
        <v>1010</v>
      </c>
      <c r="U197" s="11"/>
      <c r="V197" s="11"/>
      <c r="W197" s="11"/>
      <c r="X197" s="11" t="s">
        <v>138</v>
      </c>
      <c r="Y197" s="11" t="s">
        <v>144</v>
      </c>
      <c r="Z197" s="11" t="s">
        <v>133</v>
      </c>
      <c r="AA197" s="11" t="s">
        <v>138</v>
      </c>
      <c r="AB197" s="11">
        <v>860</v>
      </c>
      <c r="AC197" s="11">
        <v>191</v>
      </c>
      <c r="AD197" s="11"/>
      <c r="AE197" s="11"/>
      <c r="AF197" s="11"/>
      <c r="AG197" s="11"/>
      <c r="AH197" s="11"/>
      <c r="AI197" s="11"/>
      <c r="AJ197" s="11">
        <v>50</v>
      </c>
      <c r="AK197" s="11"/>
      <c r="AL197" s="11">
        <v>1200</v>
      </c>
      <c r="AM197" s="11"/>
      <c r="AN197" s="11"/>
    </row>
    <row r="198" spans="1:40">
      <c r="A198" s="11" t="s">
        <v>179</v>
      </c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>
        <v>70.8</v>
      </c>
      <c r="N198" s="11"/>
      <c r="O198" s="11"/>
      <c r="P198" s="11"/>
      <c r="Q198" s="11">
        <v>43</v>
      </c>
      <c r="R198" s="11"/>
      <c r="S198" s="11"/>
      <c r="T198" s="11">
        <v>959</v>
      </c>
      <c r="U198" s="11"/>
      <c r="V198" s="11"/>
      <c r="W198" s="11"/>
      <c r="X198" s="11">
        <v>19300</v>
      </c>
      <c r="Y198" s="11">
        <v>29000</v>
      </c>
      <c r="Z198" s="11">
        <v>2800</v>
      </c>
      <c r="AA198" s="11">
        <v>8800</v>
      </c>
      <c r="AB198" s="11">
        <v>900</v>
      </c>
      <c r="AC198" s="11">
        <v>211</v>
      </c>
      <c r="AD198" s="11"/>
      <c r="AE198" s="11"/>
      <c r="AF198" s="11"/>
      <c r="AG198" s="11"/>
      <c r="AH198" s="11"/>
      <c r="AI198" s="11"/>
      <c r="AJ198" s="11">
        <v>54.5</v>
      </c>
      <c r="AK198" s="11"/>
      <c r="AL198" s="11">
        <v>1100</v>
      </c>
      <c r="AM198" s="11"/>
      <c r="AN198" s="11"/>
    </row>
    <row r="199" spans="1:40" s="26" customFormat="1">
      <c r="A199" s="24" t="s">
        <v>193</v>
      </c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>
        <f t="shared" ref="M199:AL199" si="45">((SQRT((M198-M197)^2))/M198)*100</f>
        <v>12.994350282485881</v>
      </c>
      <c r="N199" s="25"/>
      <c r="O199" s="25"/>
      <c r="P199" s="25"/>
      <c r="Q199" s="25">
        <f t="shared" si="45"/>
        <v>13.953488372093023</v>
      </c>
      <c r="R199" s="25"/>
      <c r="S199" s="25"/>
      <c r="T199" s="25">
        <f t="shared" si="45"/>
        <v>5.3180396246089678</v>
      </c>
      <c r="U199" s="25"/>
      <c r="V199" s="25"/>
      <c r="W199" s="25"/>
      <c r="X199" s="25"/>
      <c r="Y199" s="25"/>
      <c r="Z199" s="25"/>
      <c r="AA199" s="25"/>
      <c r="AB199" s="25">
        <f t="shared" si="45"/>
        <v>4.4444444444444446</v>
      </c>
      <c r="AC199" s="25">
        <f t="shared" si="45"/>
        <v>9.4786729857819907</v>
      </c>
      <c r="AD199" s="25"/>
      <c r="AE199" s="25"/>
      <c r="AF199" s="25"/>
      <c r="AG199" s="25"/>
      <c r="AH199" s="25"/>
      <c r="AI199" s="25"/>
      <c r="AJ199" s="25">
        <f t="shared" si="45"/>
        <v>8.2568807339449553</v>
      </c>
      <c r="AK199" s="25"/>
      <c r="AL199" s="25">
        <f t="shared" si="45"/>
        <v>9.0909090909090917</v>
      </c>
      <c r="AM199" s="25"/>
      <c r="AN199" s="25"/>
    </row>
    <row r="200" spans="1:40">
      <c r="A200" s="11" t="s">
        <v>180</v>
      </c>
      <c r="B200" s="11">
        <v>46.93</v>
      </c>
      <c r="C200" s="11">
        <v>18.239999999999998</v>
      </c>
      <c r="D200" s="11">
        <v>9.61</v>
      </c>
      <c r="E200" s="11">
        <v>0.14299999999999999</v>
      </c>
      <c r="F200" s="11">
        <v>10.050000000000001</v>
      </c>
      <c r="G200" s="11">
        <v>11.25</v>
      </c>
      <c r="H200" s="11">
        <v>1.91</v>
      </c>
      <c r="I200" s="11">
        <v>0.22</v>
      </c>
      <c r="J200" s="11">
        <v>0.47399999999999998</v>
      </c>
      <c r="K200" s="11">
        <v>7.0000000000000007E-2</v>
      </c>
      <c r="L200" s="11"/>
      <c r="M200" s="11"/>
      <c r="N200" s="11"/>
      <c r="O200" s="11">
        <v>31</v>
      </c>
      <c r="P200" s="11">
        <v>149</v>
      </c>
      <c r="Q200" s="11"/>
      <c r="R200" s="11">
        <v>144</v>
      </c>
      <c r="S200" s="11">
        <v>109</v>
      </c>
      <c r="T200" s="11"/>
      <c r="U200" s="11">
        <v>40</v>
      </c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</row>
    <row r="201" spans="1:40">
      <c r="A201" s="11" t="s">
        <v>181</v>
      </c>
      <c r="B201" s="11">
        <v>47.15</v>
      </c>
      <c r="C201" s="11">
        <v>18.34</v>
      </c>
      <c r="D201" s="11">
        <v>9.9700000000000006</v>
      </c>
      <c r="E201" s="11">
        <v>0.15</v>
      </c>
      <c r="F201" s="11">
        <v>10.130000000000001</v>
      </c>
      <c r="G201" s="11">
        <v>11.49</v>
      </c>
      <c r="H201" s="11">
        <v>1.89</v>
      </c>
      <c r="I201" s="11">
        <v>0.23400000000000001</v>
      </c>
      <c r="J201" s="11">
        <v>0.48</v>
      </c>
      <c r="K201" s="11">
        <v>7.0000000000000007E-2</v>
      </c>
      <c r="L201" s="11"/>
      <c r="M201" s="11"/>
      <c r="N201" s="11"/>
      <c r="O201" s="11">
        <v>31</v>
      </c>
      <c r="P201" s="11">
        <v>148</v>
      </c>
      <c r="Q201" s="11"/>
      <c r="R201" s="11">
        <v>144</v>
      </c>
      <c r="S201" s="11">
        <v>118</v>
      </c>
      <c r="T201" s="11"/>
      <c r="U201" s="11">
        <v>38</v>
      </c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</row>
    <row r="202" spans="1:40" s="26" customFormat="1">
      <c r="A202" s="24" t="s">
        <v>193</v>
      </c>
      <c r="B202" s="25">
        <f>((SQRT((B201-B200)^2))/B201)*100</f>
        <v>0.46659597030752681</v>
      </c>
      <c r="C202" s="25">
        <f t="shared" ref="C202:U202" si="46">((SQRT((C201-C200)^2))/C201)*100</f>
        <v>0.54525627044711789</v>
      </c>
      <c r="D202" s="25">
        <f t="shared" si="46"/>
        <v>3.6108324974924897</v>
      </c>
      <c r="E202" s="25"/>
      <c r="F202" s="25">
        <f t="shared" si="46"/>
        <v>0.78973346495557817</v>
      </c>
      <c r="G202" s="25">
        <f t="shared" si="46"/>
        <v>2.0887728459530042</v>
      </c>
      <c r="H202" s="25">
        <f t="shared" si="46"/>
        <v>1.0582010582010593</v>
      </c>
      <c r="I202" s="25"/>
      <c r="J202" s="25"/>
      <c r="K202" s="25"/>
      <c r="L202" s="25"/>
      <c r="M202" s="25"/>
      <c r="N202" s="25"/>
      <c r="O202" s="25">
        <f t="shared" si="46"/>
        <v>0</v>
      </c>
      <c r="P202" s="25">
        <f t="shared" si="46"/>
        <v>0.67567567567567566</v>
      </c>
      <c r="Q202" s="25"/>
      <c r="R202" s="25">
        <f t="shared" si="46"/>
        <v>0</v>
      </c>
      <c r="S202" s="25">
        <f t="shared" si="46"/>
        <v>7.6271186440677967</v>
      </c>
      <c r="T202" s="25"/>
      <c r="U202" s="25">
        <f t="shared" si="46"/>
        <v>5.2631578947368416</v>
      </c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</row>
    <row r="203" spans="1:40">
      <c r="A203" s="11" t="s">
        <v>182</v>
      </c>
      <c r="B203" s="11">
        <v>54.7</v>
      </c>
      <c r="C203" s="11">
        <v>13.59</v>
      </c>
      <c r="D203" s="11">
        <v>13.67</v>
      </c>
      <c r="E203" s="11">
        <v>0.19</v>
      </c>
      <c r="F203" s="11">
        <v>3.57</v>
      </c>
      <c r="G203" s="11">
        <v>7.26</v>
      </c>
      <c r="H203" s="11">
        <v>3.06</v>
      </c>
      <c r="I203" s="11">
        <v>1.79</v>
      </c>
      <c r="J203" s="11">
        <v>2.2719999999999998</v>
      </c>
      <c r="K203" s="11">
        <v>0.37</v>
      </c>
      <c r="L203" s="11"/>
      <c r="M203" s="11"/>
      <c r="N203" s="11"/>
      <c r="O203" s="11">
        <v>33</v>
      </c>
      <c r="P203" s="11">
        <v>433</v>
      </c>
      <c r="Q203" s="11"/>
      <c r="R203" s="11">
        <v>340</v>
      </c>
      <c r="S203" s="11">
        <v>710</v>
      </c>
      <c r="T203" s="11"/>
      <c r="U203" s="11">
        <v>189</v>
      </c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</row>
    <row r="204" spans="1:40">
      <c r="A204" s="11" t="s">
        <v>183</v>
      </c>
      <c r="B204" s="11">
        <v>54.1</v>
      </c>
      <c r="C204" s="11">
        <v>13.5</v>
      </c>
      <c r="D204" s="11">
        <v>13.8</v>
      </c>
      <c r="E204" s="11">
        <v>0.19600000000000001</v>
      </c>
      <c r="F204" s="11">
        <v>3.59</v>
      </c>
      <c r="G204" s="11">
        <v>7.12</v>
      </c>
      <c r="H204" s="11">
        <v>3.16</v>
      </c>
      <c r="I204" s="11">
        <v>1.79</v>
      </c>
      <c r="J204" s="11">
        <v>2.2599999999999998</v>
      </c>
      <c r="K204" s="11">
        <v>0.35</v>
      </c>
      <c r="L204" s="11"/>
      <c r="M204" s="11"/>
      <c r="N204" s="11"/>
      <c r="O204" s="11">
        <v>33</v>
      </c>
      <c r="P204" s="11">
        <v>416</v>
      </c>
      <c r="Q204" s="11"/>
      <c r="R204" s="11">
        <v>346</v>
      </c>
      <c r="S204" s="11">
        <v>683</v>
      </c>
      <c r="T204" s="11"/>
      <c r="U204" s="11">
        <v>188</v>
      </c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</row>
    <row r="205" spans="1:40" s="26" customFormat="1">
      <c r="A205" s="24" t="s">
        <v>193</v>
      </c>
      <c r="B205" s="25">
        <f>((SQRT((B204-B203)^2))/B204)*100</f>
        <v>1.1090573012939027</v>
      </c>
      <c r="C205" s="25">
        <f t="shared" ref="C205:U205" si="47">((SQRT((C204-C203)^2))/C204)*100</f>
        <v>0.66666666666666563</v>
      </c>
      <c r="D205" s="25">
        <f t="shared" si="47"/>
        <v>0.942028985507252</v>
      </c>
      <c r="E205" s="25"/>
      <c r="F205" s="25">
        <f t="shared" si="47"/>
        <v>0.55710306406685284</v>
      </c>
      <c r="G205" s="25">
        <f t="shared" si="47"/>
        <v>1.9662921348314562</v>
      </c>
      <c r="H205" s="25">
        <f t="shared" si="47"/>
        <v>3.1645569620253196</v>
      </c>
      <c r="I205" s="25">
        <f t="shared" si="47"/>
        <v>0</v>
      </c>
      <c r="J205" s="25">
        <f t="shared" si="47"/>
        <v>0.53097345132743412</v>
      </c>
      <c r="K205" s="25"/>
      <c r="L205" s="25"/>
      <c r="M205" s="25"/>
      <c r="N205" s="25"/>
      <c r="O205" s="25">
        <f t="shared" si="47"/>
        <v>0</v>
      </c>
      <c r="P205" s="25">
        <f t="shared" si="47"/>
        <v>4.0865384615384617</v>
      </c>
      <c r="Q205" s="25"/>
      <c r="R205" s="25">
        <f t="shared" si="47"/>
        <v>1.7341040462427744</v>
      </c>
      <c r="S205" s="25">
        <f t="shared" si="47"/>
        <v>3.9531478770131772</v>
      </c>
      <c r="T205" s="25"/>
      <c r="U205" s="25">
        <f t="shared" si="47"/>
        <v>0.53191489361702127</v>
      </c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</row>
    <row r="206" spans="1:40">
      <c r="A206" s="11" t="s">
        <v>142</v>
      </c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>
        <v>161</v>
      </c>
      <c r="U206" s="11"/>
      <c r="V206" s="11"/>
      <c r="W206" s="11"/>
      <c r="X206" s="11" t="s">
        <v>138</v>
      </c>
      <c r="Y206" s="11" t="s">
        <v>144</v>
      </c>
      <c r="Z206" s="11" t="s">
        <v>133</v>
      </c>
      <c r="AA206" s="11" t="s">
        <v>138</v>
      </c>
      <c r="AB206" s="11">
        <v>522</v>
      </c>
      <c r="AC206" s="11">
        <v>82</v>
      </c>
      <c r="AD206" s="11"/>
      <c r="AE206" s="11"/>
      <c r="AF206" s="11"/>
      <c r="AG206" s="11">
        <v>7.82</v>
      </c>
      <c r="AH206" s="11"/>
      <c r="AI206" s="11"/>
      <c r="AJ206" s="11">
        <v>16.8</v>
      </c>
      <c r="AK206" s="11"/>
      <c r="AL206" s="11">
        <v>1700</v>
      </c>
      <c r="AM206" s="11">
        <v>908</v>
      </c>
      <c r="AN206" s="11"/>
    </row>
    <row r="207" spans="1:40">
      <c r="A207" s="11" t="s">
        <v>145</v>
      </c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>
        <v>167</v>
      </c>
      <c r="U207" s="11"/>
      <c r="V207" s="11"/>
      <c r="W207" s="11"/>
      <c r="X207" s="11">
        <v>21100</v>
      </c>
      <c r="Y207" s="11">
        <v>27600</v>
      </c>
      <c r="Z207" s="11">
        <v>2300</v>
      </c>
      <c r="AA207" s="11">
        <v>6500</v>
      </c>
      <c r="AB207" s="11">
        <v>539</v>
      </c>
      <c r="AC207" s="11">
        <v>87.22</v>
      </c>
      <c r="AD207" s="11"/>
      <c r="AE207" s="11"/>
      <c r="AF207" s="11"/>
      <c r="AG207" s="11">
        <v>7.86</v>
      </c>
      <c r="AH207" s="11"/>
      <c r="AI207" s="11"/>
      <c r="AJ207" s="11">
        <v>17.850000000000001</v>
      </c>
      <c r="AK207" s="11"/>
      <c r="AL207" s="11">
        <v>1600</v>
      </c>
      <c r="AM207" s="11">
        <v>946</v>
      </c>
      <c r="AN207" s="11"/>
    </row>
    <row r="208" spans="1:40" s="26" customFormat="1">
      <c r="A208" s="24" t="s">
        <v>193</v>
      </c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>
        <f t="shared" ref="T208:AM208" si="48">((SQRT((T207-T206)^2))/T207)*100</f>
        <v>3.5928143712574849</v>
      </c>
      <c r="U208" s="25"/>
      <c r="V208" s="25"/>
      <c r="W208" s="25"/>
      <c r="X208" s="25"/>
      <c r="Y208" s="25"/>
      <c r="Z208" s="25"/>
      <c r="AA208" s="25"/>
      <c r="AB208" s="25">
        <f t="shared" si="48"/>
        <v>3.1539888682745829</v>
      </c>
      <c r="AC208" s="25">
        <f t="shared" si="48"/>
        <v>5.9848658564549408</v>
      </c>
      <c r="AD208" s="25"/>
      <c r="AE208" s="25"/>
      <c r="AF208" s="25"/>
      <c r="AG208" s="25">
        <f t="shared" si="48"/>
        <v>0.50890585241730324</v>
      </c>
      <c r="AH208" s="25"/>
      <c r="AI208" s="25"/>
      <c r="AJ208" s="25">
        <f t="shared" si="48"/>
        <v>5.8823529411764737</v>
      </c>
      <c r="AK208" s="25"/>
      <c r="AL208" s="25">
        <f t="shared" si="48"/>
        <v>6.25</v>
      </c>
      <c r="AM208" s="25">
        <f t="shared" si="48"/>
        <v>4.0169133192388999</v>
      </c>
      <c r="AN208" s="25"/>
    </row>
    <row r="209" spans="1:618 14850:16384">
      <c r="A209" s="11" t="s">
        <v>146</v>
      </c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>
        <v>20</v>
      </c>
      <c r="N209" s="11">
        <v>300</v>
      </c>
      <c r="O209" s="11"/>
      <c r="P209" s="11"/>
      <c r="Q209" s="11" t="s">
        <v>133</v>
      </c>
      <c r="R209" s="11"/>
      <c r="S209" s="11"/>
      <c r="T209" s="11">
        <v>5900</v>
      </c>
      <c r="U209" s="11"/>
      <c r="V209" s="11">
        <v>490</v>
      </c>
      <c r="W209" s="11" t="s">
        <v>133</v>
      </c>
      <c r="X209" s="11">
        <v>1720</v>
      </c>
      <c r="Y209" s="11" t="s">
        <v>144</v>
      </c>
      <c r="Z209" s="11">
        <v>444</v>
      </c>
      <c r="AA209" s="11">
        <v>1460</v>
      </c>
      <c r="AB209" s="11">
        <v>395</v>
      </c>
      <c r="AC209" s="11">
        <v>23.8</v>
      </c>
      <c r="AD209" s="11">
        <v>404</v>
      </c>
      <c r="AE209" s="11">
        <v>105</v>
      </c>
      <c r="AF209" s="11">
        <v>833</v>
      </c>
      <c r="AG209" s="11">
        <v>192</v>
      </c>
      <c r="AH209" s="11">
        <v>683</v>
      </c>
      <c r="AI209" s="11">
        <v>102</v>
      </c>
      <c r="AJ209" s="11">
        <v>670</v>
      </c>
      <c r="AK209" s="11"/>
      <c r="AL209" s="11"/>
      <c r="AM209" s="11">
        <v>739</v>
      </c>
      <c r="AN209" s="11">
        <v>129</v>
      </c>
    </row>
    <row r="210" spans="1:618 14850:16384">
      <c r="A210" s="11" t="s">
        <v>147</v>
      </c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>
        <v>24.7</v>
      </c>
      <c r="N210" s="11">
        <v>277</v>
      </c>
      <c r="O210" s="11"/>
      <c r="P210" s="11"/>
      <c r="Q210" s="11">
        <v>1050</v>
      </c>
      <c r="R210" s="11"/>
      <c r="S210" s="11"/>
      <c r="T210" s="11">
        <v>5480</v>
      </c>
      <c r="U210" s="11"/>
      <c r="V210" s="11">
        <v>479</v>
      </c>
      <c r="W210" s="11">
        <v>4050</v>
      </c>
      <c r="X210" s="11">
        <v>1661</v>
      </c>
      <c r="Y210" s="11">
        <v>3960</v>
      </c>
      <c r="Z210" s="11">
        <v>435</v>
      </c>
      <c r="AA210" s="11">
        <v>1456</v>
      </c>
      <c r="AB210" s="11">
        <v>381</v>
      </c>
      <c r="AC210" s="11">
        <v>23.5</v>
      </c>
      <c r="AD210" s="11">
        <v>433</v>
      </c>
      <c r="AE210" s="11">
        <v>106</v>
      </c>
      <c r="AF210" s="11">
        <v>847</v>
      </c>
      <c r="AG210" s="11">
        <v>208</v>
      </c>
      <c r="AH210" s="11">
        <v>701</v>
      </c>
      <c r="AI210" s="11">
        <v>106</v>
      </c>
      <c r="AJ210" s="11">
        <v>678</v>
      </c>
      <c r="AK210" s="11"/>
      <c r="AL210" s="11"/>
      <c r="AM210" s="11">
        <v>719</v>
      </c>
      <c r="AN210" s="11">
        <v>137</v>
      </c>
    </row>
    <row r="211" spans="1:618 14850:16384" s="26" customFormat="1">
      <c r="A211" s="24" t="s">
        <v>193</v>
      </c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>
        <f t="shared" ref="M211:AN211" si="49">((SQRT((M210-M209)^2))/M210)*100</f>
        <v>19.028340080971656</v>
      </c>
      <c r="N211" s="25">
        <f t="shared" si="49"/>
        <v>8.3032490974729249</v>
      </c>
      <c r="O211" s="25"/>
      <c r="P211" s="25"/>
      <c r="Q211" s="25"/>
      <c r="R211" s="25"/>
      <c r="S211" s="25"/>
      <c r="T211" s="25">
        <f t="shared" si="49"/>
        <v>7.664233576642336</v>
      </c>
      <c r="U211" s="25"/>
      <c r="V211" s="25">
        <f t="shared" si="49"/>
        <v>2.2964509394572024</v>
      </c>
      <c r="W211" s="25"/>
      <c r="X211" s="25">
        <f t="shared" si="49"/>
        <v>3.5520770620108366</v>
      </c>
      <c r="Y211" s="25"/>
      <c r="Z211" s="25">
        <f t="shared" si="49"/>
        <v>2.0689655172413794</v>
      </c>
      <c r="AA211" s="25">
        <f t="shared" si="49"/>
        <v>0.27472527472527475</v>
      </c>
      <c r="AB211" s="25">
        <f t="shared" si="49"/>
        <v>3.674540682414698</v>
      </c>
      <c r="AC211" s="25">
        <f t="shared" si="49"/>
        <v>1.276595744680854</v>
      </c>
      <c r="AD211" s="25">
        <f t="shared" si="49"/>
        <v>6.6974595842956122</v>
      </c>
      <c r="AE211" s="25">
        <f t="shared" si="49"/>
        <v>0.94339622641509435</v>
      </c>
      <c r="AF211" s="25">
        <f t="shared" si="49"/>
        <v>1.6528925619834711</v>
      </c>
      <c r="AG211" s="25">
        <f t="shared" si="49"/>
        <v>7.6923076923076925</v>
      </c>
      <c r="AH211" s="25">
        <f t="shared" si="49"/>
        <v>2.5677603423680457</v>
      </c>
      <c r="AI211" s="25">
        <f t="shared" si="49"/>
        <v>3.7735849056603774</v>
      </c>
      <c r="AJ211" s="25">
        <f t="shared" si="49"/>
        <v>1.1799410029498525</v>
      </c>
      <c r="AK211" s="25"/>
      <c r="AL211" s="25"/>
      <c r="AM211" s="25">
        <f t="shared" si="49"/>
        <v>2.781641168289291</v>
      </c>
      <c r="AN211" s="25">
        <f t="shared" si="49"/>
        <v>5.8394160583941606</v>
      </c>
    </row>
    <row r="212" spans="1:618 14850:16384">
      <c r="A212" s="11" t="s">
        <v>184</v>
      </c>
      <c r="B212" s="11">
        <v>53.12</v>
      </c>
      <c r="C212" s="11">
        <v>15.65</v>
      </c>
      <c r="D212" s="11">
        <v>10.79</v>
      </c>
      <c r="E212" s="11">
        <v>0.16</v>
      </c>
      <c r="F212" s="11">
        <v>6.33</v>
      </c>
      <c r="G212" s="11">
        <v>10.9</v>
      </c>
      <c r="H212" s="11">
        <v>2.21</v>
      </c>
      <c r="I212" s="11">
        <v>0.62</v>
      </c>
      <c r="J212" s="11">
        <v>1.089</v>
      </c>
      <c r="K212" s="11">
        <v>0.15</v>
      </c>
      <c r="L212" s="11"/>
      <c r="M212" s="11">
        <v>80</v>
      </c>
      <c r="N212" s="11">
        <v>90</v>
      </c>
      <c r="O212" s="11">
        <v>36</v>
      </c>
      <c r="P212" s="11">
        <v>271</v>
      </c>
      <c r="Q212" s="11">
        <v>20</v>
      </c>
      <c r="R212" s="11">
        <v>197</v>
      </c>
      <c r="S212" s="11">
        <v>181</v>
      </c>
      <c r="T212" s="11">
        <v>21</v>
      </c>
      <c r="U212" s="11">
        <v>96</v>
      </c>
      <c r="V212" s="11">
        <v>2.7</v>
      </c>
      <c r="W212" s="11">
        <v>7.5</v>
      </c>
      <c r="X212" s="11">
        <v>10.9</v>
      </c>
      <c r="Y212" s="11">
        <v>23.7</v>
      </c>
      <c r="Z212" s="11"/>
      <c r="AA212" s="11">
        <v>13.1</v>
      </c>
      <c r="AB212" s="11">
        <v>3.4</v>
      </c>
      <c r="AC212" s="11">
        <v>1.1000000000000001</v>
      </c>
      <c r="AD212" s="11"/>
      <c r="AE212" s="11">
        <v>0.61</v>
      </c>
      <c r="AF212" s="11">
        <v>3.8</v>
      </c>
      <c r="AG212" s="11">
        <v>0.77</v>
      </c>
      <c r="AH212" s="11">
        <v>2.2000000000000002</v>
      </c>
      <c r="AI212" s="11">
        <v>0.32</v>
      </c>
      <c r="AJ212" s="11">
        <v>1.9</v>
      </c>
      <c r="AK212" s="11">
        <v>0.31</v>
      </c>
      <c r="AL212" s="11"/>
      <c r="AM212" s="11">
        <v>2.2000000000000002</v>
      </c>
      <c r="AN212" s="11">
        <v>0.52</v>
      </c>
    </row>
    <row r="213" spans="1:618 14850:16384">
      <c r="A213" s="11" t="s">
        <v>185</v>
      </c>
      <c r="B213" s="11">
        <v>52.4</v>
      </c>
      <c r="C213" s="11">
        <v>15.4</v>
      </c>
      <c r="D213" s="11">
        <v>10.7</v>
      </c>
      <c r="E213" s="11">
        <v>0.16300000000000001</v>
      </c>
      <c r="F213" s="11">
        <v>6.37</v>
      </c>
      <c r="G213" s="11">
        <v>10.9</v>
      </c>
      <c r="H213" s="11">
        <v>2.14</v>
      </c>
      <c r="I213" s="11">
        <v>0.626</v>
      </c>
      <c r="J213" s="11">
        <v>1.06</v>
      </c>
      <c r="K213" s="11">
        <v>0.14000000000000001</v>
      </c>
      <c r="L213" s="11"/>
      <c r="M213" s="11">
        <v>70</v>
      </c>
      <c r="N213" s="11">
        <v>92</v>
      </c>
      <c r="O213" s="11">
        <v>36</v>
      </c>
      <c r="P213" s="11">
        <v>262</v>
      </c>
      <c r="Q213" s="11">
        <v>21</v>
      </c>
      <c r="R213" s="11">
        <v>190</v>
      </c>
      <c r="S213" s="11">
        <v>182</v>
      </c>
      <c r="T213" s="11">
        <v>24</v>
      </c>
      <c r="U213" s="11">
        <v>94</v>
      </c>
      <c r="V213" s="11">
        <v>2.6</v>
      </c>
      <c r="W213" s="11">
        <v>7.9</v>
      </c>
      <c r="X213" s="11">
        <v>10</v>
      </c>
      <c r="Y213" s="11">
        <v>23</v>
      </c>
      <c r="Z213" s="11"/>
      <c r="AA213" s="11">
        <v>13</v>
      </c>
      <c r="AB213" s="11">
        <v>3.3</v>
      </c>
      <c r="AC213" s="11">
        <v>1</v>
      </c>
      <c r="AD213" s="11"/>
      <c r="AE213" s="11">
        <v>0.63</v>
      </c>
      <c r="AF213" s="11">
        <v>3.6</v>
      </c>
      <c r="AG213" s="11">
        <v>0.76</v>
      </c>
      <c r="AH213" s="11">
        <v>2.5</v>
      </c>
      <c r="AI213" s="11">
        <v>0.38</v>
      </c>
      <c r="AJ213" s="11">
        <v>2.1</v>
      </c>
      <c r="AK213" s="11">
        <v>0.33</v>
      </c>
      <c r="AL213" s="11"/>
      <c r="AM213" s="11">
        <v>2.4</v>
      </c>
      <c r="AN213" s="11">
        <v>0.53</v>
      </c>
    </row>
    <row r="214" spans="1:618 14850:16384" s="26" customFormat="1">
      <c r="A214" s="24" t="s">
        <v>193</v>
      </c>
      <c r="B214" s="25">
        <f>((SQRT((B213-B212)^2))/B213)*100</f>
        <v>1.3740458015267154</v>
      </c>
      <c r="C214" s="25">
        <f t="shared" ref="C214:AM214" si="50">((SQRT((C213-C212)^2))/C213)*100</f>
        <v>1.6233766233766231</v>
      </c>
      <c r="D214" s="25">
        <f t="shared" si="50"/>
        <v>0.84112149532710156</v>
      </c>
      <c r="E214" s="25"/>
      <c r="F214" s="25">
        <f t="shared" si="50"/>
        <v>0.62794348508634279</v>
      </c>
      <c r="G214" s="25">
        <f t="shared" si="50"/>
        <v>0</v>
      </c>
      <c r="H214" s="25">
        <f t="shared" si="50"/>
        <v>3.2710280373831697</v>
      </c>
      <c r="I214" s="25"/>
      <c r="J214" s="25">
        <f t="shared" si="50"/>
        <v>2.7358490566037652</v>
      </c>
      <c r="K214" s="25"/>
      <c r="L214" s="25"/>
      <c r="M214" s="25">
        <f t="shared" si="50"/>
        <v>14.285714285714285</v>
      </c>
      <c r="N214" s="25">
        <f t="shared" si="50"/>
        <v>2.1739130434782608</v>
      </c>
      <c r="O214" s="25">
        <f t="shared" si="50"/>
        <v>0</v>
      </c>
      <c r="P214" s="25">
        <f t="shared" si="50"/>
        <v>3.4351145038167941</v>
      </c>
      <c r="Q214" s="25">
        <f t="shared" si="50"/>
        <v>4.7619047619047619</v>
      </c>
      <c r="R214" s="25">
        <f t="shared" si="50"/>
        <v>3.6842105263157889</v>
      </c>
      <c r="S214" s="25">
        <f t="shared" si="50"/>
        <v>0.5494505494505495</v>
      </c>
      <c r="T214" s="25">
        <f t="shared" si="50"/>
        <v>12.5</v>
      </c>
      <c r="U214" s="25">
        <f t="shared" si="50"/>
        <v>2.1276595744680851</v>
      </c>
      <c r="V214" s="25">
        <f t="shared" si="50"/>
        <v>3.8461538461538494</v>
      </c>
      <c r="W214" s="25">
        <f t="shared" si="50"/>
        <v>5.0632911392405102</v>
      </c>
      <c r="X214" s="25">
        <f t="shared" si="50"/>
        <v>9.0000000000000036</v>
      </c>
      <c r="Y214" s="25">
        <f t="shared" si="50"/>
        <v>3.0434782608695623</v>
      </c>
      <c r="Z214" s="25"/>
      <c r="AA214" s="25">
        <f t="shared" si="50"/>
        <v>0.7692307692307665</v>
      </c>
      <c r="AB214" s="25">
        <f t="shared" si="50"/>
        <v>3.0303030303030329</v>
      </c>
      <c r="AC214" s="25">
        <f t="shared" si="50"/>
        <v>10.000000000000009</v>
      </c>
      <c r="AD214" s="25"/>
      <c r="AE214" s="25"/>
      <c r="AF214" s="25">
        <f t="shared" si="50"/>
        <v>5.5555555555555483</v>
      </c>
      <c r="AG214" s="25"/>
      <c r="AH214" s="25">
        <f t="shared" si="50"/>
        <v>11.999999999999993</v>
      </c>
      <c r="AI214" s="25"/>
      <c r="AJ214" s="25">
        <f t="shared" si="50"/>
        <v>9.5238095238095308</v>
      </c>
      <c r="AK214" s="25"/>
      <c r="AL214" s="25"/>
      <c r="AM214" s="25">
        <f t="shared" si="50"/>
        <v>8.3333333333333233</v>
      </c>
      <c r="AN214" s="25"/>
      <c r="AO214" s="25"/>
    </row>
    <row r="215" spans="1:618 14850:16384">
      <c r="A215" s="11" t="s">
        <v>208</v>
      </c>
      <c r="B215" s="11">
        <v>57.23</v>
      </c>
      <c r="C215" s="11">
        <v>21.66</v>
      </c>
      <c r="D215" s="11">
        <v>2.4500000000000002</v>
      </c>
      <c r="E215" s="11">
        <v>0.184</v>
      </c>
      <c r="F215" s="11">
        <v>0.22</v>
      </c>
      <c r="G215" s="11">
        <v>1.02</v>
      </c>
      <c r="H215" s="11">
        <v>7.65</v>
      </c>
      <c r="I215" s="11">
        <v>7.37</v>
      </c>
      <c r="J215" s="11">
        <v>0.46700000000000003</v>
      </c>
      <c r="K215" s="11">
        <v>0.05</v>
      </c>
      <c r="L215" s="11">
        <v>98.85</v>
      </c>
      <c r="M215" s="11" t="s">
        <v>143</v>
      </c>
      <c r="N215" s="11" t="s">
        <v>143</v>
      </c>
      <c r="O215" s="11" t="s">
        <v>149</v>
      </c>
      <c r="P215" s="11">
        <v>14</v>
      </c>
      <c r="Q215" s="11">
        <v>193</v>
      </c>
      <c r="R215" s="11">
        <v>22</v>
      </c>
      <c r="S215" s="11">
        <v>4</v>
      </c>
      <c r="T215" s="11">
        <v>30.6</v>
      </c>
      <c r="U215" s="11">
        <v>131</v>
      </c>
      <c r="V215" s="11">
        <v>4</v>
      </c>
      <c r="W215" s="11">
        <v>151</v>
      </c>
      <c r="X215" s="11">
        <v>224</v>
      </c>
      <c r="Y215" s="11">
        <v>431</v>
      </c>
      <c r="Z215" s="11">
        <v>38.9</v>
      </c>
      <c r="AA215" s="11">
        <v>106</v>
      </c>
      <c r="AB215" s="11">
        <v>11.2</v>
      </c>
      <c r="AC215" s="11">
        <v>1.03</v>
      </c>
      <c r="AD215" s="11">
        <v>6.08</v>
      </c>
      <c r="AE215" s="11">
        <v>0.94</v>
      </c>
      <c r="AF215" s="11">
        <v>6.05</v>
      </c>
      <c r="AG215" s="11">
        <v>1.0900000000000001</v>
      </c>
      <c r="AH215" s="11">
        <v>2.97</v>
      </c>
      <c r="AI215" s="11">
        <v>0.379</v>
      </c>
      <c r="AJ215" s="11">
        <v>2.37</v>
      </c>
      <c r="AK215" s="11">
        <v>0.32400000000000001</v>
      </c>
      <c r="AL215" s="11">
        <v>6</v>
      </c>
      <c r="AM215" s="11">
        <v>19.3</v>
      </c>
      <c r="AN215" s="11">
        <v>3.2</v>
      </c>
    </row>
    <row r="216" spans="1:618 14850:16384">
      <c r="A216" s="11" t="s">
        <v>209</v>
      </c>
      <c r="B216" s="11">
        <v>58.41</v>
      </c>
      <c r="C216" s="11">
        <v>21.92</v>
      </c>
      <c r="D216" s="11">
        <v>2.46</v>
      </c>
      <c r="E216" s="11">
        <v>0.185</v>
      </c>
      <c r="F216" s="11">
        <v>0.22</v>
      </c>
      <c r="G216" s="11">
        <v>1.02</v>
      </c>
      <c r="H216" s="11">
        <v>7.66</v>
      </c>
      <c r="I216" s="11">
        <v>7.39</v>
      </c>
      <c r="J216" s="11">
        <v>0.47599999999999998</v>
      </c>
      <c r="K216" s="11">
        <v>0.05</v>
      </c>
      <c r="L216" s="11">
        <v>100.3</v>
      </c>
      <c r="M216" s="11" t="s">
        <v>143</v>
      </c>
      <c r="N216" s="11" t="s">
        <v>143</v>
      </c>
      <c r="O216" s="11" t="s">
        <v>149</v>
      </c>
      <c r="P216" s="11">
        <v>13</v>
      </c>
      <c r="Q216" s="11">
        <v>183</v>
      </c>
      <c r="R216" s="11">
        <v>22</v>
      </c>
      <c r="S216" s="11">
        <v>4</v>
      </c>
      <c r="T216" s="11">
        <v>29.3</v>
      </c>
      <c r="U216" s="11">
        <v>141</v>
      </c>
      <c r="V216" s="11">
        <v>4.0999999999999996</v>
      </c>
      <c r="W216" s="11">
        <v>157</v>
      </c>
      <c r="X216" s="11">
        <v>212</v>
      </c>
      <c r="Y216" s="11">
        <v>408</v>
      </c>
      <c r="Z216" s="11">
        <v>36.9</v>
      </c>
      <c r="AA216" s="11">
        <v>98.5</v>
      </c>
      <c r="AB216" s="11">
        <v>10.4</v>
      </c>
      <c r="AC216" s="11">
        <v>0.96599999999999997</v>
      </c>
      <c r="AD216" s="11">
        <v>5.99</v>
      </c>
      <c r="AE216" s="11">
        <v>0.93</v>
      </c>
      <c r="AF216" s="11">
        <v>5.68</v>
      </c>
      <c r="AG216" s="11">
        <v>1.02</v>
      </c>
      <c r="AH216" s="11">
        <v>2.8</v>
      </c>
      <c r="AI216" s="11">
        <v>0.35799999999999998</v>
      </c>
      <c r="AJ216" s="11">
        <v>2.1800000000000002</v>
      </c>
      <c r="AK216" s="11">
        <v>0.32300000000000001</v>
      </c>
      <c r="AL216" s="11">
        <v>6</v>
      </c>
      <c r="AM216" s="11">
        <v>18.399999999999999</v>
      </c>
      <c r="AN216" s="11">
        <v>3.02</v>
      </c>
    </row>
    <row r="217" spans="1:618 14850:16384" s="35" customFormat="1">
      <c r="A217" s="24" t="s">
        <v>194</v>
      </c>
      <c r="B217" s="34">
        <f t="shared" ref="B217:I217" si="51">ABS(B216-B215)/B216*100</f>
        <v>2.0202020202020199</v>
      </c>
      <c r="C217" s="34">
        <f t="shared" si="51"/>
        <v>1.186131386861321</v>
      </c>
      <c r="D217" s="34">
        <f t="shared" si="51"/>
        <v>0.40650406504064179</v>
      </c>
      <c r="E217" s="34"/>
      <c r="F217" s="34"/>
      <c r="G217" s="34">
        <f t="shared" si="51"/>
        <v>0</v>
      </c>
      <c r="H217" s="34">
        <f t="shared" si="51"/>
        <v>0.13054830287205987</v>
      </c>
      <c r="I217" s="34">
        <f t="shared" si="51"/>
        <v>0.27063599458727439</v>
      </c>
      <c r="J217" s="34"/>
      <c r="K217" s="34"/>
      <c r="L217" s="34"/>
      <c r="M217" s="34"/>
      <c r="N217" s="34"/>
      <c r="O217" s="34"/>
      <c r="P217" s="34">
        <f>ABS(P216-P215)/P216*100</f>
        <v>7.6923076923076925</v>
      </c>
      <c r="Q217" s="34">
        <f>ABS(Q216-Q215)/Q216*100</f>
        <v>5.4644808743169397</v>
      </c>
      <c r="R217" s="34">
        <f t="shared" ref="R217:AN217" si="52">ABS(R216-R215)/R216*100</f>
        <v>0</v>
      </c>
      <c r="S217" s="34">
        <f t="shared" si="52"/>
        <v>0</v>
      </c>
      <c r="T217" s="34">
        <f t="shared" si="52"/>
        <v>4.4368600682593877</v>
      </c>
      <c r="U217" s="34">
        <f t="shared" si="52"/>
        <v>7.0921985815602842</v>
      </c>
      <c r="V217" s="34">
        <f t="shared" si="52"/>
        <v>2.4390243902438939</v>
      </c>
      <c r="W217" s="34">
        <f t="shared" si="52"/>
        <v>3.8216560509554141</v>
      </c>
      <c r="X217" s="34">
        <f t="shared" si="52"/>
        <v>5.6603773584905666</v>
      </c>
      <c r="Y217" s="34">
        <f t="shared" si="52"/>
        <v>5.6372549019607847</v>
      </c>
      <c r="Z217" s="34">
        <f t="shared" si="52"/>
        <v>5.4200542005420056</v>
      </c>
      <c r="AA217" s="34">
        <f t="shared" si="52"/>
        <v>7.6142131979695442</v>
      </c>
      <c r="AB217" s="34">
        <f t="shared" si="52"/>
        <v>7.6923076923076819</v>
      </c>
      <c r="AC217" s="34"/>
      <c r="AD217" s="34">
        <f t="shared" si="52"/>
        <v>1.5025041736227021</v>
      </c>
      <c r="AE217" s="34"/>
      <c r="AF217" s="34">
        <f t="shared" si="52"/>
        <v>6.5140845070422557</v>
      </c>
      <c r="AG217" s="34">
        <f t="shared" si="52"/>
        <v>6.8627450980392215</v>
      </c>
      <c r="AH217" s="34">
        <f t="shared" si="52"/>
        <v>6.0714285714285854</v>
      </c>
      <c r="AI217" s="34"/>
      <c r="AJ217" s="34">
        <f t="shared" si="52"/>
        <v>8.7155963302752255</v>
      </c>
      <c r="AK217" s="34"/>
      <c r="AL217" s="34">
        <f t="shared" si="52"/>
        <v>0</v>
      </c>
      <c r="AM217" s="34">
        <f t="shared" si="52"/>
        <v>4.8913043478260994</v>
      </c>
      <c r="AN217" s="34">
        <f t="shared" si="52"/>
        <v>5.9602649006622572</v>
      </c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6"/>
      <c r="CP217" s="26"/>
      <c r="CQ217" s="26"/>
      <c r="CR217" s="26"/>
      <c r="CS217" s="26"/>
      <c r="CT217" s="26"/>
      <c r="CU217" s="26"/>
      <c r="CV217" s="26"/>
      <c r="CW217" s="26"/>
      <c r="CX217" s="26"/>
      <c r="CY217" s="26"/>
      <c r="CZ217" s="26"/>
      <c r="DA217" s="26"/>
      <c r="DB217" s="26"/>
      <c r="DC217" s="26"/>
      <c r="DD217" s="26"/>
      <c r="DE217" s="26"/>
      <c r="DF217" s="26"/>
      <c r="DG217" s="26"/>
      <c r="DH217" s="26"/>
      <c r="DI217" s="26"/>
      <c r="DJ217" s="26"/>
      <c r="DK217" s="26"/>
      <c r="DL217" s="26"/>
      <c r="DM217" s="26"/>
      <c r="DN217" s="26"/>
      <c r="DO217" s="26"/>
      <c r="DP217" s="26"/>
      <c r="DQ217" s="26"/>
      <c r="DR217" s="26"/>
      <c r="DS217" s="26"/>
      <c r="DT217" s="26"/>
      <c r="DU217" s="26"/>
      <c r="DV217" s="26"/>
      <c r="DW217" s="26"/>
      <c r="DX217" s="26"/>
      <c r="DY217" s="26"/>
      <c r="DZ217" s="26"/>
      <c r="EA217" s="26"/>
      <c r="EB217" s="26"/>
      <c r="EC217" s="26"/>
      <c r="ED217" s="26"/>
      <c r="EE217" s="26"/>
      <c r="EF217" s="26"/>
      <c r="EG217" s="26"/>
      <c r="EH217" s="26"/>
      <c r="EI217" s="26"/>
      <c r="EJ217" s="26"/>
      <c r="EK217" s="26"/>
      <c r="EL217" s="26"/>
      <c r="EM217" s="26"/>
      <c r="EN217" s="26"/>
      <c r="EO217" s="26"/>
      <c r="EP217" s="26"/>
      <c r="EQ217" s="26"/>
      <c r="ER217" s="26"/>
      <c r="ES217" s="26"/>
      <c r="ET217" s="26"/>
      <c r="EU217" s="26"/>
      <c r="EV217" s="26"/>
      <c r="EW217" s="26"/>
      <c r="EX217" s="26"/>
      <c r="EY217" s="26"/>
      <c r="EZ217" s="26"/>
      <c r="FA217" s="26"/>
      <c r="FB217" s="26"/>
      <c r="FC217" s="26"/>
      <c r="FD217" s="26"/>
      <c r="FE217" s="26"/>
      <c r="FF217" s="26"/>
      <c r="FG217" s="26"/>
      <c r="FH217" s="26"/>
      <c r="FI217" s="26"/>
      <c r="FJ217" s="26"/>
      <c r="FK217" s="26"/>
      <c r="FL217" s="26"/>
      <c r="FM217" s="26"/>
      <c r="FN217" s="26"/>
      <c r="FO217" s="26"/>
      <c r="FP217" s="26"/>
      <c r="FQ217" s="26"/>
      <c r="FR217" s="26"/>
      <c r="FS217" s="26"/>
      <c r="FT217" s="26"/>
      <c r="FU217" s="26"/>
      <c r="FV217" s="26"/>
      <c r="FW217" s="26"/>
      <c r="FX217" s="26"/>
      <c r="FY217" s="26"/>
      <c r="FZ217" s="26"/>
      <c r="GA217" s="26"/>
      <c r="GB217" s="26"/>
      <c r="GC217" s="26"/>
      <c r="GD217" s="26"/>
      <c r="GE217" s="26"/>
      <c r="GF217" s="26"/>
      <c r="GG217" s="26"/>
      <c r="GH217" s="26"/>
      <c r="GI217" s="26"/>
      <c r="GJ217" s="26"/>
      <c r="GK217" s="26"/>
      <c r="GL217" s="26"/>
      <c r="GM217" s="26"/>
      <c r="GN217" s="26"/>
      <c r="GO217" s="26"/>
      <c r="GP217" s="26"/>
      <c r="GQ217" s="26"/>
      <c r="GR217" s="26"/>
      <c r="GS217" s="26"/>
      <c r="GT217" s="26"/>
      <c r="GU217" s="26"/>
      <c r="GV217" s="26"/>
      <c r="GW217" s="26"/>
      <c r="GX217" s="26"/>
      <c r="GY217" s="26"/>
      <c r="GZ217" s="26"/>
      <c r="HA217" s="26"/>
      <c r="HB217" s="26"/>
      <c r="HC217" s="26"/>
      <c r="HD217" s="26"/>
      <c r="HE217" s="26"/>
      <c r="HF217" s="26"/>
      <c r="HG217" s="26"/>
      <c r="HH217" s="26"/>
      <c r="HI217" s="26"/>
      <c r="HJ217" s="26"/>
      <c r="HK217" s="26"/>
      <c r="HL217" s="26"/>
      <c r="HM217" s="26"/>
      <c r="HN217" s="26"/>
      <c r="HO217" s="26"/>
      <c r="HP217" s="26"/>
      <c r="HQ217" s="26"/>
      <c r="HR217" s="26"/>
      <c r="HS217" s="26"/>
      <c r="HT217" s="26"/>
      <c r="HU217" s="26"/>
      <c r="HV217" s="26"/>
      <c r="HW217" s="26"/>
      <c r="HX217" s="26"/>
      <c r="HY217" s="26"/>
      <c r="HZ217" s="26"/>
      <c r="IA217" s="26"/>
      <c r="IB217" s="26"/>
      <c r="IC217" s="26"/>
      <c r="ID217" s="26"/>
      <c r="IE217" s="26"/>
      <c r="IF217" s="26"/>
      <c r="IG217" s="26"/>
      <c r="IH217" s="26"/>
      <c r="II217" s="26"/>
      <c r="IJ217" s="26"/>
      <c r="IK217" s="26"/>
      <c r="IL217" s="26"/>
      <c r="IM217" s="26"/>
      <c r="IN217" s="26"/>
      <c r="IO217" s="26"/>
      <c r="IP217" s="26"/>
      <c r="IQ217" s="26"/>
      <c r="IR217" s="26"/>
      <c r="IS217" s="26"/>
      <c r="IT217" s="26"/>
      <c r="IU217" s="26"/>
      <c r="IV217" s="26"/>
      <c r="IW217" s="26"/>
      <c r="IX217" s="26"/>
      <c r="IY217" s="26"/>
      <c r="IZ217" s="26"/>
      <c r="JA217" s="26"/>
      <c r="JB217" s="26"/>
      <c r="JC217" s="26"/>
      <c r="JD217" s="26"/>
      <c r="JE217" s="26"/>
      <c r="JF217" s="26"/>
      <c r="JG217" s="26"/>
      <c r="JH217" s="26"/>
      <c r="JI217" s="26"/>
      <c r="JJ217" s="26"/>
      <c r="JK217" s="26"/>
      <c r="JL217" s="26"/>
      <c r="JM217" s="26"/>
      <c r="JN217" s="26"/>
      <c r="JO217" s="26"/>
      <c r="JP217" s="26"/>
      <c r="JQ217" s="26"/>
      <c r="JR217" s="26"/>
      <c r="JS217" s="26"/>
      <c r="JT217" s="26"/>
      <c r="JU217" s="26"/>
      <c r="JV217" s="26"/>
      <c r="JW217" s="26"/>
      <c r="JX217" s="26"/>
      <c r="JY217" s="26"/>
      <c r="JZ217" s="26"/>
      <c r="KA217" s="26"/>
      <c r="KB217" s="26"/>
      <c r="KC217" s="26"/>
      <c r="KD217" s="26"/>
      <c r="KE217" s="26"/>
      <c r="KF217" s="26"/>
      <c r="KG217" s="26"/>
      <c r="KH217" s="26"/>
      <c r="KI217" s="26"/>
      <c r="KJ217" s="26"/>
      <c r="KK217" s="26"/>
      <c r="KL217" s="26"/>
      <c r="KM217" s="26"/>
      <c r="KN217" s="26"/>
      <c r="KO217" s="26"/>
      <c r="KP217" s="26"/>
      <c r="KQ217" s="26"/>
      <c r="KR217" s="26"/>
      <c r="KS217" s="26"/>
      <c r="KT217" s="26"/>
      <c r="KU217" s="26"/>
      <c r="KV217" s="26"/>
      <c r="KW217" s="26"/>
      <c r="KX217" s="26"/>
      <c r="KY217" s="26"/>
      <c r="KZ217" s="26"/>
      <c r="LA217" s="26"/>
      <c r="LB217" s="26"/>
      <c r="LC217" s="26"/>
      <c r="LD217" s="26"/>
      <c r="LE217" s="26"/>
      <c r="LF217" s="26"/>
      <c r="LG217" s="26"/>
      <c r="LH217" s="26"/>
      <c r="LI217" s="26"/>
      <c r="LJ217" s="26"/>
      <c r="LK217" s="26"/>
      <c r="LL217" s="26"/>
      <c r="LM217" s="26"/>
      <c r="LN217" s="26"/>
      <c r="LO217" s="26"/>
      <c r="LP217" s="26"/>
      <c r="LQ217" s="26"/>
      <c r="LR217" s="26"/>
      <c r="LS217" s="26"/>
      <c r="LT217" s="26"/>
      <c r="LU217" s="26"/>
      <c r="LV217" s="26"/>
      <c r="LW217" s="26"/>
      <c r="LX217" s="26"/>
      <c r="LY217" s="26"/>
      <c r="LZ217" s="26"/>
      <c r="MA217" s="26"/>
      <c r="MB217" s="26"/>
      <c r="MC217" s="26"/>
      <c r="MD217" s="26"/>
      <c r="ME217" s="26"/>
      <c r="MF217" s="26"/>
      <c r="MG217" s="26"/>
      <c r="MH217" s="26"/>
      <c r="MI217" s="26"/>
      <c r="MJ217" s="26"/>
      <c r="MK217" s="26"/>
      <c r="ML217" s="26"/>
      <c r="MM217" s="26"/>
      <c r="MN217" s="26"/>
      <c r="MO217" s="26"/>
      <c r="MP217" s="26"/>
      <c r="MQ217" s="26"/>
      <c r="MR217" s="26"/>
      <c r="MS217" s="26"/>
      <c r="MT217" s="26"/>
      <c r="MU217" s="26"/>
      <c r="MV217" s="26"/>
      <c r="MW217" s="26"/>
      <c r="MX217" s="26"/>
      <c r="MY217" s="26"/>
      <c r="MZ217" s="26"/>
      <c r="NA217" s="26"/>
      <c r="NB217" s="26"/>
      <c r="NC217" s="26"/>
      <c r="ND217" s="26"/>
      <c r="NE217" s="26"/>
      <c r="NF217" s="26"/>
      <c r="NG217" s="26"/>
      <c r="NH217" s="26"/>
      <c r="NI217" s="26"/>
      <c r="NJ217" s="26"/>
      <c r="NK217" s="26"/>
      <c r="NL217" s="26"/>
      <c r="NM217" s="26"/>
      <c r="NN217" s="26"/>
      <c r="NO217" s="26"/>
      <c r="NP217" s="26"/>
      <c r="NQ217" s="26"/>
      <c r="NR217" s="26"/>
      <c r="NS217" s="26"/>
      <c r="NT217" s="26"/>
      <c r="NU217" s="26"/>
      <c r="NV217" s="26"/>
      <c r="NW217" s="26"/>
      <c r="NX217" s="26"/>
      <c r="NY217" s="26"/>
      <c r="NZ217" s="26"/>
      <c r="OA217" s="26"/>
      <c r="OB217" s="26"/>
      <c r="OC217" s="26"/>
      <c r="OD217" s="26"/>
      <c r="OE217" s="26"/>
      <c r="OF217" s="26"/>
      <c r="OG217" s="26"/>
      <c r="OH217" s="26"/>
      <c r="OI217" s="26"/>
      <c r="OJ217" s="26"/>
      <c r="OK217" s="26"/>
      <c r="OL217" s="26"/>
      <c r="OM217" s="26"/>
      <c r="ON217" s="26"/>
      <c r="OO217" s="26"/>
      <c r="OP217" s="26"/>
      <c r="OQ217" s="26"/>
      <c r="OR217" s="26"/>
      <c r="OS217" s="26"/>
      <c r="OT217" s="26"/>
      <c r="OU217" s="26"/>
      <c r="OV217" s="26"/>
      <c r="OW217" s="26"/>
      <c r="OX217" s="26"/>
      <c r="OY217" s="26"/>
      <c r="OZ217" s="26"/>
      <c r="PA217" s="26"/>
      <c r="PB217" s="26"/>
      <c r="PC217" s="26"/>
      <c r="PD217" s="26"/>
      <c r="PE217" s="26"/>
      <c r="PF217" s="26"/>
      <c r="PG217" s="26"/>
      <c r="PH217" s="26"/>
      <c r="PI217" s="26"/>
      <c r="PJ217" s="26"/>
      <c r="PK217" s="26"/>
      <c r="PL217" s="26"/>
      <c r="PM217" s="26"/>
      <c r="PN217" s="26"/>
      <c r="PO217" s="26"/>
      <c r="PP217" s="26"/>
      <c r="PQ217" s="26"/>
      <c r="PR217" s="26"/>
      <c r="PS217" s="26"/>
      <c r="PT217" s="26"/>
      <c r="PU217" s="26"/>
      <c r="PV217" s="26"/>
      <c r="PW217" s="26"/>
      <c r="PX217" s="26"/>
      <c r="PY217" s="26"/>
      <c r="PZ217" s="26"/>
      <c r="QA217" s="26"/>
      <c r="QB217" s="26"/>
      <c r="QC217" s="26"/>
      <c r="QD217" s="26"/>
      <c r="QE217" s="26"/>
      <c r="QF217" s="26"/>
      <c r="QG217" s="26"/>
      <c r="QH217" s="26"/>
      <c r="QI217" s="26"/>
      <c r="QJ217" s="26"/>
      <c r="QK217" s="26"/>
      <c r="QL217" s="26"/>
      <c r="QM217" s="26"/>
      <c r="QN217" s="26"/>
      <c r="QO217" s="26"/>
      <c r="QP217" s="26"/>
      <c r="QQ217" s="26"/>
      <c r="QR217" s="26"/>
      <c r="QS217" s="26"/>
      <c r="QT217" s="26"/>
      <c r="QU217" s="26"/>
      <c r="QV217" s="26"/>
      <c r="QW217" s="26"/>
      <c r="QX217" s="26"/>
      <c r="QY217" s="26"/>
      <c r="QZ217" s="26"/>
      <c r="RA217" s="26"/>
      <c r="RB217" s="26"/>
      <c r="RC217" s="26"/>
      <c r="RD217" s="26"/>
      <c r="RE217" s="26"/>
      <c r="RF217" s="26"/>
      <c r="RG217" s="26"/>
      <c r="RH217" s="26"/>
      <c r="RI217" s="26"/>
      <c r="RJ217" s="26"/>
      <c r="RK217" s="26"/>
      <c r="RL217" s="26"/>
      <c r="RM217" s="26"/>
      <c r="RN217" s="26"/>
      <c r="RO217" s="26"/>
      <c r="RP217" s="26"/>
      <c r="RQ217" s="26"/>
      <c r="RR217" s="26"/>
      <c r="RS217" s="26"/>
      <c r="RT217" s="26"/>
      <c r="RU217" s="26"/>
      <c r="RV217" s="26"/>
      <c r="RW217" s="26"/>
      <c r="RX217" s="26"/>
      <c r="RY217" s="26"/>
      <c r="RZ217" s="26"/>
      <c r="SA217" s="26"/>
      <c r="SB217" s="26"/>
      <c r="SC217" s="26"/>
      <c r="SD217" s="26"/>
      <c r="SE217" s="26"/>
      <c r="SF217" s="26"/>
      <c r="SG217" s="26"/>
      <c r="SH217" s="26"/>
      <c r="SI217" s="26"/>
      <c r="SJ217" s="26"/>
      <c r="SK217" s="26"/>
      <c r="SL217" s="26"/>
      <c r="SM217" s="26"/>
      <c r="SN217" s="26"/>
      <c r="SO217" s="26"/>
      <c r="SP217" s="26"/>
      <c r="SQ217" s="26"/>
      <c r="SR217" s="26"/>
      <c r="SS217" s="26"/>
      <c r="ST217" s="26"/>
      <c r="SU217" s="26"/>
      <c r="SV217" s="26"/>
      <c r="SW217" s="26"/>
      <c r="SX217" s="26"/>
      <c r="SY217" s="26"/>
      <c r="SZ217" s="26"/>
      <c r="TA217" s="26"/>
      <c r="TB217" s="26"/>
      <c r="TC217" s="26"/>
      <c r="TD217" s="26"/>
      <c r="TE217" s="26"/>
      <c r="TF217" s="26"/>
      <c r="TG217" s="26"/>
      <c r="TH217" s="26"/>
      <c r="TI217" s="26"/>
      <c r="TJ217" s="26"/>
      <c r="TK217" s="26"/>
      <c r="TL217" s="26"/>
      <c r="TM217" s="26"/>
      <c r="TN217" s="26"/>
      <c r="TO217" s="26"/>
      <c r="TP217" s="26"/>
      <c r="TQ217" s="26"/>
      <c r="TR217" s="26"/>
      <c r="TS217" s="26"/>
      <c r="TT217" s="26"/>
      <c r="TU217" s="26"/>
      <c r="TV217" s="26"/>
      <c r="TW217" s="26"/>
      <c r="TX217" s="26"/>
      <c r="TY217" s="26"/>
      <c r="TZ217" s="26"/>
      <c r="UA217" s="26"/>
      <c r="UB217" s="26"/>
      <c r="UC217" s="26"/>
      <c r="UD217" s="26"/>
      <c r="UE217" s="26"/>
      <c r="UF217" s="26"/>
      <c r="UG217" s="26"/>
      <c r="UH217" s="26"/>
      <c r="UI217" s="26"/>
      <c r="UJ217" s="26"/>
      <c r="UK217" s="26"/>
      <c r="UL217" s="26"/>
      <c r="UM217" s="26"/>
      <c r="UN217" s="26"/>
      <c r="UO217" s="26"/>
      <c r="UP217" s="26"/>
      <c r="UQ217" s="26"/>
      <c r="UR217" s="26"/>
      <c r="US217" s="26"/>
      <c r="UT217" s="26"/>
      <c r="UU217" s="26"/>
      <c r="UV217" s="26"/>
      <c r="UW217" s="26"/>
      <c r="UX217" s="26"/>
      <c r="UY217" s="26"/>
      <c r="UZ217" s="26"/>
      <c r="VA217" s="26"/>
      <c r="VB217" s="26"/>
      <c r="VC217" s="26"/>
      <c r="VD217" s="26"/>
      <c r="VE217" s="26"/>
      <c r="VF217" s="26"/>
      <c r="VG217" s="26"/>
      <c r="VH217" s="26"/>
      <c r="VI217" s="26"/>
      <c r="VJ217" s="26"/>
      <c r="VK217" s="26"/>
      <c r="VL217" s="26"/>
      <c r="VM217" s="26"/>
      <c r="VN217" s="26"/>
      <c r="VO217" s="26"/>
      <c r="VP217" s="26"/>
      <c r="VQ217" s="26"/>
      <c r="VR217" s="26"/>
      <c r="VS217" s="26"/>
      <c r="VT217" s="26"/>
      <c r="VU217" s="26"/>
      <c r="VV217" s="26"/>
      <c r="VW217" s="26"/>
      <c r="VX217" s="26"/>
      <c r="VY217" s="26"/>
      <c r="VZ217" s="26"/>
      <c r="WA217" s="26"/>
      <c r="WB217" s="26"/>
      <c r="WC217" s="26"/>
      <c r="WD217" s="26"/>
      <c r="WE217" s="26"/>
      <c r="WF217" s="26"/>
      <c r="WG217" s="26"/>
      <c r="WH217" s="26"/>
      <c r="WI217" s="26"/>
      <c r="WJ217" s="26"/>
      <c r="WK217" s="26"/>
      <c r="WL217" s="26"/>
      <c r="WM217" s="26"/>
      <c r="WN217" s="26"/>
      <c r="WO217" s="26"/>
      <c r="WP217" s="26"/>
      <c r="WQ217" s="26"/>
      <c r="WR217" s="26"/>
      <c r="WS217" s="26"/>
      <c r="WT217" s="26"/>
      <c r="UYD217" s="26"/>
      <c r="UYE217" s="26"/>
      <c r="UYF217" s="26"/>
      <c r="UYG217" s="26"/>
      <c r="UYH217" s="26"/>
      <c r="UYI217" s="26"/>
      <c r="UYJ217" s="26"/>
      <c r="UYK217" s="26"/>
      <c r="UYL217" s="26"/>
      <c r="UYM217" s="26"/>
      <c r="UYN217" s="26"/>
      <c r="UYO217" s="26"/>
      <c r="UYP217" s="26"/>
      <c r="UYQ217" s="26"/>
      <c r="UYR217" s="26"/>
      <c r="UYS217" s="26"/>
      <c r="UYT217" s="26"/>
      <c r="UYU217" s="26"/>
      <c r="UYV217" s="26"/>
      <c r="UYW217" s="26"/>
      <c r="UYX217" s="26"/>
      <c r="UYY217" s="26"/>
      <c r="UYZ217" s="26"/>
      <c r="UZA217" s="26"/>
      <c r="UZB217" s="26"/>
      <c r="UZC217" s="26"/>
      <c r="UZD217" s="26"/>
      <c r="UZE217" s="26"/>
      <c r="UZF217" s="26"/>
      <c r="UZG217" s="26"/>
      <c r="UZH217" s="26"/>
      <c r="UZI217" s="26"/>
      <c r="UZJ217" s="26"/>
      <c r="UZK217" s="26"/>
      <c r="UZL217" s="26"/>
      <c r="UZM217" s="26"/>
      <c r="UZN217" s="26"/>
      <c r="UZO217" s="26"/>
      <c r="UZP217" s="26"/>
      <c r="UZQ217" s="26"/>
      <c r="UZR217" s="26"/>
      <c r="UZS217" s="26"/>
      <c r="UZT217" s="26"/>
      <c r="UZU217" s="26"/>
      <c r="UZV217" s="26"/>
      <c r="UZW217" s="26"/>
      <c r="UZX217" s="26"/>
      <c r="UZY217" s="26"/>
      <c r="UZZ217" s="26"/>
      <c r="VAA217" s="26"/>
      <c r="VAB217" s="26"/>
      <c r="VAC217" s="26"/>
      <c r="VAD217" s="26"/>
      <c r="VAE217" s="26"/>
      <c r="VAF217" s="26"/>
      <c r="VAG217" s="26"/>
      <c r="VAH217" s="26"/>
      <c r="VAI217" s="26"/>
      <c r="VAJ217" s="26"/>
      <c r="VAK217" s="26"/>
      <c r="VAL217" s="26"/>
      <c r="VAM217" s="26"/>
      <c r="VAN217" s="26"/>
      <c r="VAO217" s="26"/>
      <c r="VAP217" s="26"/>
      <c r="VAQ217" s="26"/>
      <c r="VAR217" s="26"/>
      <c r="VAS217" s="26"/>
      <c r="VAT217" s="26"/>
      <c r="VAU217" s="26"/>
      <c r="VAV217" s="26"/>
      <c r="VAW217" s="26"/>
      <c r="VAX217" s="26"/>
      <c r="VAY217" s="26"/>
      <c r="VAZ217" s="26"/>
      <c r="VBA217" s="26"/>
      <c r="VBB217" s="26"/>
      <c r="VBC217" s="26"/>
      <c r="VBD217" s="26"/>
      <c r="VBE217" s="26"/>
      <c r="VBF217" s="26"/>
      <c r="VBG217" s="26"/>
      <c r="VBH217" s="26"/>
      <c r="VBI217" s="26"/>
      <c r="VBJ217" s="26"/>
      <c r="VBK217" s="26"/>
      <c r="VBL217" s="26"/>
      <c r="VBM217" s="26"/>
      <c r="VBN217" s="26"/>
      <c r="VBO217" s="26"/>
      <c r="VBP217" s="26"/>
      <c r="VBQ217" s="26"/>
      <c r="VBR217" s="26"/>
      <c r="VBS217" s="26"/>
      <c r="VBT217" s="26"/>
      <c r="VBU217" s="26"/>
      <c r="VBV217" s="26"/>
      <c r="VBW217" s="26"/>
      <c r="VBX217" s="26"/>
      <c r="VBY217" s="26"/>
      <c r="VBZ217" s="26"/>
      <c r="VCA217" s="26"/>
      <c r="VCB217" s="26"/>
      <c r="VCC217" s="26"/>
      <c r="VCD217" s="26"/>
      <c r="VCE217" s="26"/>
      <c r="VCF217" s="26"/>
      <c r="VCG217" s="26"/>
      <c r="VCH217" s="26"/>
      <c r="VCI217" s="26"/>
      <c r="VCJ217" s="26"/>
      <c r="VCK217" s="26"/>
      <c r="VCL217" s="26"/>
      <c r="VCM217" s="26"/>
      <c r="VCN217" s="26"/>
      <c r="VCO217" s="26"/>
      <c r="VCP217" s="26"/>
      <c r="VCQ217" s="26"/>
      <c r="VCR217" s="26"/>
      <c r="VCS217" s="26"/>
      <c r="VCT217" s="26"/>
      <c r="VCU217" s="26"/>
      <c r="VCV217" s="26"/>
      <c r="VCW217" s="26"/>
      <c r="VCX217" s="26"/>
      <c r="VCY217" s="26"/>
      <c r="VCZ217" s="26"/>
      <c r="VDA217" s="26"/>
      <c r="VDB217" s="26"/>
      <c r="VDC217" s="26"/>
      <c r="VDD217" s="26"/>
      <c r="VDE217" s="26"/>
      <c r="VDF217" s="26"/>
      <c r="VDG217" s="26"/>
      <c r="VDH217" s="26"/>
      <c r="VDI217" s="26"/>
      <c r="VDJ217" s="26"/>
      <c r="VDK217" s="26"/>
      <c r="VDL217" s="26"/>
      <c r="VDM217" s="26"/>
      <c r="VDN217" s="26"/>
      <c r="VDO217" s="26"/>
      <c r="VDP217" s="26"/>
      <c r="VDQ217" s="26"/>
      <c r="VDR217" s="26"/>
      <c r="VDS217" s="26"/>
      <c r="VDT217" s="26"/>
      <c r="VDU217" s="26"/>
      <c r="VDV217" s="26"/>
      <c r="VDW217" s="26"/>
      <c r="VDX217" s="26"/>
      <c r="VDY217" s="26"/>
      <c r="VDZ217" s="26"/>
      <c r="VEA217" s="26"/>
      <c r="VEB217" s="26"/>
      <c r="VEC217" s="26"/>
      <c r="VED217" s="26"/>
      <c r="VEE217" s="26"/>
      <c r="VEF217" s="26"/>
      <c r="VEG217" s="26"/>
      <c r="VEH217" s="26"/>
      <c r="VEI217" s="26"/>
      <c r="VEJ217" s="26"/>
      <c r="VEK217" s="26"/>
      <c r="VEL217" s="26"/>
      <c r="VEM217" s="26"/>
      <c r="VEN217" s="26"/>
      <c r="VEO217" s="26"/>
      <c r="VEP217" s="26"/>
      <c r="VEQ217" s="26"/>
      <c r="VER217" s="26"/>
      <c r="VES217" s="26"/>
      <c r="VET217" s="26"/>
      <c r="VEU217" s="26"/>
      <c r="VEV217" s="26"/>
      <c r="VEW217" s="26"/>
      <c r="VEX217" s="26"/>
      <c r="VEY217" s="26"/>
      <c r="VEZ217" s="26"/>
      <c r="VFA217" s="26"/>
      <c r="VFB217" s="26"/>
      <c r="VFC217" s="26"/>
      <c r="VFD217" s="26"/>
      <c r="VFE217" s="26"/>
      <c r="VFF217" s="26"/>
      <c r="VFG217" s="26"/>
      <c r="VFH217" s="26"/>
      <c r="VFI217" s="26"/>
      <c r="VFJ217" s="26"/>
      <c r="VFK217" s="26"/>
      <c r="VFL217" s="26"/>
      <c r="VFM217" s="26"/>
      <c r="VFN217" s="26"/>
      <c r="VFO217" s="26"/>
      <c r="VFP217" s="26"/>
      <c r="VFQ217" s="26"/>
      <c r="VFR217" s="26"/>
      <c r="VFS217" s="26"/>
      <c r="VFT217" s="26"/>
      <c r="VFU217" s="26"/>
      <c r="VFV217" s="26"/>
      <c r="VFW217" s="26"/>
      <c r="VFX217" s="26"/>
      <c r="VFY217" s="26"/>
      <c r="VFZ217" s="26"/>
      <c r="VGA217" s="26"/>
      <c r="VGB217" s="26"/>
      <c r="VGC217" s="26"/>
      <c r="VGD217" s="26"/>
      <c r="VGE217" s="26"/>
      <c r="VGF217" s="26"/>
      <c r="VGG217" s="26"/>
      <c r="VGH217" s="26"/>
      <c r="VGI217" s="26"/>
      <c r="VGJ217" s="26"/>
      <c r="VGK217" s="26"/>
      <c r="VGL217" s="26"/>
      <c r="VGM217" s="26"/>
      <c r="VGN217" s="26"/>
      <c r="VGO217" s="26"/>
      <c r="VGP217" s="26"/>
      <c r="VGQ217" s="26"/>
      <c r="VGR217" s="26"/>
      <c r="VGS217" s="26"/>
      <c r="VGT217" s="26"/>
      <c r="VGU217" s="26"/>
      <c r="VGV217" s="26"/>
      <c r="VGW217" s="26"/>
      <c r="VGX217" s="26"/>
      <c r="VGY217" s="26"/>
      <c r="VGZ217" s="26"/>
      <c r="VHA217" s="26"/>
      <c r="VHB217" s="26"/>
      <c r="VHC217" s="26"/>
      <c r="VHD217" s="26"/>
      <c r="VHE217" s="26"/>
      <c r="VHF217" s="26"/>
      <c r="VHG217" s="26"/>
      <c r="VHH217" s="26"/>
      <c r="VHI217" s="26"/>
      <c r="VHJ217" s="26"/>
      <c r="VHK217" s="26"/>
      <c r="VHL217" s="26"/>
      <c r="VHM217" s="26"/>
      <c r="VHN217" s="26"/>
      <c r="VHO217" s="26"/>
      <c r="VHP217" s="26"/>
      <c r="VHQ217" s="26"/>
      <c r="VHR217" s="26"/>
      <c r="VHS217" s="26"/>
      <c r="VHT217" s="26"/>
      <c r="VHU217" s="26"/>
      <c r="VHV217" s="26"/>
      <c r="VHW217" s="26"/>
      <c r="VHX217" s="26"/>
      <c r="VHY217" s="26"/>
      <c r="VHZ217" s="26"/>
      <c r="VIA217" s="26"/>
      <c r="VIB217" s="26"/>
      <c r="VIC217" s="26"/>
      <c r="VID217" s="26"/>
      <c r="VIE217" s="26"/>
      <c r="VIF217" s="26"/>
      <c r="VIG217" s="26"/>
      <c r="VIH217" s="26"/>
      <c r="VII217" s="26"/>
      <c r="VIJ217" s="26"/>
      <c r="VIK217" s="26"/>
      <c r="VIL217" s="26"/>
      <c r="VIM217" s="26"/>
      <c r="VIN217" s="26"/>
      <c r="VIO217" s="26"/>
      <c r="VIP217" s="26"/>
      <c r="VIQ217" s="26"/>
      <c r="VIR217" s="26"/>
      <c r="VIS217" s="26"/>
      <c r="VIT217" s="26"/>
      <c r="VIU217" s="26"/>
      <c r="VIV217" s="26"/>
      <c r="VIW217" s="26"/>
      <c r="VIX217" s="26"/>
      <c r="VIY217" s="26"/>
      <c r="VIZ217" s="26"/>
      <c r="VJA217" s="26"/>
      <c r="VJB217" s="26"/>
      <c r="VJC217" s="26"/>
      <c r="VJD217" s="26"/>
      <c r="VJE217" s="26"/>
      <c r="VJF217" s="26"/>
      <c r="VJG217" s="26"/>
      <c r="VJH217" s="26"/>
      <c r="VJI217" s="26"/>
      <c r="VJJ217" s="26"/>
      <c r="VJK217" s="26"/>
      <c r="VJL217" s="26"/>
      <c r="VJM217" s="26"/>
      <c r="VJN217" s="26"/>
      <c r="VJO217" s="26"/>
      <c r="VJP217" s="26"/>
      <c r="VJQ217" s="26"/>
      <c r="VJR217" s="26"/>
      <c r="VJS217" s="26"/>
      <c r="VJT217" s="26"/>
      <c r="VJU217" s="26"/>
      <c r="VJV217" s="26"/>
      <c r="VJW217" s="26"/>
      <c r="VJX217" s="26"/>
      <c r="VJY217" s="26"/>
      <c r="VJZ217" s="26"/>
      <c r="VKA217" s="26"/>
      <c r="VKB217" s="26"/>
      <c r="VKC217" s="26"/>
      <c r="VKD217" s="26"/>
      <c r="VKE217" s="26"/>
      <c r="VKF217" s="26"/>
      <c r="VKG217" s="26"/>
      <c r="VKH217" s="26"/>
      <c r="VKI217" s="26"/>
      <c r="VKJ217" s="26"/>
      <c r="VKK217" s="26"/>
      <c r="VKL217" s="26"/>
      <c r="VKM217" s="26"/>
      <c r="VKN217" s="26"/>
      <c r="VKO217" s="26"/>
      <c r="VKP217" s="26"/>
      <c r="VKQ217" s="26"/>
      <c r="VKR217" s="26"/>
      <c r="VKS217" s="26"/>
      <c r="VKT217" s="26"/>
      <c r="VKU217" s="26"/>
      <c r="VKV217" s="26"/>
      <c r="VKW217" s="26"/>
      <c r="VKX217" s="26"/>
      <c r="VKY217" s="26"/>
      <c r="VKZ217" s="26"/>
      <c r="VLA217" s="26"/>
      <c r="VLB217" s="26"/>
      <c r="VLC217" s="26"/>
      <c r="VLD217" s="26"/>
      <c r="VLE217" s="26"/>
      <c r="VLF217" s="26"/>
      <c r="VLG217" s="26"/>
      <c r="VLH217" s="26"/>
      <c r="VLI217" s="26"/>
      <c r="VLJ217" s="26"/>
      <c r="VLK217" s="26"/>
      <c r="VLL217" s="26"/>
      <c r="VLM217" s="26"/>
      <c r="VLN217" s="26"/>
      <c r="VLO217" s="26"/>
      <c r="VLP217" s="26"/>
      <c r="VLQ217" s="26"/>
      <c r="VLR217" s="26"/>
      <c r="VLS217" s="26"/>
      <c r="VLT217" s="26"/>
      <c r="VLU217" s="26"/>
      <c r="VLV217" s="26"/>
      <c r="VLW217" s="26"/>
      <c r="VLX217" s="26"/>
      <c r="VLY217" s="26"/>
      <c r="VLZ217" s="26"/>
      <c r="VMA217" s="26"/>
      <c r="VMB217" s="26"/>
      <c r="VMC217" s="26"/>
      <c r="VMD217" s="26"/>
      <c r="VME217" s="26"/>
      <c r="VMF217" s="26"/>
      <c r="VMG217" s="26"/>
      <c r="VMH217" s="26"/>
      <c r="VMI217" s="26"/>
      <c r="VMJ217" s="26"/>
      <c r="VMK217" s="26"/>
      <c r="VML217" s="26"/>
      <c r="VMM217" s="26"/>
      <c r="VMN217" s="26"/>
      <c r="VMO217" s="26"/>
      <c r="VMP217" s="26"/>
      <c r="VMQ217" s="26"/>
      <c r="VMR217" s="26"/>
      <c r="VMS217" s="26"/>
      <c r="VMT217" s="26"/>
      <c r="VMU217" s="26"/>
      <c r="VMV217" s="26"/>
      <c r="VMW217" s="26"/>
      <c r="VMX217" s="26"/>
      <c r="VMY217" s="26"/>
      <c r="VMZ217" s="26"/>
      <c r="VNA217" s="26"/>
      <c r="VNB217" s="26"/>
      <c r="VNC217" s="26"/>
      <c r="VND217" s="26"/>
      <c r="VNE217" s="26"/>
      <c r="VNF217" s="26"/>
      <c r="VNG217" s="26"/>
      <c r="VNH217" s="26"/>
      <c r="VNI217" s="26"/>
      <c r="VNJ217" s="26"/>
      <c r="VNK217" s="26"/>
      <c r="VNL217" s="26"/>
      <c r="VNM217" s="26"/>
      <c r="VNN217" s="26"/>
      <c r="VNO217" s="26"/>
      <c r="VNP217" s="26"/>
      <c r="VNQ217" s="26"/>
      <c r="VNR217" s="26"/>
      <c r="VNS217" s="26"/>
      <c r="VNT217" s="26"/>
      <c r="VNU217" s="26"/>
      <c r="VNV217" s="26"/>
      <c r="VNW217" s="26"/>
      <c r="VNX217" s="26"/>
      <c r="VNY217" s="26"/>
      <c r="VNZ217" s="26"/>
      <c r="VOA217" s="26"/>
      <c r="VOB217" s="26"/>
      <c r="VOC217" s="26"/>
      <c r="VOD217" s="26"/>
      <c r="VOE217" s="26"/>
      <c r="VOF217" s="26"/>
      <c r="VOG217" s="26"/>
      <c r="VOH217" s="26"/>
      <c r="VOI217" s="26"/>
      <c r="VOJ217" s="26"/>
      <c r="VOK217" s="26"/>
      <c r="VOL217" s="26"/>
      <c r="VOM217" s="26"/>
      <c r="VON217" s="26"/>
      <c r="VOO217" s="26"/>
      <c r="VOP217" s="26"/>
      <c r="VOQ217" s="26"/>
      <c r="VOR217" s="26"/>
      <c r="VOS217" s="26"/>
      <c r="VOT217" s="26"/>
      <c r="VOU217" s="26"/>
      <c r="VOV217" s="26"/>
      <c r="VOW217" s="26"/>
      <c r="VOX217" s="26"/>
      <c r="VOY217" s="26"/>
      <c r="VOZ217" s="26"/>
      <c r="VPA217" s="26"/>
      <c r="VPB217" s="26"/>
      <c r="VPC217" s="26"/>
      <c r="VPD217" s="26"/>
      <c r="VPE217" s="26"/>
      <c r="VPF217" s="26"/>
      <c r="VPG217" s="26"/>
      <c r="VPH217" s="26"/>
      <c r="VPI217" s="26"/>
      <c r="VPJ217" s="26"/>
      <c r="VPK217" s="26"/>
      <c r="VPL217" s="26"/>
      <c r="VPM217" s="26"/>
      <c r="VPN217" s="26"/>
      <c r="VPO217" s="26"/>
      <c r="VPP217" s="26"/>
      <c r="VPQ217" s="26"/>
      <c r="VPR217" s="26"/>
      <c r="VPS217" s="26"/>
      <c r="VPT217" s="26"/>
      <c r="VPU217" s="26"/>
      <c r="VPV217" s="26"/>
      <c r="VPW217" s="26"/>
      <c r="VPX217" s="26"/>
      <c r="VPY217" s="26"/>
      <c r="VPZ217" s="26"/>
      <c r="VQA217" s="26"/>
      <c r="VQB217" s="26"/>
      <c r="VQC217" s="26"/>
      <c r="VQD217" s="26"/>
      <c r="VQE217" s="26"/>
      <c r="VQF217" s="26"/>
      <c r="VQG217" s="26"/>
      <c r="VQH217" s="26"/>
      <c r="VQI217" s="26"/>
      <c r="VQJ217" s="26"/>
      <c r="VQK217" s="26"/>
      <c r="VQL217" s="26"/>
      <c r="VQM217" s="26"/>
      <c r="VQN217" s="26"/>
      <c r="VQO217" s="26"/>
      <c r="VQP217" s="26"/>
      <c r="VQQ217" s="26"/>
      <c r="VQR217" s="26"/>
      <c r="VQS217" s="26"/>
      <c r="VQT217" s="26"/>
      <c r="VQU217" s="26"/>
      <c r="VQV217" s="26"/>
      <c r="VQW217" s="26"/>
      <c r="VQX217" s="26"/>
      <c r="VQY217" s="26"/>
      <c r="VQZ217" s="26"/>
      <c r="VRA217" s="26"/>
      <c r="VRB217" s="26"/>
      <c r="VRC217" s="26"/>
      <c r="VRD217" s="26"/>
      <c r="VRE217" s="26"/>
      <c r="VRF217" s="26"/>
      <c r="VRG217" s="26"/>
      <c r="VRH217" s="26"/>
      <c r="VRI217" s="26"/>
      <c r="VRJ217" s="26"/>
      <c r="VRK217" s="26"/>
      <c r="VRL217" s="26"/>
      <c r="VRM217" s="26"/>
      <c r="VRN217" s="26"/>
      <c r="VRO217" s="26"/>
      <c r="VRP217" s="26"/>
      <c r="VRQ217" s="26"/>
      <c r="VRR217" s="26"/>
      <c r="VRS217" s="26"/>
      <c r="VRT217" s="26"/>
      <c r="VRU217" s="26"/>
      <c r="VRV217" s="26"/>
      <c r="VRW217" s="26"/>
      <c r="VRX217" s="26"/>
      <c r="VRY217" s="26"/>
      <c r="VRZ217" s="26"/>
      <c r="VSA217" s="26"/>
      <c r="VSB217" s="26"/>
      <c r="VSC217" s="26"/>
      <c r="VSD217" s="26"/>
      <c r="VSE217" s="26"/>
      <c r="VSF217" s="26"/>
      <c r="VSG217" s="26"/>
      <c r="VSH217" s="26"/>
      <c r="VSI217" s="26"/>
      <c r="VSJ217" s="26"/>
      <c r="VSK217" s="26"/>
      <c r="VSL217" s="26"/>
      <c r="VSM217" s="26"/>
      <c r="VSN217" s="26"/>
      <c r="VSO217" s="26"/>
      <c r="VSP217" s="26"/>
      <c r="VSQ217" s="26"/>
      <c r="VSR217" s="26"/>
      <c r="VSS217" s="26"/>
      <c r="VST217" s="26"/>
      <c r="VSU217" s="26"/>
      <c r="VSV217" s="26"/>
      <c r="VSW217" s="26"/>
      <c r="VSX217" s="26"/>
      <c r="VSY217" s="26"/>
      <c r="VSZ217" s="26"/>
      <c r="VTA217" s="26"/>
      <c r="VTB217" s="26"/>
      <c r="VTC217" s="26"/>
      <c r="VTD217" s="26"/>
      <c r="VTE217" s="26"/>
      <c r="VTF217" s="26"/>
      <c r="VTG217" s="26"/>
      <c r="VTH217" s="26"/>
      <c r="VTI217" s="26"/>
      <c r="VTJ217" s="26"/>
      <c r="VTK217" s="26"/>
      <c r="VTL217" s="26"/>
      <c r="VTM217" s="26"/>
      <c r="VTN217" s="26"/>
      <c r="VTO217" s="26"/>
      <c r="VTP217" s="26"/>
      <c r="VTQ217" s="26"/>
      <c r="VTR217" s="26"/>
      <c r="VTS217" s="26"/>
      <c r="VTT217" s="26"/>
      <c r="VTU217" s="26"/>
      <c r="VTV217" s="26"/>
      <c r="VTW217" s="26"/>
      <c r="VTX217" s="26"/>
      <c r="VTY217" s="26"/>
      <c r="VTZ217" s="26"/>
      <c r="VUA217" s="26"/>
      <c r="VUB217" s="26"/>
      <c r="VUC217" s="26"/>
      <c r="VUD217" s="26"/>
      <c r="VUE217" s="26"/>
      <c r="VUF217" s="26"/>
      <c r="VUG217" s="26"/>
      <c r="VUH217" s="26"/>
      <c r="VUI217" s="26"/>
      <c r="VUJ217" s="26"/>
      <c r="VUK217" s="26"/>
      <c r="VUL217" s="26"/>
      <c r="VUM217" s="26"/>
      <c r="VUN217" s="26"/>
      <c r="VUO217" s="26"/>
      <c r="VUP217" s="26"/>
      <c r="VUQ217" s="26"/>
      <c r="VUR217" s="26"/>
      <c r="VUS217" s="26"/>
      <c r="VUT217" s="26"/>
      <c r="VUU217" s="26"/>
      <c r="VUV217" s="26"/>
      <c r="VUW217" s="26"/>
      <c r="VUX217" s="26"/>
      <c r="VUY217" s="26"/>
      <c r="VUZ217" s="26"/>
      <c r="VVA217" s="26"/>
      <c r="VVB217" s="26"/>
      <c r="VVC217" s="26"/>
      <c r="VVD217" s="26"/>
      <c r="VVE217" s="26"/>
      <c r="VVF217" s="26"/>
      <c r="VVG217" s="26"/>
      <c r="VVH217" s="26"/>
      <c r="VVI217" s="26"/>
      <c r="VVJ217" s="26"/>
      <c r="VVK217" s="26"/>
      <c r="VVL217" s="26"/>
      <c r="VVM217" s="26"/>
      <c r="VVN217" s="26"/>
      <c r="VVO217" s="26"/>
      <c r="VVP217" s="26"/>
      <c r="VVQ217" s="26"/>
      <c r="VVR217" s="26"/>
      <c r="VVS217" s="26"/>
      <c r="VVT217" s="26"/>
      <c r="VVU217" s="26"/>
      <c r="VVV217" s="26"/>
      <c r="VVW217" s="26"/>
      <c r="VVX217" s="26"/>
      <c r="VVY217" s="26"/>
      <c r="VVZ217" s="26"/>
      <c r="VWA217" s="26"/>
      <c r="VWB217" s="26"/>
      <c r="VWC217" s="26"/>
      <c r="VWD217" s="26"/>
      <c r="VWE217" s="26"/>
      <c r="VWF217" s="26"/>
      <c r="VWG217" s="26"/>
      <c r="VWH217" s="26"/>
      <c r="VWI217" s="26"/>
      <c r="VWJ217" s="26"/>
      <c r="VWK217" s="26"/>
      <c r="VWL217" s="26"/>
      <c r="VWM217" s="26"/>
      <c r="VWN217" s="26"/>
      <c r="VWO217" s="26"/>
      <c r="VWP217" s="26"/>
      <c r="VWQ217" s="26"/>
      <c r="VWR217" s="26"/>
      <c r="VWS217" s="26"/>
      <c r="VWT217" s="26"/>
      <c r="VWU217" s="26"/>
      <c r="VWV217" s="26"/>
      <c r="VWW217" s="26"/>
      <c r="VWX217" s="26"/>
      <c r="VWY217" s="26"/>
      <c r="VWZ217" s="26"/>
      <c r="VXA217" s="26"/>
      <c r="VXB217" s="26"/>
      <c r="VXC217" s="26"/>
      <c r="VXD217" s="26"/>
      <c r="VXE217" s="26"/>
      <c r="VXF217" s="26"/>
      <c r="VXG217" s="26"/>
      <c r="VXH217" s="26"/>
      <c r="VXI217" s="26"/>
      <c r="VXJ217" s="26"/>
      <c r="VXK217" s="26"/>
      <c r="VXL217" s="26"/>
      <c r="VXM217" s="26"/>
      <c r="VXN217" s="26"/>
      <c r="VXO217" s="26"/>
      <c r="VXP217" s="26"/>
      <c r="VXQ217" s="26"/>
      <c r="VXR217" s="26"/>
      <c r="VXS217" s="26"/>
      <c r="VXT217" s="26"/>
      <c r="VXU217" s="26"/>
      <c r="VXV217" s="26"/>
      <c r="VXW217" s="26"/>
      <c r="VXX217" s="26"/>
      <c r="VXY217" s="26"/>
      <c r="VXZ217" s="26"/>
      <c r="VYA217" s="26"/>
      <c r="VYB217" s="26"/>
      <c r="VYC217" s="26"/>
      <c r="VYD217" s="26"/>
      <c r="VYE217" s="26"/>
      <c r="VYF217" s="26"/>
      <c r="VYG217" s="26"/>
      <c r="VYH217" s="26"/>
      <c r="VYI217" s="26"/>
      <c r="VYJ217" s="26"/>
      <c r="VYK217" s="26"/>
      <c r="VYL217" s="26"/>
      <c r="VYM217" s="26"/>
      <c r="VYN217" s="26"/>
      <c r="VYO217" s="26"/>
      <c r="VYP217" s="26"/>
      <c r="VYQ217" s="26"/>
      <c r="VYR217" s="26"/>
      <c r="VYS217" s="26"/>
      <c r="VYT217" s="26"/>
      <c r="VYU217" s="26"/>
      <c r="VYV217" s="26"/>
      <c r="VYW217" s="26"/>
      <c r="VYX217" s="26"/>
      <c r="VYY217" s="26"/>
      <c r="VYZ217" s="26"/>
      <c r="VZA217" s="26"/>
      <c r="VZB217" s="26"/>
      <c r="VZC217" s="26"/>
      <c r="VZD217" s="26"/>
      <c r="VZE217" s="26"/>
      <c r="VZF217" s="26"/>
      <c r="VZG217" s="26"/>
      <c r="VZH217" s="26"/>
      <c r="VZI217" s="26"/>
      <c r="VZJ217" s="26"/>
      <c r="VZK217" s="26"/>
      <c r="VZL217" s="26"/>
      <c r="VZM217" s="26"/>
      <c r="VZN217" s="26"/>
      <c r="VZO217" s="26"/>
      <c r="VZP217" s="26"/>
      <c r="VZQ217" s="26"/>
      <c r="VZR217" s="26"/>
      <c r="VZS217" s="26"/>
      <c r="VZT217" s="26"/>
      <c r="VZU217" s="26"/>
      <c r="VZV217" s="26"/>
      <c r="VZW217" s="26"/>
      <c r="VZX217" s="26"/>
      <c r="VZY217" s="26"/>
      <c r="VZZ217" s="26"/>
      <c r="WAA217" s="26"/>
      <c r="WAB217" s="26"/>
      <c r="WAC217" s="26"/>
      <c r="WAD217" s="26"/>
      <c r="WAE217" s="26"/>
      <c r="WAF217" s="26"/>
      <c r="WAG217" s="26"/>
      <c r="WAH217" s="26"/>
      <c r="WAI217" s="26"/>
      <c r="WAJ217" s="26"/>
      <c r="WAK217" s="26"/>
      <c r="WAL217" s="26"/>
      <c r="WAM217" s="26"/>
      <c r="WAN217" s="26"/>
      <c r="WAO217" s="26"/>
      <c r="WAP217" s="26"/>
      <c r="WAQ217" s="26"/>
      <c r="WAR217" s="26"/>
      <c r="WAS217" s="26"/>
      <c r="WAT217" s="26"/>
      <c r="WAU217" s="26"/>
      <c r="WAV217" s="26"/>
      <c r="WAW217" s="26"/>
      <c r="WAX217" s="26"/>
      <c r="WAY217" s="26"/>
      <c r="WAZ217" s="26"/>
      <c r="WBA217" s="26"/>
      <c r="WBB217" s="26"/>
      <c r="WBC217" s="26"/>
      <c r="WBD217" s="26"/>
      <c r="WBE217" s="26"/>
      <c r="WBF217" s="26"/>
      <c r="WBG217" s="26"/>
      <c r="WBH217" s="26"/>
      <c r="WBI217" s="26"/>
      <c r="WBJ217" s="26"/>
      <c r="WBK217" s="26"/>
      <c r="WBL217" s="26"/>
      <c r="WBM217" s="26"/>
      <c r="WBN217" s="26"/>
      <c r="WBO217" s="26"/>
      <c r="WBP217" s="26"/>
      <c r="WBQ217" s="26"/>
      <c r="WBR217" s="26"/>
      <c r="WBS217" s="26"/>
      <c r="WBT217" s="26"/>
      <c r="WBU217" s="26"/>
      <c r="WBV217" s="26"/>
      <c r="WBW217" s="26"/>
      <c r="WBX217" s="26"/>
      <c r="WBY217" s="26"/>
      <c r="WBZ217" s="26"/>
      <c r="WCA217" s="26"/>
      <c r="WCB217" s="26"/>
      <c r="WCC217" s="26"/>
      <c r="WCD217" s="26"/>
      <c r="WCE217" s="26"/>
      <c r="WCF217" s="26"/>
      <c r="WCG217" s="26"/>
      <c r="WCH217" s="26"/>
      <c r="WCI217" s="26"/>
      <c r="WCJ217" s="26"/>
      <c r="WCK217" s="26"/>
      <c r="WCL217" s="26"/>
      <c r="WCM217" s="26"/>
      <c r="WCN217" s="26"/>
      <c r="WCO217" s="26"/>
      <c r="WCP217" s="26"/>
      <c r="WCQ217" s="26"/>
      <c r="WCR217" s="26"/>
      <c r="WCS217" s="26"/>
      <c r="WCT217" s="26"/>
      <c r="WCU217" s="26"/>
      <c r="WCV217" s="26"/>
      <c r="WCW217" s="26"/>
      <c r="WCX217" s="26"/>
      <c r="WCY217" s="26"/>
      <c r="WCZ217" s="26"/>
      <c r="WDA217" s="26"/>
      <c r="WDB217" s="26"/>
      <c r="WDC217" s="26"/>
      <c r="WDD217" s="26"/>
      <c r="WDE217" s="26"/>
      <c r="WDF217" s="26"/>
      <c r="WDG217" s="26"/>
      <c r="WDH217" s="26"/>
      <c r="WDI217" s="26"/>
      <c r="WDJ217" s="26"/>
      <c r="WDK217" s="26"/>
      <c r="WDL217" s="26"/>
      <c r="WDM217" s="26"/>
      <c r="WDN217" s="26"/>
      <c r="WDO217" s="26"/>
      <c r="WDP217" s="26"/>
      <c r="WDQ217" s="26"/>
      <c r="WDR217" s="26"/>
      <c r="WDS217" s="26"/>
      <c r="WDT217" s="26"/>
      <c r="WDU217" s="26"/>
      <c r="WDV217" s="26"/>
      <c r="WDW217" s="26"/>
      <c r="WDX217" s="26"/>
      <c r="WDY217" s="26"/>
      <c r="WDZ217" s="26"/>
      <c r="WEA217" s="26"/>
      <c r="WEB217" s="26"/>
      <c r="WEC217" s="26"/>
      <c r="WED217" s="26"/>
      <c r="WEE217" s="26"/>
      <c r="WEF217" s="26"/>
      <c r="WEG217" s="26"/>
      <c r="WEH217" s="26"/>
      <c r="WEI217" s="26"/>
      <c r="WEJ217" s="26"/>
      <c r="WEK217" s="26"/>
      <c r="WEL217" s="26"/>
      <c r="WEM217" s="26"/>
      <c r="WEN217" s="26"/>
      <c r="WEO217" s="26"/>
      <c r="WEP217" s="26"/>
      <c r="WEQ217" s="26"/>
      <c r="WER217" s="26"/>
      <c r="WES217" s="26"/>
      <c r="WET217" s="26"/>
      <c r="WEU217" s="26"/>
      <c r="WEV217" s="26"/>
      <c r="WEW217" s="26"/>
      <c r="WEX217" s="26"/>
      <c r="WEY217" s="26"/>
      <c r="WEZ217" s="26"/>
      <c r="WFA217" s="26"/>
      <c r="WFB217" s="26"/>
      <c r="WFC217" s="26"/>
      <c r="WFD217" s="26"/>
      <c r="WFE217" s="26"/>
      <c r="WFF217" s="26"/>
      <c r="WFG217" s="26"/>
      <c r="WFH217" s="26"/>
      <c r="WFI217" s="26"/>
      <c r="WFJ217" s="26"/>
      <c r="WFK217" s="26"/>
      <c r="WFL217" s="26"/>
      <c r="WFM217" s="26"/>
      <c r="WFN217" s="26"/>
      <c r="WFO217" s="26"/>
      <c r="WFP217" s="26"/>
      <c r="WFQ217" s="26"/>
      <c r="WFR217" s="26"/>
      <c r="WFS217" s="26"/>
      <c r="WFT217" s="26"/>
      <c r="WFU217" s="26"/>
      <c r="WFV217" s="26"/>
      <c r="WFW217" s="26"/>
      <c r="WFX217" s="26"/>
      <c r="WFY217" s="26"/>
      <c r="WFZ217" s="26"/>
      <c r="WGA217" s="26"/>
      <c r="WGB217" s="26"/>
      <c r="WGC217" s="26"/>
      <c r="WGD217" s="26"/>
      <c r="WGE217" s="26"/>
      <c r="WGF217" s="26"/>
      <c r="WGG217" s="26"/>
      <c r="WGH217" s="26"/>
      <c r="WGI217" s="26"/>
      <c r="WGJ217" s="26"/>
      <c r="WGK217" s="26"/>
      <c r="WGL217" s="26"/>
      <c r="WGM217" s="26"/>
      <c r="WGN217" s="26"/>
      <c r="WGO217" s="26"/>
      <c r="WGP217" s="26"/>
      <c r="WGQ217" s="26"/>
      <c r="WGR217" s="26"/>
      <c r="WGS217" s="26"/>
      <c r="WGT217" s="26"/>
      <c r="WGU217" s="26"/>
      <c r="WGV217" s="26"/>
      <c r="WGW217" s="26"/>
      <c r="WGX217" s="26"/>
      <c r="WGY217" s="26"/>
      <c r="WGZ217" s="26"/>
      <c r="WHA217" s="26"/>
      <c r="WHB217" s="26"/>
      <c r="WHC217" s="26"/>
      <c r="WHD217" s="26"/>
      <c r="WHE217" s="26"/>
      <c r="WHF217" s="26"/>
      <c r="WHG217" s="26"/>
      <c r="WHH217" s="26"/>
      <c r="WHI217" s="26"/>
      <c r="WHJ217" s="26"/>
      <c r="WHK217" s="26"/>
      <c r="WHL217" s="26"/>
      <c r="WHM217" s="26"/>
      <c r="WHN217" s="26"/>
      <c r="WHO217" s="26"/>
      <c r="WHP217" s="26"/>
      <c r="WHQ217" s="26"/>
      <c r="WHR217" s="26"/>
      <c r="WHS217" s="26"/>
      <c r="WHT217" s="26"/>
      <c r="WHU217" s="26"/>
      <c r="WHV217" s="26"/>
      <c r="WHW217" s="26"/>
      <c r="WHX217" s="26"/>
      <c r="WHY217" s="26"/>
      <c r="WHZ217" s="26"/>
      <c r="WIA217" s="26"/>
      <c r="WIB217" s="26"/>
      <c r="WIC217" s="26"/>
      <c r="WID217" s="26"/>
      <c r="WIE217" s="26"/>
      <c r="WIF217" s="26"/>
      <c r="WIG217" s="26"/>
      <c r="WIH217" s="26"/>
      <c r="WII217" s="26"/>
      <c r="WIJ217" s="26"/>
      <c r="WIK217" s="26"/>
      <c r="WIL217" s="26"/>
      <c r="WIM217" s="26"/>
      <c r="WIN217" s="26"/>
      <c r="WIO217" s="26"/>
      <c r="WIP217" s="26"/>
      <c r="WIQ217" s="26"/>
      <c r="WIR217" s="26"/>
      <c r="WIS217" s="26"/>
      <c r="WIT217" s="26"/>
      <c r="WIU217" s="26"/>
      <c r="WIV217" s="26"/>
      <c r="WIW217" s="26"/>
      <c r="WIX217" s="26"/>
      <c r="WIY217" s="26"/>
      <c r="WIZ217" s="26"/>
      <c r="WJA217" s="26"/>
      <c r="WJB217" s="26"/>
      <c r="WJC217" s="26"/>
      <c r="WJD217" s="26"/>
      <c r="WJE217" s="26"/>
      <c r="WJF217" s="26"/>
      <c r="WJG217" s="26"/>
      <c r="WJH217" s="26"/>
      <c r="WJI217" s="26"/>
      <c r="WJJ217" s="26"/>
      <c r="WJK217" s="26"/>
      <c r="WJL217" s="26"/>
      <c r="WJM217" s="26"/>
      <c r="WJN217" s="26"/>
      <c r="WJO217" s="26"/>
      <c r="WJP217" s="26"/>
      <c r="WJQ217" s="26"/>
      <c r="WJR217" s="26"/>
      <c r="WJS217" s="26"/>
      <c r="WJT217" s="26"/>
      <c r="WJU217" s="26"/>
      <c r="WJV217" s="26"/>
      <c r="WJW217" s="26"/>
      <c r="WJX217" s="26"/>
      <c r="WJY217" s="26"/>
      <c r="WJZ217" s="26"/>
      <c r="WKA217" s="26"/>
      <c r="WKB217" s="26"/>
      <c r="WKC217" s="26"/>
      <c r="WKD217" s="26"/>
      <c r="WKE217" s="26"/>
      <c r="WKF217" s="26"/>
      <c r="WKG217" s="26"/>
      <c r="WKH217" s="26"/>
      <c r="WKI217" s="26"/>
      <c r="WKJ217" s="26"/>
      <c r="WKK217" s="26"/>
      <c r="WKL217" s="26"/>
      <c r="WKM217" s="26"/>
      <c r="WKN217" s="26"/>
      <c r="WKO217" s="26"/>
      <c r="WKP217" s="26"/>
      <c r="WKQ217" s="26"/>
      <c r="WKR217" s="26"/>
      <c r="WKS217" s="26"/>
      <c r="WKT217" s="26"/>
      <c r="WKU217" s="26"/>
      <c r="WKV217" s="26"/>
      <c r="WKW217" s="26"/>
      <c r="WKX217" s="26"/>
      <c r="WKY217" s="26"/>
      <c r="WKZ217" s="26"/>
      <c r="WLA217" s="26"/>
      <c r="WLB217" s="26"/>
      <c r="WLC217" s="26"/>
      <c r="WLD217" s="26"/>
      <c r="WLE217" s="26"/>
      <c r="WLF217" s="26"/>
      <c r="WLG217" s="26"/>
      <c r="WLH217" s="26"/>
      <c r="WLI217" s="26"/>
      <c r="WLJ217" s="26"/>
      <c r="WLK217" s="26"/>
      <c r="WLL217" s="26"/>
      <c r="WLM217" s="26"/>
      <c r="WLN217" s="26"/>
      <c r="WLO217" s="26"/>
      <c r="WLP217" s="26"/>
      <c r="WLQ217" s="26"/>
      <c r="WLR217" s="26"/>
      <c r="WLS217" s="26"/>
      <c r="WLT217" s="26"/>
      <c r="WLU217" s="26"/>
      <c r="WLV217" s="26"/>
      <c r="WLW217" s="26"/>
      <c r="WLX217" s="26"/>
      <c r="WLY217" s="26"/>
      <c r="WLZ217" s="26"/>
      <c r="WMA217" s="26"/>
      <c r="WMB217" s="26"/>
      <c r="WMC217" s="26"/>
      <c r="WMD217" s="26"/>
      <c r="WME217" s="26"/>
      <c r="WMF217" s="26"/>
      <c r="WMG217" s="26"/>
      <c r="WMH217" s="26"/>
      <c r="WMI217" s="26"/>
      <c r="WMJ217" s="26"/>
      <c r="WMK217" s="26"/>
      <c r="WML217" s="26"/>
      <c r="WMM217" s="26"/>
      <c r="WMN217" s="26"/>
      <c r="WMO217" s="26"/>
      <c r="WMP217" s="26"/>
      <c r="WMQ217" s="26"/>
      <c r="WMR217" s="26"/>
      <c r="WMS217" s="26"/>
      <c r="WMT217" s="26"/>
      <c r="WMU217" s="26"/>
      <c r="WMV217" s="26"/>
      <c r="WMW217" s="26"/>
      <c r="WMX217" s="26"/>
      <c r="WMY217" s="26"/>
      <c r="WMZ217" s="26"/>
      <c r="WNA217" s="26"/>
      <c r="WNB217" s="26"/>
      <c r="WNC217" s="26"/>
      <c r="WND217" s="26"/>
      <c r="WNE217" s="26"/>
      <c r="WNF217" s="26"/>
      <c r="WNG217" s="26"/>
      <c r="WNH217" s="26"/>
      <c r="WNI217" s="26"/>
      <c r="WNJ217" s="26"/>
      <c r="WNK217" s="26"/>
      <c r="WNL217" s="26"/>
      <c r="WNM217" s="26"/>
      <c r="WNN217" s="26"/>
      <c r="WNO217" s="26"/>
      <c r="WNP217" s="26"/>
      <c r="WNQ217" s="26"/>
      <c r="WNR217" s="26"/>
      <c r="WNS217" s="26"/>
      <c r="WNT217" s="26"/>
      <c r="WNU217" s="26"/>
      <c r="WNV217" s="26"/>
      <c r="WNW217" s="26"/>
      <c r="WNX217" s="26"/>
      <c r="WNY217" s="26"/>
      <c r="WNZ217" s="26"/>
      <c r="WOA217" s="26"/>
      <c r="WOB217" s="26"/>
      <c r="WOC217" s="26"/>
      <c r="WOD217" s="26"/>
      <c r="WOE217" s="26"/>
      <c r="WOF217" s="26"/>
      <c r="WOG217" s="26"/>
      <c r="WOH217" s="26"/>
      <c r="WOI217" s="26"/>
      <c r="WOJ217" s="26"/>
      <c r="WOK217" s="26"/>
      <c r="WOL217" s="26"/>
      <c r="WOM217" s="26"/>
      <c r="WON217" s="26"/>
      <c r="WOO217" s="26"/>
      <c r="WOP217" s="26"/>
      <c r="WOQ217" s="26"/>
      <c r="WOR217" s="26"/>
      <c r="WOS217" s="26"/>
      <c r="WOT217" s="26"/>
      <c r="WOU217" s="26"/>
      <c r="WOV217" s="26"/>
      <c r="WOW217" s="26"/>
      <c r="WOX217" s="26"/>
      <c r="WOY217" s="26"/>
      <c r="WOZ217" s="26"/>
      <c r="WPA217" s="26"/>
      <c r="WPB217" s="26"/>
      <c r="WPC217" s="26"/>
      <c r="WPD217" s="26"/>
      <c r="WPE217" s="26"/>
      <c r="WPF217" s="26"/>
      <c r="WPG217" s="26"/>
      <c r="WPH217" s="26"/>
      <c r="WPI217" s="26"/>
      <c r="WPJ217" s="26"/>
      <c r="WPK217" s="26"/>
      <c r="WPL217" s="26"/>
      <c r="WPM217" s="26"/>
      <c r="WPN217" s="26"/>
      <c r="WPO217" s="26"/>
      <c r="WPP217" s="26"/>
      <c r="WPQ217" s="26"/>
      <c r="WPR217" s="26"/>
      <c r="WPS217" s="26"/>
      <c r="WPT217" s="26"/>
      <c r="WPU217" s="26"/>
      <c r="WPV217" s="26"/>
      <c r="WPW217" s="26"/>
      <c r="WPX217" s="26"/>
      <c r="WPY217" s="26"/>
      <c r="WPZ217" s="26"/>
      <c r="WQA217" s="26"/>
      <c r="WQB217" s="26"/>
      <c r="WQC217" s="26"/>
      <c r="WQD217" s="26"/>
      <c r="WQE217" s="26"/>
      <c r="WQF217" s="26"/>
      <c r="WQG217" s="26"/>
      <c r="WQH217" s="26"/>
      <c r="WQI217" s="26"/>
      <c r="WQJ217" s="26"/>
      <c r="WQK217" s="26"/>
      <c r="WQL217" s="26"/>
      <c r="WQM217" s="26"/>
      <c r="WQN217" s="26"/>
      <c r="WQO217" s="26"/>
      <c r="WQP217" s="26"/>
      <c r="WQQ217" s="26"/>
      <c r="WQR217" s="26"/>
      <c r="WQS217" s="26"/>
      <c r="WQT217" s="26"/>
      <c r="WQU217" s="26"/>
      <c r="WQV217" s="26"/>
      <c r="WQW217" s="26"/>
      <c r="WQX217" s="26"/>
      <c r="WQY217" s="26"/>
      <c r="WQZ217" s="26"/>
      <c r="WRA217" s="26"/>
      <c r="WRB217" s="26"/>
      <c r="WRC217" s="26"/>
      <c r="WRD217" s="26"/>
      <c r="WRE217" s="26"/>
      <c r="WRF217" s="26"/>
      <c r="WRG217" s="26"/>
      <c r="WRH217" s="26"/>
      <c r="WRI217" s="26"/>
      <c r="WRJ217" s="26"/>
      <c r="WRK217" s="26"/>
      <c r="WRL217" s="26"/>
      <c r="WRM217" s="26"/>
      <c r="WRN217" s="26"/>
      <c r="WRO217" s="26"/>
      <c r="WRP217" s="26"/>
      <c r="WRQ217" s="26"/>
      <c r="WRR217" s="26"/>
      <c r="WRS217" s="26"/>
      <c r="WRT217" s="26"/>
      <c r="WRU217" s="26"/>
      <c r="WRV217" s="26"/>
      <c r="WRW217" s="26"/>
      <c r="WRX217" s="26"/>
      <c r="WRY217" s="26"/>
      <c r="WRZ217" s="26"/>
      <c r="WSA217" s="26"/>
      <c r="WSB217" s="26"/>
      <c r="WSC217" s="26"/>
      <c r="WSD217" s="26"/>
      <c r="WSE217" s="26"/>
      <c r="WSF217" s="26"/>
      <c r="WSG217" s="26"/>
      <c r="WSH217" s="26"/>
      <c r="WSI217" s="26"/>
      <c r="WSJ217" s="26"/>
      <c r="WSK217" s="26"/>
      <c r="WSL217" s="26"/>
      <c r="WSM217" s="26"/>
      <c r="WSN217" s="26"/>
      <c r="WSO217" s="26"/>
      <c r="WSP217" s="26"/>
      <c r="WSQ217" s="26"/>
      <c r="WSR217" s="26"/>
      <c r="WSS217" s="26"/>
      <c r="WST217" s="26"/>
      <c r="WSU217" s="26"/>
      <c r="WSV217" s="26"/>
      <c r="WSW217" s="26"/>
      <c r="WSX217" s="26"/>
      <c r="WSY217" s="26"/>
      <c r="WSZ217" s="26"/>
      <c r="WTA217" s="26"/>
      <c r="WTB217" s="26"/>
      <c r="WTC217" s="26"/>
      <c r="WTD217" s="26"/>
      <c r="WTE217" s="26"/>
      <c r="WTF217" s="26"/>
      <c r="WTG217" s="26"/>
      <c r="WTH217" s="26"/>
      <c r="WTI217" s="26"/>
      <c r="WTJ217" s="26"/>
      <c r="WTK217" s="26"/>
      <c r="WTL217" s="26"/>
      <c r="WTM217" s="26"/>
      <c r="WTN217" s="26"/>
      <c r="WTO217" s="26"/>
      <c r="WTP217" s="26"/>
      <c r="WTQ217" s="26"/>
      <c r="WTR217" s="26"/>
      <c r="WTS217" s="26"/>
      <c r="WTT217" s="26"/>
      <c r="WTU217" s="26"/>
      <c r="WTV217" s="26"/>
      <c r="WTW217" s="26"/>
      <c r="WTX217" s="26"/>
      <c r="WTY217" s="26"/>
      <c r="WTZ217" s="26"/>
      <c r="WUA217" s="26"/>
      <c r="WUB217" s="26"/>
      <c r="WUC217" s="26"/>
      <c r="WUD217" s="26"/>
      <c r="WUE217" s="26"/>
      <c r="WUF217" s="26"/>
      <c r="WUG217" s="26"/>
      <c r="WUH217" s="26"/>
      <c r="WUI217" s="26"/>
      <c r="WUJ217" s="26"/>
      <c r="WUK217" s="26"/>
      <c r="WUL217" s="26"/>
      <c r="WUM217" s="26"/>
      <c r="WUN217" s="26"/>
      <c r="WUO217" s="26"/>
      <c r="WUP217" s="26"/>
      <c r="WUQ217" s="26"/>
      <c r="WUR217" s="26"/>
      <c r="WUS217" s="26"/>
      <c r="WUT217" s="26"/>
      <c r="WUU217" s="26"/>
      <c r="WUV217" s="26"/>
      <c r="WUW217" s="26"/>
      <c r="WUX217" s="26"/>
      <c r="WUY217" s="26"/>
      <c r="WUZ217" s="26"/>
      <c r="WVA217" s="26"/>
      <c r="WVB217" s="26"/>
      <c r="WVC217" s="26"/>
      <c r="WVD217" s="26"/>
      <c r="WVE217" s="26"/>
      <c r="WVF217" s="26"/>
      <c r="WVG217" s="26"/>
      <c r="WVH217" s="26"/>
      <c r="WVI217" s="26"/>
      <c r="WVJ217" s="26"/>
      <c r="WVK217" s="26"/>
      <c r="WVL217" s="26"/>
      <c r="WVM217" s="26"/>
      <c r="WVN217" s="26"/>
      <c r="WVO217" s="26"/>
      <c r="WVP217" s="26"/>
      <c r="WVQ217" s="26"/>
      <c r="WVR217" s="26"/>
      <c r="WVS217" s="26"/>
      <c r="WVT217" s="26"/>
      <c r="WVU217" s="26"/>
      <c r="WVV217" s="26"/>
      <c r="WVW217" s="26"/>
      <c r="WVX217" s="26"/>
      <c r="WVY217" s="26"/>
      <c r="WVZ217" s="26"/>
      <c r="WWA217" s="26"/>
      <c r="WWB217" s="26"/>
      <c r="WWC217" s="26"/>
      <c r="WWD217" s="26"/>
      <c r="WWE217" s="26"/>
      <c r="WWF217" s="26"/>
      <c r="WWG217" s="26"/>
      <c r="WWH217" s="26"/>
      <c r="WWI217" s="26"/>
      <c r="WWJ217" s="26"/>
      <c r="WWK217" s="26"/>
      <c r="WWL217" s="26"/>
      <c r="WWM217" s="26"/>
      <c r="WWN217" s="26"/>
      <c r="WWO217" s="26"/>
      <c r="WWP217" s="26"/>
      <c r="WWQ217" s="26"/>
      <c r="WWR217" s="26"/>
      <c r="WWS217" s="26"/>
      <c r="WWT217" s="26"/>
      <c r="WWU217" s="26"/>
      <c r="WWV217" s="26"/>
      <c r="WWW217" s="26"/>
      <c r="WWX217" s="26"/>
      <c r="WWY217" s="26"/>
      <c r="WWZ217" s="26"/>
      <c r="WXA217" s="26"/>
      <c r="WXB217" s="26"/>
      <c r="WXC217" s="26"/>
      <c r="WXD217" s="26"/>
      <c r="WXE217" s="26"/>
      <c r="WXF217" s="26"/>
      <c r="WXG217" s="26"/>
      <c r="WXH217" s="26"/>
      <c r="WXI217" s="26"/>
      <c r="WXJ217" s="26"/>
      <c r="WXK217" s="26"/>
      <c r="WXL217" s="26"/>
      <c r="WXM217" s="26"/>
      <c r="WXN217" s="26"/>
      <c r="WXO217" s="26"/>
      <c r="WXP217" s="26"/>
      <c r="WXQ217" s="26"/>
      <c r="WXR217" s="26"/>
      <c r="WXS217" s="26"/>
      <c r="WXT217" s="26"/>
      <c r="WXU217" s="26"/>
      <c r="WXV217" s="26"/>
      <c r="WXW217" s="26"/>
      <c r="WXX217" s="26"/>
      <c r="WXY217" s="26"/>
      <c r="WXZ217" s="26"/>
      <c r="WYA217" s="26"/>
      <c r="WYB217" s="26"/>
      <c r="WYC217" s="26"/>
      <c r="WYD217" s="26"/>
      <c r="WYE217" s="26"/>
      <c r="WYF217" s="26"/>
      <c r="WYG217" s="26"/>
      <c r="WYH217" s="26"/>
      <c r="WYI217" s="26"/>
      <c r="WYJ217" s="26"/>
      <c r="WYK217" s="26"/>
      <c r="WYL217" s="26"/>
      <c r="WYM217" s="26"/>
      <c r="WYN217" s="26"/>
      <c r="WYO217" s="26"/>
      <c r="WYP217" s="26"/>
      <c r="WYQ217" s="26"/>
      <c r="WYR217" s="26"/>
      <c r="WYS217" s="26"/>
      <c r="WYT217" s="26"/>
      <c r="WYU217" s="26"/>
      <c r="WYV217" s="26"/>
      <c r="WYW217" s="26"/>
      <c r="WYX217" s="26"/>
      <c r="WYY217" s="26"/>
      <c r="WYZ217" s="26"/>
      <c r="WZA217" s="26"/>
      <c r="WZB217" s="26"/>
      <c r="WZC217" s="26"/>
      <c r="WZD217" s="26"/>
      <c r="WZE217" s="26"/>
      <c r="WZF217" s="26"/>
      <c r="WZG217" s="26"/>
      <c r="WZH217" s="26"/>
      <c r="WZI217" s="26"/>
      <c r="WZJ217" s="26"/>
      <c r="WZK217" s="26"/>
      <c r="WZL217" s="26"/>
      <c r="WZM217" s="26"/>
      <c r="WZN217" s="26"/>
      <c r="WZO217" s="26"/>
      <c r="WZP217" s="26"/>
      <c r="WZQ217" s="26"/>
      <c r="WZR217" s="26"/>
      <c r="WZS217" s="26"/>
      <c r="WZT217" s="26"/>
      <c r="WZU217" s="26"/>
      <c r="WZV217" s="26"/>
      <c r="WZW217" s="26"/>
      <c r="WZX217" s="26"/>
      <c r="WZY217" s="26"/>
      <c r="WZZ217" s="26"/>
      <c r="XAA217" s="26"/>
      <c r="XAB217" s="26"/>
      <c r="XAC217" s="26"/>
      <c r="XAD217" s="26"/>
      <c r="XAE217" s="26"/>
      <c r="XAF217" s="26"/>
      <c r="XAG217" s="26"/>
      <c r="XAH217" s="26"/>
      <c r="XAI217" s="26"/>
      <c r="XAJ217" s="26"/>
      <c r="XAK217" s="26"/>
      <c r="XAL217" s="26"/>
      <c r="XAM217" s="26"/>
      <c r="XAN217" s="26"/>
      <c r="XAO217" s="26"/>
      <c r="XAP217" s="26"/>
      <c r="XAQ217" s="26"/>
      <c r="XAR217" s="26"/>
      <c r="XAS217" s="26"/>
      <c r="XAT217" s="26"/>
      <c r="XAU217" s="26"/>
      <c r="XAV217" s="26"/>
      <c r="XAW217" s="26"/>
      <c r="XAX217" s="26"/>
      <c r="XAY217" s="26"/>
      <c r="XAZ217" s="26"/>
      <c r="XBA217" s="26"/>
      <c r="XBB217" s="26"/>
      <c r="XBC217" s="26"/>
      <c r="XBD217" s="26"/>
      <c r="XBE217" s="26"/>
      <c r="XBF217" s="26"/>
      <c r="XBG217" s="26"/>
      <c r="XBH217" s="26"/>
      <c r="XBI217" s="26"/>
      <c r="XBJ217" s="26"/>
      <c r="XBK217" s="26"/>
      <c r="XBL217" s="26"/>
      <c r="XBM217" s="26"/>
      <c r="XBN217" s="26"/>
      <c r="XBO217" s="26"/>
      <c r="XBP217" s="26"/>
      <c r="XBQ217" s="26"/>
      <c r="XBR217" s="26"/>
      <c r="XBS217" s="26"/>
      <c r="XBT217" s="26"/>
      <c r="XBU217" s="26"/>
      <c r="XBV217" s="26"/>
      <c r="XBW217" s="26"/>
      <c r="XBX217" s="26"/>
      <c r="XBY217" s="26"/>
      <c r="XBZ217" s="26"/>
      <c r="XCA217" s="26"/>
      <c r="XCB217" s="26"/>
      <c r="XCC217" s="26"/>
      <c r="XCD217" s="26"/>
      <c r="XCE217" s="26"/>
      <c r="XCF217" s="26"/>
      <c r="XCG217" s="26"/>
      <c r="XCH217" s="26"/>
      <c r="XCI217" s="26"/>
      <c r="XCJ217" s="26"/>
      <c r="XCK217" s="26"/>
      <c r="XCL217" s="26"/>
      <c r="XCM217" s="26"/>
      <c r="XCN217" s="26"/>
      <c r="XCO217" s="26"/>
      <c r="XCP217" s="26"/>
      <c r="XCQ217" s="26"/>
      <c r="XCR217" s="26"/>
      <c r="XCS217" s="26"/>
      <c r="XCT217" s="26"/>
      <c r="XCU217" s="26"/>
      <c r="XCV217" s="26"/>
      <c r="XCW217" s="26"/>
      <c r="XCX217" s="26"/>
      <c r="XCY217" s="26"/>
      <c r="XCZ217" s="26"/>
      <c r="XDA217" s="26"/>
      <c r="XDB217" s="26"/>
      <c r="XDC217" s="26"/>
      <c r="XDD217" s="26"/>
      <c r="XDE217" s="26"/>
      <c r="XDF217" s="26"/>
      <c r="XDG217" s="26"/>
      <c r="XDH217" s="26"/>
      <c r="XDI217" s="26"/>
      <c r="XDJ217" s="26"/>
      <c r="XDK217" s="26"/>
      <c r="XDL217" s="26"/>
      <c r="XDM217" s="26"/>
      <c r="XDN217" s="26"/>
      <c r="XDO217" s="26"/>
      <c r="XDP217" s="26"/>
      <c r="XDQ217" s="26"/>
      <c r="XDR217" s="26"/>
      <c r="XDS217" s="26"/>
      <c r="XDT217" s="26"/>
      <c r="XDU217" s="26"/>
      <c r="XDV217" s="26"/>
      <c r="XDW217" s="26"/>
      <c r="XDX217" s="26"/>
      <c r="XDY217" s="26"/>
      <c r="XDZ217" s="26"/>
      <c r="XEA217" s="26"/>
      <c r="XEB217" s="26"/>
      <c r="XEC217" s="26"/>
      <c r="XED217" s="26"/>
      <c r="XEE217" s="26"/>
      <c r="XEF217" s="26"/>
      <c r="XEG217" s="26"/>
      <c r="XEH217" s="26"/>
      <c r="XEI217" s="26"/>
      <c r="XEJ217" s="26"/>
      <c r="XEK217" s="26"/>
      <c r="XEL217" s="26"/>
      <c r="XEM217" s="26"/>
      <c r="XEN217" s="26"/>
      <c r="XEO217" s="26"/>
      <c r="XEP217" s="26"/>
      <c r="XEQ217" s="26"/>
      <c r="XER217" s="26"/>
      <c r="XES217" s="26"/>
      <c r="XET217" s="26"/>
      <c r="XEU217" s="26"/>
      <c r="XEV217" s="26"/>
      <c r="XEW217" s="26"/>
      <c r="XEX217" s="26"/>
      <c r="XEY217" s="26"/>
      <c r="XEZ217" s="26"/>
      <c r="XFA217" s="26"/>
      <c r="XFB217" s="26"/>
      <c r="XFC217" s="26"/>
      <c r="XFD217" s="26"/>
    </row>
    <row r="218" spans="1:618 14850:16384">
      <c r="A218" s="11" t="s">
        <v>151</v>
      </c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 t="s">
        <v>143</v>
      </c>
      <c r="N218" s="11" t="s">
        <v>143</v>
      </c>
      <c r="O218" s="11"/>
      <c r="P218" s="11"/>
      <c r="Q218" s="11" t="s">
        <v>149</v>
      </c>
      <c r="R218" s="11"/>
      <c r="S218" s="11"/>
      <c r="T218" s="11" t="s">
        <v>152</v>
      </c>
      <c r="U218" s="11"/>
      <c r="V218" s="11" t="s">
        <v>153</v>
      </c>
      <c r="W218" s="11" t="s">
        <v>154</v>
      </c>
      <c r="X218" s="11" t="s">
        <v>155</v>
      </c>
      <c r="Y218" s="11" t="s">
        <v>155</v>
      </c>
      <c r="Z218" s="11" t="s">
        <v>156</v>
      </c>
      <c r="AA218" s="11" t="s">
        <v>155</v>
      </c>
      <c r="AB218" s="11" t="s">
        <v>156</v>
      </c>
      <c r="AC218" s="11" t="s">
        <v>157</v>
      </c>
      <c r="AD218" s="11" t="s">
        <v>156</v>
      </c>
      <c r="AE218" s="11" t="s">
        <v>156</v>
      </c>
      <c r="AF218" s="11" t="s">
        <v>156</v>
      </c>
      <c r="AG218" s="11" t="s">
        <v>156</v>
      </c>
      <c r="AH218" s="11" t="s">
        <v>156</v>
      </c>
      <c r="AI218" s="11" t="s">
        <v>157</v>
      </c>
      <c r="AJ218" s="11" t="s">
        <v>156</v>
      </c>
      <c r="AK218" s="11" t="s">
        <v>158</v>
      </c>
      <c r="AL218" s="11" t="s">
        <v>130</v>
      </c>
      <c r="AM218" s="11" t="s">
        <v>155</v>
      </c>
      <c r="AN218" s="11" t="s">
        <v>156</v>
      </c>
    </row>
    <row r="219" spans="1:618 14850:16384">
      <c r="A219" s="11" t="s">
        <v>151</v>
      </c>
      <c r="B219" s="11">
        <v>0.02</v>
      </c>
      <c r="C219" s="11" t="s">
        <v>156</v>
      </c>
      <c r="D219" s="11">
        <v>0.01</v>
      </c>
      <c r="E219" s="11" t="s">
        <v>157</v>
      </c>
      <c r="F219" s="11" t="s">
        <v>156</v>
      </c>
      <c r="G219" s="11">
        <v>0.01</v>
      </c>
      <c r="H219" s="11" t="s">
        <v>156</v>
      </c>
      <c r="I219" s="11" t="s">
        <v>156</v>
      </c>
      <c r="J219" s="11" t="s">
        <v>159</v>
      </c>
      <c r="K219" s="11">
        <v>0.02</v>
      </c>
      <c r="L219" s="11"/>
      <c r="M219" s="11"/>
      <c r="N219" s="11"/>
      <c r="O219" s="11" t="s">
        <v>149</v>
      </c>
      <c r="P219" s="11" t="s">
        <v>130</v>
      </c>
      <c r="Q219" s="11"/>
      <c r="R219" s="11" t="s">
        <v>160</v>
      </c>
      <c r="S219" s="11" t="s">
        <v>160</v>
      </c>
      <c r="T219" s="11"/>
      <c r="U219" s="11">
        <v>2</v>
      </c>
      <c r="V219" s="11"/>
      <c r="W219" s="11"/>
      <c r="Y219" s="11"/>
      <c r="Z219" s="11"/>
      <c r="AA219" s="11"/>
      <c r="AB219" s="11"/>
      <c r="AC219" s="11"/>
      <c r="AD219" s="11"/>
      <c r="AE219" s="11"/>
      <c r="AF219" s="11" t="s">
        <v>160</v>
      </c>
      <c r="AG219" s="11"/>
      <c r="AH219" s="11"/>
      <c r="AI219" s="11"/>
      <c r="AJ219" s="11"/>
      <c r="AK219" s="11"/>
      <c r="AL219" s="11"/>
      <c r="AM219" s="11"/>
      <c r="AN219" s="11"/>
    </row>
    <row r="220" spans="1:618 14850:16384">
      <c r="A220" s="11" t="s">
        <v>151</v>
      </c>
      <c r="B220" s="11" t="s">
        <v>156</v>
      </c>
      <c r="C220" s="11" t="s">
        <v>156</v>
      </c>
      <c r="D220" s="11" t="s">
        <v>156</v>
      </c>
      <c r="E220" s="11" t="s">
        <v>157</v>
      </c>
      <c r="F220" s="11" t="s">
        <v>156</v>
      </c>
      <c r="G220" s="11" t="s">
        <v>156</v>
      </c>
      <c r="H220" s="11" t="s">
        <v>156</v>
      </c>
      <c r="I220" s="11" t="s">
        <v>156</v>
      </c>
      <c r="J220" s="11" t="s">
        <v>159</v>
      </c>
      <c r="K220" s="11" t="s">
        <v>156</v>
      </c>
      <c r="L220" s="11"/>
      <c r="M220" s="11"/>
      <c r="N220" s="11"/>
      <c r="O220" s="11" t="s">
        <v>149</v>
      </c>
      <c r="P220" s="11" t="s">
        <v>130</v>
      </c>
      <c r="Q220" s="11"/>
      <c r="R220" s="11" t="s">
        <v>160</v>
      </c>
      <c r="S220" s="11" t="s">
        <v>160</v>
      </c>
      <c r="T220" s="11"/>
      <c r="U220" s="11">
        <v>1</v>
      </c>
      <c r="V220" s="11"/>
      <c r="W220" s="11"/>
      <c r="Y220" s="11"/>
      <c r="Z220" s="11"/>
      <c r="AA220" s="11"/>
      <c r="AB220" s="11"/>
      <c r="AC220" s="11"/>
      <c r="AD220" s="11"/>
      <c r="AE220" s="11"/>
      <c r="AF220" s="11" t="s">
        <v>160</v>
      </c>
      <c r="AG220" s="11"/>
      <c r="AH220" s="11"/>
      <c r="AI220" s="11"/>
      <c r="AJ220" s="11"/>
      <c r="AK220" s="11"/>
      <c r="AL220" s="11"/>
      <c r="AM220" s="11"/>
      <c r="AN220" s="11"/>
    </row>
    <row r="222" spans="1:618 14850:16384" s="26" customFormat="1">
      <c r="A222" s="24" t="s">
        <v>192</v>
      </c>
      <c r="B222" s="36">
        <f>AVERAGE(B178,B181,B184,B187,B190,B193,B196,B199,B202,B205,B208,B211,B214,B217)</f>
        <v>2.148756741485903</v>
      </c>
      <c r="C222" s="36">
        <f t="shared" ref="C222:AN222" si="53">AVERAGE(C178,C181,C184,C187,C190,C193,C196,C199,C202,C205,C208,C211,C214,C217)</f>
        <v>1.2596584845384979</v>
      </c>
      <c r="D222" s="36">
        <f t="shared" si="53"/>
        <v>1.5208394026838308</v>
      </c>
      <c r="E222" s="36"/>
      <c r="F222" s="36">
        <f t="shared" si="53"/>
        <v>0.54524139527976967</v>
      </c>
      <c r="G222" s="36">
        <f t="shared" si="53"/>
        <v>1.1794330853665369</v>
      </c>
      <c r="H222" s="36">
        <f t="shared" si="53"/>
        <v>2.080945229756217</v>
      </c>
      <c r="I222" s="36">
        <f t="shared" si="53"/>
        <v>0.48202363953079586</v>
      </c>
      <c r="J222" s="36">
        <f t="shared" si="53"/>
        <v>1.6334112539655996</v>
      </c>
      <c r="K222" s="36">
        <f t="shared" si="53"/>
        <v>0.66225165562913668</v>
      </c>
      <c r="L222" s="36"/>
      <c r="M222" s="36">
        <f t="shared" si="53"/>
        <v>13.047689397587073</v>
      </c>
      <c r="N222" s="36">
        <f t="shared" si="53"/>
        <v>5.7563561723034331</v>
      </c>
      <c r="O222" s="36">
        <f t="shared" si="53"/>
        <v>0.45454545454545459</v>
      </c>
      <c r="P222" s="36">
        <f t="shared" si="53"/>
        <v>6.9431298898783975</v>
      </c>
      <c r="Q222" s="36">
        <f t="shared" si="53"/>
        <v>7.5053658817549298</v>
      </c>
      <c r="R222" s="36">
        <f t="shared" si="53"/>
        <v>1.23614098242833</v>
      </c>
      <c r="S222" s="36">
        <f t="shared" si="53"/>
        <v>4.4223352195067394</v>
      </c>
      <c r="T222" s="36">
        <f t="shared" si="53"/>
        <v>5.8910650843095045</v>
      </c>
      <c r="U222" s="36">
        <f t="shared" si="53"/>
        <v>4.2880160253638566</v>
      </c>
      <c r="V222" s="36">
        <f t="shared" si="53"/>
        <v>2.4031392527266267</v>
      </c>
      <c r="W222" s="36">
        <f t="shared" si="53"/>
        <v>5.3185514203009987</v>
      </c>
      <c r="X222" s="36">
        <f t="shared" si="53"/>
        <v>3.6329061170645907</v>
      </c>
      <c r="Y222" s="36">
        <f t="shared" si="53"/>
        <v>2.2284743812480112</v>
      </c>
      <c r="Z222" s="36">
        <f t="shared" si="53"/>
        <v>2.8921035902578049</v>
      </c>
      <c r="AA222" s="36">
        <f t="shared" si="53"/>
        <v>2.5312116285043529</v>
      </c>
      <c r="AB222" s="36">
        <f t="shared" si="53"/>
        <v>3.5780465745665411</v>
      </c>
      <c r="AC222" s="36">
        <f t="shared" si="53"/>
        <v>4.9397399510449951</v>
      </c>
      <c r="AD222" s="36">
        <f t="shared" si="53"/>
        <v>6.6776505139476647</v>
      </c>
      <c r="AE222" s="36">
        <f t="shared" si="53"/>
        <v>2.6752383003041786</v>
      </c>
      <c r="AF222" s="36">
        <f t="shared" si="53"/>
        <v>4.6767390751484346</v>
      </c>
      <c r="AG222" s="36">
        <f t="shared" si="53"/>
        <v>5.1951460288638884</v>
      </c>
      <c r="AH222" s="36">
        <f t="shared" si="53"/>
        <v>6.3630057845988865</v>
      </c>
      <c r="AI222" s="36">
        <f t="shared" si="53"/>
        <v>4.2725360732646926</v>
      </c>
      <c r="AJ222" s="36">
        <f t="shared" si="53"/>
        <v>5.9082010997509791</v>
      </c>
      <c r="AK222" s="36">
        <f t="shared" si="53"/>
        <v>5.7170542635658945</v>
      </c>
      <c r="AL222" s="36">
        <f t="shared" si="53"/>
        <v>5.3977272727272734</v>
      </c>
      <c r="AM222" s="36">
        <f t="shared" si="53"/>
        <v>4.6929124255450718</v>
      </c>
      <c r="AN222" s="36">
        <f t="shared" si="53"/>
        <v>4.2011828660267287</v>
      </c>
    </row>
    <row r="223" spans="1:618 14850:16384">
      <c r="A223" s="29" t="s">
        <v>195</v>
      </c>
      <c r="B223" s="8">
        <f>AVERAGE(B222:L222)</f>
        <v>1.279173432026254</v>
      </c>
    </row>
    <row r="224" spans="1:618 14850:16384">
      <c r="A224" s="29" t="s">
        <v>196</v>
      </c>
      <c r="B224" s="8">
        <f>AVERAGE(M222:W222,AL222:AN222)</f>
        <v>5.1112969532146009</v>
      </c>
    </row>
    <row r="225" spans="1:2" s="16" customFormat="1">
      <c r="A225" s="30" t="s">
        <v>197</v>
      </c>
      <c r="B225" s="17">
        <f>AVERAGE(X222:AK222)</f>
        <v>4.377718098723637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C92B5-C1E2-4010-82EA-395452BE7317}">
  <dimension ref="A1:AW32"/>
  <sheetViews>
    <sheetView zoomScaleNormal="100" workbookViewId="0">
      <pane xSplit="3" ySplit="3" topLeftCell="D4" activePane="bottomRight" state="frozen"/>
      <selection pane="topRight" activeCell="D1" sqref="D1"/>
      <selection pane="bottomLeft" activeCell="A2" sqref="A2"/>
      <selection pane="bottomRight"/>
    </sheetView>
  </sheetViews>
  <sheetFormatPr defaultRowHeight="13.8"/>
  <cols>
    <col min="1" max="1" width="14.77734375" style="3" customWidth="1"/>
    <col min="2" max="2" width="38.77734375" style="3" customWidth="1"/>
    <col min="3" max="3" width="42.21875" style="3" customWidth="1"/>
    <col min="4" max="4" width="9.5546875" style="3" customWidth="1"/>
    <col min="5" max="14" width="8.88671875" style="3"/>
    <col min="15" max="15" width="9.109375" style="3" customWidth="1"/>
    <col min="16" max="16" width="8.88671875" style="3"/>
    <col min="17" max="17" width="10.5546875" style="3" bestFit="1" customWidth="1"/>
    <col min="18" max="18" width="9.5546875" style="3" bestFit="1" customWidth="1"/>
    <col min="19" max="19" width="9.5546875" style="3" customWidth="1"/>
    <col min="20" max="20" width="9.5546875" style="3" bestFit="1" customWidth="1"/>
    <col min="21" max="21" width="8.88671875" style="3"/>
    <col min="22" max="22" width="12.44140625" style="3" bestFit="1" customWidth="1"/>
    <col min="23" max="23" width="9.5546875" style="3" bestFit="1" customWidth="1"/>
    <col min="24" max="24" width="9.5546875" style="3" customWidth="1"/>
    <col min="25" max="25" width="12.44140625" style="3" bestFit="1" customWidth="1"/>
    <col min="26" max="26" width="9.5546875" style="3" bestFit="1" customWidth="1"/>
    <col min="27" max="27" width="8.88671875" style="3"/>
    <col min="28" max="28" width="12" style="3" bestFit="1" customWidth="1"/>
    <col min="29" max="29" width="6" style="3" bestFit="1" customWidth="1"/>
    <col min="30" max="30" width="14" style="3" customWidth="1"/>
    <col min="31" max="31" width="12" style="3" bestFit="1" customWidth="1"/>
    <col min="32" max="32" width="6" style="3" bestFit="1" customWidth="1"/>
    <col min="33" max="33" width="6" style="3" customWidth="1"/>
    <col min="34" max="34" width="12" style="3" bestFit="1" customWidth="1"/>
    <col min="35" max="35" width="6" style="3" bestFit="1" customWidth="1"/>
    <col min="36" max="36" width="6" style="3" customWidth="1"/>
    <col min="37" max="37" width="12" style="3" bestFit="1" customWidth="1"/>
    <col min="38" max="38" width="8" style="3" bestFit="1" customWidth="1"/>
    <col min="39" max="39" width="8" style="3" customWidth="1"/>
    <col min="40" max="40" width="12" style="3" bestFit="1" customWidth="1"/>
    <col min="41" max="41" width="8" style="3" bestFit="1" customWidth="1"/>
    <col min="42" max="42" width="8.88671875" style="3"/>
    <col min="43" max="43" width="10.88671875" style="3" bestFit="1" customWidth="1"/>
    <col min="44" max="44" width="14.33203125" style="3" bestFit="1" customWidth="1"/>
    <col min="45" max="45" width="6.109375" style="3" bestFit="1" customWidth="1"/>
    <col min="46" max="46" width="6.88671875" style="3" bestFit="1" customWidth="1"/>
    <col min="47" max="49" width="13.88671875" style="3" bestFit="1" customWidth="1"/>
    <col min="50" max="16384" width="8.88671875" style="3"/>
  </cols>
  <sheetData>
    <row r="1" spans="1:49" ht="17.399999999999999">
      <c r="A1" s="20" t="s">
        <v>265</v>
      </c>
    </row>
    <row r="2" spans="1:49" s="42" customFormat="1" ht="18">
      <c r="D2" s="43" t="s">
        <v>235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4"/>
      <c r="Q2" s="45" t="s">
        <v>236</v>
      </c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4"/>
      <c r="AQ2" s="46" t="s">
        <v>237</v>
      </c>
      <c r="AR2" s="47"/>
      <c r="AS2" s="47"/>
      <c r="AT2" s="47"/>
      <c r="AU2" s="47"/>
      <c r="AV2" s="47"/>
      <c r="AW2" s="47"/>
    </row>
    <row r="3" spans="1:49" s="1" customFormat="1" ht="16.8">
      <c r="A3" s="1" t="s">
        <v>63</v>
      </c>
      <c r="B3" s="1" t="s">
        <v>64</v>
      </c>
      <c r="C3" s="1" t="s">
        <v>238</v>
      </c>
      <c r="D3" s="48" t="s">
        <v>43</v>
      </c>
      <c r="E3" s="48" t="s">
        <v>44</v>
      </c>
      <c r="F3" s="48" t="s">
        <v>45</v>
      </c>
      <c r="G3" s="48" t="s">
        <v>239</v>
      </c>
      <c r="H3" s="48" t="s">
        <v>12</v>
      </c>
      <c r="I3" s="48" t="s">
        <v>19</v>
      </c>
      <c r="J3" s="48" t="s">
        <v>20</v>
      </c>
      <c r="K3" s="48" t="s">
        <v>29</v>
      </c>
      <c r="L3" s="48" t="s">
        <v>30</v>
      </c>
      <c r="M3" s="48" t="s">
        <v>40</v>
      </c>
      <c r="N3" s="48" t="s">
        <v>41</v>
      </c>
      <c r="O3" s="48" t="s">
        <v>42</v>
      </c>
      <c r="Q3" s="49" t="s">
        <v>240</v>
      </c>
      <c r="R3" s="49" t="s">
        <v>241</v>
      </c>
      <c r="S3" s="49"/>
      <c r="T3" s="49" t="s">
        <v>242</v>
      </c>
      <c r="U3" s="49"/>
      <c r="V3" s="49" t="s">
        <v>243</v>
      </c>
      <c r="W3" s="49" t="s">
        <v>241</v>
      </c>
      <c r="X3" s="49"/>
      <c r="Y3" s="49" t="s">
        <v>244</v>
      </c>
      <c r="Z3" s="49" t="s">
        <v>241</v>
      </c>
      <c r="AA3" s="49"/>
      <c r="AB3" s="49" t="s">
        <v>245</v>
      </c>
      <c r="AC3" s="49" t="s">
        <v>241</v>
      </c>
      <c r="AD3" s="49"/>
      <c r="AE3" s="49" t="s">
        <v>246</v>
      </c>
      <c r="AF3" s="49" t="s">
        <v>241</v>
      </c>
      <c r="AG3" s="49"/>
      <c r="AH3" s="49" t="s">
        <v>247</v>
      </c>
      <c r="AI3" s="49" t="s">
        <v>241</v>
      </c>
      <c r="AJ3" s="49"/>
      <c r="AK3" s="49" t="s">
        <v>248</v>
      </c>
      <c r="AL3" s="49" t="s">
        <v>241</v>
      </c>
      <c r="AM3" s="49"/>
      <c r="AN3" s="49" t="s">
        <v>249</v>
      </c>
      <c r="AO3" s="49" t="s">
        <v>241</v>
      </c>
      <c r="AQ3" s="50" t="s">
        <v>250</v>
      </c>
      <c r="AR3" s="50" t="s">
        <v>251</v>
      </c>
      <c r="AS3" s="50" t="s">
        <v>252</v>
      </c>
      <c r="AT3" s="50" t="s">
        <v>253</v>
      </c>
      <c r="AU3" s="50" t="s">
        <v>254</v>
      </c>
      <c r="AV3" s="50" t="s">
        <v>255</v>
      </c>
      <c r="AW3" s="50" t="s">
        <v>256</v>
      </c>
    </row>
    <row r="4" spans="1:49" s="1" customFormat="1" ht="13.8" customHeight="1">
      <c r="A4" s="1" t="s">
        <v>61</v>
      </c>
      <c r="B4" s="1" t="s">
        <v>81</v>
      </c>
      <c r="C4" s="1" t="s">
        <v>257</v>
      </c>
      <c r="D4" s="48">
        <v>65.2</v>
      </c>
      <c r="E4" s="48">
        <v>0.67</v>
      </c>
      <c r="F4" s="48">
        <v>14.79</v>
      </c>
      <c r="G4" s="51">
        <v>1.3566433566433567</v>
      </c>
      <c r="H4" s="48">
        <v>1.37</v>
      </c>
      <c r="I4" s="51">
        <v>117.78</v>
      </c>
      <c r="J4" s="51">
        <v>83.34</v>
      </c>
      <c r="K4" s="51">
        <v>32.72</v>
      </c>
      <c r="L4" s="51">
        <v>6.4</v>
      </c>
      <c r="M4" s="51">
        <v>62.89</v>
      </c>
      <c r="N4" s="51">
        <v>41.02</v>
      </c>
      <c r="O4" s="52">
        <v>13.18</v>
      </c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Q4" s="50">
        <v>0.75067457027057694</v>
      </c>
      <c r="AR4" s="53">
        <v>0.51138588396420437</v>
      </c>
      <c r="AS4" s="54">
        <v>-22.671951091322029</v>
      </c>
      <c r="AT4" s="55">
        <v>2407.5492236016917</v>
      </c>
      <c r="AU4" s="56">
        <v>38.43067131789487</v>
      </c>
      <c r="AV4" s="56">
        <v>15.697901485339775</v>
      </c>
      <c r="AW4" s="56">
        <v>19.723850877187882</v>
      </c>
    </row>
    <row r="5" spans="1:49" s="1" customFormat="1" ht="13.8" customHeight="1">
      <c r="A5" s="1" t="s">
        <v>62</v>
      </c>
      <c r="B5" s="1" t="s">
        <v>81</v>
      </c>
      <c r="C5" s="1" t="s">
        <v>257</v>
      </c>
      <c r="D5" s="48">
        <v>70.819999999999993</v>
      </c>
      <c r="E5" s="48">
        <v>0.14000000000000001</v>
      </c>
      <c r="F5" s="48">
        <v>15.43</v>
      </c>
      <c r="G5" s="51">
        <v>0.68205128205128218</v>
      </c>
      <c r="H5" s="48">
        <v>0.4</v>
      </c>
      <c r="I5" s="51">
        <v>136.63999999999999</v>
      </c>
      <c r="J5" s="51">
        <v>147.94999999999999</v>
      </c>
      <c r="K5" s="51">
        <v>40.590000000000003</v>
      </c>
      <c r="L5" s="51">
        <v>8.2240000000000002</v>
      </c>
      <c r="M5" s="51">
        <v>14.81</v>
      </c>
      <c r="N5" s="51">
        <v>5.15</v>
      </c>
      <c r="O5" s="52">
        <v>0.75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Q5" s="50">
        <v>0.73715159283400844</v>
      </c>
      <c r="AR5" s="53">
        <v>0.51208494383965919</v>
      </c>
      <c r="AS5" s="54">
        <v>-9.0330339409805394</v>
      </c>
      <c r="AT5" s="55">
        <v>1462.5238405929424</v>
      </c>
      <c r="AU5" s="56">
        <v>38.668053166024315</v>
      </c>
      <c r="AV5" s="56">
        <v>15.587380280146169</v>
      </c>
      <c r="AW5" s="56">
        <v>17.801867461605003</v>
      </c>
    </row>
    <row r="6" spans="1:49" s="1" customFormat="1">
      <c r="A6" s="1" t="s">
        <v>49</v>
      </c>
      <c r="B6" s="1" t="s">
        <v>47</v>
      </c>
      <c r="C6" s="1" t="s">
        <v>258</v>
      </c>
      <c r="D6" s="48">
        <v>53.6</v>
      </c>
      <c r="E6" s="48">
        <v>2.1640000000000001</v>
      </c>
      <c r="F6" s="48">
        <v>14.44</v>
      </c>
      <c r="G6" s="51">
        <v>3.2727272727272725</v>
      </c>
      <c r="H6" s="48">
        <v>-0.06</v>
      </c>
      <c r="I6" s="51">
        <v>101</v>
      </c>
      <c r="J6" s="51">
        <v>96</v>
      </c>
      <c r="K6" s="51">
        <v>29.2</v>
      </c>
      <c r="L6" s="51">
        <v>7.07</v>
      </c>
      <c r="M6" s="51">
        <v>7</v>
      </c>
      <c r="N6" s="51">
        <v>4.5599999999999996</v>
      </c>
      <c r="O6" s="52">
        <v>2.41</v>
      </c>
      <c r="Q6" s="57">
        <v>0.79325500000000004</v>
      </c>
      <c r="R6" s="57">
        <v>1.4E-5</v>
      </c>
      <c r="S6" s="57"/>
      <c r="T6" s="57">
        <v>5.6418000000000003E-2</v>
      </c>
      <c r="U6" s="49"/>
      <c r="V6" s="57">
        <v>0.512015</v>
      </c>
      <c r="W6" s="57">
        <v>6.0000000000000002E-6</v>
      </c>
      <c r="X6" s="57"/>
      <c r="Y6" s="58">
        <v>0.34841100000000003</v>
      </c>
      <c r="Z6" s="57">
        <v>3.9999999999999998E-6</v>
      </c>
      <c r="AA6" s="49"/>
      <c r="AB6" s="59">
        <v>20.913</v>
      </c>
      <c r="AC6" s="49">
        <v>1E-3</v>
      </c>
      <c r="AD6" s="49"/>
      <c r="AE6" s="59">
        <v>15.791</v>
      </c>
      <c r="AF6" s="49">
        <v>1E-3</v>
      </c>
      <c r="AG6" s="49"/>
      <c r="AH6" s="49">
        <v>39.250999999999998</v>
      </c>
      <c r="AI6" s="49">
        <v>3.0000000000000001E-3</v>
      </c>
      <c r="AJ6" s="49"/>
      <c r="AK6" s="49">
        <v>1.8769</v>
      </c>
      <c r="AL6" s="49">
        <v>6.0000000000000002E-5</v>
      </c>
      <c r="AM6" s="49"/>
      <c r="AN6" s="49">
        <v>0.75507999999999997</v>
      </c>
      <c r="AO6" s="49">
        <v>1.0000000000000001E-5</v>
      </c>
      <c r="AQ6" s="50">
        <v>0.79022777041777559</v>
      </c>
      <c r="AR6" s="53">
        <v>0.51198875441762248</v>
      </c>
      <c r="AS6" s="54">
        <v>-10.909725200144438</v>
      </c>
      <c r="AT6" s="55">
        <v>1006.4477293624819</v>
      </c>
      <c r="AU6" s="56">
        <v>39.106853073315385</v>
      </c>
      <c r="AV6" s="56">
        <v>15.779988342286684</v>
      </c>
      <c r="AW6" s="56">
        <v>20.680950100257508</v>
      </c>
    </row>
    <row r="7" spans="1:49" s="1" customFormat="1">
      <c r="A7" s="1" t="s">
        <v>53</v>
      </c>
      <c r="B7" s="1" t="s">
        <v>263</v>
      </c>
      <c r="C7" s="1" t="s">
        <v>104</v>
      </c>
      <c r="D7" s="48">
        <v>64.09</v>
      </c>
      <c r="E7" s="48">
        <v>0.57099999999999995</v>
      </c>
      <c r="F7" s="48">
        <v>20.12</v>
      </c>
      <c r="G7" s="51">
        <v>3.3897637795275588</v>
      </c>
      <c r="H7" s="48">
        <v>0.99</v>
      </c>
      <c r="I7" s="51">
        <v>119</v>
      </c>
      <c r="J7" s="51">
        <v>142</v>
      </c>
      <c r="K7" s="51">
        <v>161</v>
      </c>
      <c r="L7" s="51">
        <v>21.4</v>
      </c>
      <c r="M7" s="51">
        <v>51</v>
      </c>
      <c r="N7" s="51">
        <v>42.6</v>
      </c>
      <c r="O7" s="52">
        <v>11.6</v>
      </c>
      <c r="Q7" s="57">
        <v>0.72857099999999997</v>
      </c>
      <c r="R7" s="57">
        <v>1.0000000000000001E-5</v>
      </c>
      <c r="S7" s="57"/>
      <c r="T7" s="57">
        <v>5.6405999999999998E-2</v>
      </c>
      <c r="U7" s="49"/>
      <c r="V7" s="57">
        <v>0.51205900000000004</v>
      </c>
      <c r="W7" s="57">
        <v>1.9999999999999999E-6</v>
      </c>
      <c r="X7" s="57"/>
      <c r="Y7" s="58">
        <v>0.34840900000000002</v>
      </c>
      <c r="Z7" s="57">
        <v>9.9999999999999995E-7</v>
      </c>
      <c r="AA7" s="49"/>
      <c r="AB7" s="59">
        <v>19.928999999999998</v>
      </c>
      <c r="AC7" s="49">
        <v>1E-3</v>
      </c>
      <c r="AD7" s="49"/>
      <c r="AE7" s="59">
        <v>15.707000000000001</v>
      </c>
      <c r="AF7" s="49">
        <v>1E-3</v>
      </c>
      <c r="AG7" s="49"/>
      <c r="AH7" s="49">
        <v>38.750999999999998</v>
      </c>
      <c r="AI7" s="49">
        <v>3.0000000000000001E-3</v>
      </c>
      <c r="AJ7" s="49"/>
      <c r="AK7" s="49">
        <v>1.94442</v>
      </c>
      <c r="AL7" s="49">
        <v>4.0000000000000003E-5</v>
      </c>
      <c r="AM7" s="49"/>
      <c r="AN7" s="49">
        <v>0.78812000000000004</v>
      </c>
      <c r="AO7" s="49">
        <v>1.0000000000000001E-5</v>
      </c>
      <c r="AQ7" s="50">
        <v>0.72615968562631905</v>
      </c>
      <c r="AR7" s="53">
        <v>0.51205255586413811</v>
      </c>
      <c r="AS7" s="54">
        <v>-9.6649353421474071</v>
      </c>
      <c r="AT7" s="55">
        <v>767.2978186748627</v>
      </c>
      <c r="AU7" s="56">
        <v>38.566167640448263</v>
      </c>
      <c r="AV7" s="56">
        <v>15.699725192365786</v>
      </c>
      <c r="AW7" s="56">
        <v>19.775697161670404</v>
      </c>
    </row>
    <row r="8" spans="1:49" s="1" customFormat="1">
      <c r="A8" s="1" t="s">
        <v>54</v>
      </c>
      <c r="B8" s="1" t="s">
        <v>264</v>
      </c>
      <c r="C8" s="1" t="s">
        <v>259</v>
      </c>
      <c r="D8" s="48">
        <v>61.39</v>
      </c>
      <c r="E8" s="48">
        <v>0.40600000000000003</v>
      </c>
      <c r="F8" s="48">
        <v>21.44</v>
      </c>
      <c r="G8" s="51">
        <v>0.99198717948717952</v>
      </c>
      <c r="H8" s="48">
        <v>1.35</v>
      </c>
      <c r="I8" s="51">
        <v>282</v>
      </c>
      <c r="J8" s="51">
        <v>22</v>
      </c>
      <c r="K8" s="51">
        <v>123</v>
      </c>
      <c r="L8" s="51">
        <v>16</v>
      </c>
      <c r="M8" s="51">
        <v>32</v>
      </c>
      <c r="N8" s="51">
        <v>56.8</v>
      </c>
      <c r="O8" s="52">
        <v>5.35</v>
      </c>
      <c r="Q8" s="57">
        <v>0.743367</v>
      </c>
      <c r="R8" s="57">
        <v>1.2999999999999999E-5</v>
      </c>
      <c r="S8" s="57"/>
      <c r="T8" s="57">
        <v>5.6405999999999998E-2</v>
      </c>
      <c r="U8" s="49"/>
      <c r="V8" s="57">
        <v>0.51233200000000001</v>
      </c>
      <c r="W8" s="57">
        <v>3.0000000000000001E-6</v>
      </c>
      <c r="X8" s="57"/>
      <c r="Y8" s="58">
        <v>0.34841</v>
      </c>
      <c r="Z8" s="57">
        <v>9.9999999999999995E-7</v>
      </c>
      <c r="AA8" s="49"/>
      <c r="AB8" s="59">
        <v>18.190999999999999</v>
      </c>
      <c r="AC8" s="49">
        <v>1E-3</v>
      </c>
      <c r="AD8" s="49"/>
      <c r="AE8" s="59">
        <v>15.541</v>
      </c>
      <c r="AF8" s="49">
        <v>1E-3</v>
      </c>
      <c r="AG8" s="49"/>
      <c r="AH8" s="49">
        <v>38.640999999999998</v>
      </c>
      <c r="AI8" s="49">
        <v>2E-3</v>
      </c>
      <c r="AJ8" s="49"/>
      <c r="AK8" s="49">
        <v>2.0244599999999999</v>
      </c>
      <c r="AL8" s="49">
        <v>2.0000000000000002E-5</v>
      </c>
      <c r="AM8" s="49"/>
      <c r="AN8" s="49">
        <v>0.85435000000000005</v>
      </c>
      <c r="AO8" s="49">
        <v>1.0000000000000001E-5</v>
      </c>
      <c r="AQ8" s="50">
        <v>0.7064843900765162</v>
      </c>
      <c r="AR8" s="53">
        <v>0.5122960106363571</v>
      </c>
      <c r="AS8" s="54">
        <v>-4.9150425436372824</v>
      </c>
      <c r="AT8" s="55">
        <v>821.77451111049447</v>
      </c>
      <c r="AU8" s="56">
        <v>38.248231235952566</v>
      </c>
      <c r="AV8" s="56">
        <v>15.535652663623397</v>
      </c>
      <c r="AW8" s="56">
        <v>18.078314979961664</v>
      </c>
    </row>
    <row r="9" spans="1:49" s="1" customFormat="1">
      <c r="A9" s="1" t="s">
        <v>11</v>
      </c>
      <c r="B9" s="1" t="s">
        <v>84</v>
      </c>
      <c r="C9" s="1" t="s">
        <v>103</v>
      </c>
      <c r="D9" s="48">
        <v>58.67</v>
      </c>
      <c r="E9" s="48">
        <v>0.88</v>
      </c>
      <c r="F9" s="48">
        <v>19.18</v>
      </c>
      <c r="G9" s="51">
        <v>0.80387096774193556</v>
      </c>
      <c r="H9" s="48">
        <v>0.83</v>
      </c>
      <c r="I9" s="51">
        <v>142</v>
      </c>
      <c r="J9" s="51">
        <v>745</v>
      </c>
      <c r="K9" s="51">
        <v>129</v>
      </c>
      <c r="L9" s="51">
        <v>18.100000000000001</v>
      </c>
      <c r="M9" s="51">
        <v>16</v>
      </c>
      <c r="N9" s="51">
        <v>19.5</v>
      </c>
      <c r="O9" s="52">
        <v>4.25</v>
      </c>
      <c r="Q9" s="57">
        <v>0.70587900000000003</v>
      </c>
      <c r="R9" s="57">
        <v>1.0000000000000001E-5</v>
      </c>
      <c r="S9" s="57"/>
      <c r="T9" s="57">
        <v>5.6446999999999997E-2</v>
      </c>
      <c r="U9" s="49"/>
      <c r="V9" s="57">
        <v>0.51236400000000004</v>
      </c>
      <c r="W9" s="57">
        <v>3.0000000000000001E-6</v>
      </c>
      <c r="X9" s="57"/>
      <c r="Y9" s="58">
        <v>0.348412</v>
      </c>
      <c r="Z9" s="57">
        <v>1.9999999999999999E-6</v>
      </c>
      <c r="AA9" s="49"/>
      <c r="AB9" s="59">
        <v>18.326000000000001</v>
      </c>
      <c r="AC9" s="49">
        <v>1E-3</v>
      </c>
      <c r="AD9" s="49"/>
      <c r="AE9" s="59">
        <v>15.538</v>
      </c>
      <c r="AF9" s="49">
        <v>1E-3</v>
      </c>
      <c r="AG9" s="49"/>
      <c r="AH9" s="49">
        <v>38.514000000000003</v>
      </c>
      <c r="AI9" s="49">
        <v>1E-3</v>
      </c>
      <c r="AJ9" s="49"/>
      <c r="AK9" s="49">
        <v>2.1015899999999998</v>
      </c>
      <c r="AL9" s="49">
        <v>4.0000000000000003E-5</v>
      </c>
      <c r="AM9" s="49"/>
      <c r="AN9" s="49">
        <v>0.84789000000000003</v>
      </c>
      <c r="AO9" s="49">
        <v>1.0000000000000001E-5</v>
      </c>
      <c r="AQ9" s="50">
        <v>0.70533056231424174</v>
      </c>
      <c r="AR9" s="53">
        <v>0.51232518065877997</v>
      </c>
      <c r="AS9" s="54">
        <v>-4.3459245995702833</v>
      </c>
      <c r="AT9" s="55">
        <v>823.24476297932074</v>
      </c>
      <c r="AU9" s="56">
        <v>38.24431722186884</v>
      </c>
      <c r="AV9" s="56">
        <v>15.529504231925022</v>
      </c>
      <c r="AW9" s="56">
        <v>18.14696772517274</v>
      </c>
    </row>
    <row r="10" spans="1:49" s="1" customFormat="1">
      <c r="A10" s="1" t="s">
        <v>86</v>
      </c>
      <c r="B10" s="1" t="s">
        <v>105</v>
      </c>
      <c r="C10" s="1" t="s">
        <v>104</v>
      </c>
      <c r="D10" s="48">
        <v>55.31</v>
      </c>
      <c r="E10" s="48">
        <v>0.155</v>
      </c>
      <c r="F10" s="48">
        <v>20.399999999999999</v>
      </c>
      <c r="G10" s="51">
        <v>1.4335443037974684</v>
      </c>
      <c r="H10" s="48">
        <v>3.62</v>
      </c>
      <c r="I10" s="51">
        <v>330</v>
      </c>
      <c r="J10" s="51">
        <v>3</v>
      </c>
      <c r="K10" s="51">
        <v>25.4</v>
      </c>
      <c r="L10" s="51">
        <v>2.77</v>
      </c>
      <c r="M10" s="51">
        <v>50</v>
      </c>
      <c r="N10" s="51">
        <v>56.1</v>
      </c>
      <c r="O10" s="52">
        <v>17</v>
      </c>
      <c r="Q10" s="57">
        <v>2.0680610000000001</v>
      </c>
      <c r="R10" s="57">
        <v>1.4E-5</v>
      </c>
      <c r="S10" s="57"/>
      <c r="T10" s="57">
        <v>5.6412999999999998E-2</v>
      </c>
      <c r="U10" s="49"/>
      <c r="V10" s="57">
        <v>0.51235399999999998</v>
      </c>
      <c r="W10" s="57">
        <v>7.9999999999999996E-6</v>
      </c>
      <c r="X10" s="57"/>
      <c r="Y10" s="58">
        <v>0.34841100000000003</v>
      </c>
      <c r="Z10" s="57">
        <v>3.9999999999999998E-6</v>
      </c>
      <c r="AA10" s="49"/>
      <c r="AB10" s="59">
        <v>19.556000000000001</v>
      </c>
      <c r="AC10" s="49">
        <v>1E-3</v>
      </c>
      <c r="AD10" s="49"/>
      <c r="AE10" s="59">
        <v>15.481</v>
      </c>
      <c r="AF10" s="49">
        <v>1E-3</v>
      </c>
      <c r="AG10" s="49"/>
      <c r="AH10" s="49">
        <v>39.673000000000002</v>
      </c>
      <c r="AI10" s="49">
        <v>3.0000000000000001E-3</v>
      </c>
      <c r="AJ10" s="49"/>
      <c r="AK10" s="49">
        <v>2.02874</v>
      </c>
      <c r="AL10" s="49">
        <v>5.0000000000000002E-5</v>
      </c>
      <c r="AM10" s="49"/>
      <c r="AN10" s="49">
        <v>0.79671999999999998</v>
      </c>
      <c r="AO10" s="49">
        <v>2.0000000000000002E-5</v>
      </c>
      <c r="AQ10" s="50"/>
      <c r="AR10" s="53">
        <v>0.51232382791317221</v>
      </c>
      <c r="AS10" s="54">
        <v>-4.3723171675280614</v>
      </c>
      <c r="AT10" s="55">
        <v>734.50663604185274</v>
      </c>
      <c r="AU10" s="56">
        <v>39.424725885486637</v>
      </c>
      <c r="AV10" s="56">
        <v>15.470125416864029</v>
      </c>
      <c r="AW10" s="56">
        <v>19.326838688221109</v>
      </c>
    </row>
    <row r="11" spans="1:49" s="1" customFormat="1">
      <c r="A11" s="1" t="s">
        <v>90</v>
      </c>
      <c r="B11" s="1" t="s">
        <v>105</v>
      </c>
      <c r="C11" s="1" t="s">
        <v>104</v>
      </c>
      <c r="D11" s="48">
        <v>55.98</v>
      </c>
      <c r="E11" s="48">
        <v>0.29699999999999999</v>
      </c>
      <c r="F11" s="48">
        <v>21.01</v>
      </c>
      <c r="G11" s="51">
        <v>1.5957446808510638</v>
      </c>
      <c r="H11" s="48">
        <v>3.89</v>
      </c>
      <c r="I11" s="51">
        <v>229</v>
      </c>
      <c r="J11" s="51">
        <v>14</v>
      </c>
      <c r="K11" s="51">
        <v>77.5</v>
      </c>
      <c r="L11" s="51">
        <v>8.6199999999999992</v>
      </c>
      <c r="M11" s="51">
        <v>25</v>
      </c>
      <c r="N11" s="51">
        <v>37.6</v>
      </c>
      <c r="O11" s="52">
        <v>8.32</v>
      </c>
      <c r="Q11" s="57">
        <v>0.75114599999999998</v>
      </c>
      <c r="R11" s="57">
        <v>1.4E-5</v>
      </c>
      <c r="S11" s="57"/>
      <c r="T11" s="57">
        <v>5.6482999999999998E-2</v>
      </c>
      <c r="U11" s="49"/>
      <c r="V11" s="57">
        <v>0.51237100000000002</v>
      </c>
      <c r="W11" s="57">
        <v>1.0000000000000001E-5</v>
      </c>
      <c r="X11" s="57"/>
      <c r="Y11" s="58">
        <v>0.33484150000000001</v>
      </c>
      <c r="Z11" s="57">
        <v>6.0000000000000002E-6</v>
      </c>
      <c r="AA11" s="49"/>
      <c r="AB11" s="59"/>
      <c r="AC11" s="49"/>
      <c r="AD11" s="49"/>
      <c r="AE11" s="5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Q11" s="60">
        <v>0.70408050131851285</v>
      </c>
      <c r="AR11" s="53">
        <v>0.51234022735266449</v>
      </c>
      <c r="AS11" s="54">
        <v>-4.0523580275442228</v>
      </c>
      <c r="AT11" s="55">
        <v>724.12546299122425</v>
      </c>
      <c r="AU11" s="56"/>
      <c r="AV11" s="56"/>
      <c r="AW11" s="56"/>
    </row>
    <row r="12" spans="1:49" s="1" customFormat="1">
      <c r="A12" s="1" t="s">
        <v>68</v>
      </c>
      <c r="B12" s="1" t="s">
        <v>80</v>
      </c>
      <c r="C12" s="1" t="s">
        <v>101</v>
      </c>
      <c r="D12" s="48">
        <v>57.32</v>
      </c>
      <c r="E12" s="48">
        <v>0.498</v>
      </c>
      <c r="F12" s="48">
        <v>21.81</v>
      </c>
      <c r="G12" s="51">
        <v>1.2280453257790369</v>
      </c>
      <c r="H12" s="48">
        <v>0.85</v>
      </c>
      <c r="I12" s="51">
        <v>187</v>
      </c>
      <c r="J12" s="51">
        <v>11</v>
      </c>
      <c r="K12" s="51">
        <v>132</v>
      </c>
      <c r="L12" s="51">
        <v>15.6</v>
      </c>
      <c r="M12" s="51">
        <v>11</v>
      </c>
      <c r="N12" s="51">
        <v>22.1</v>
      </c>
      <c r="O12" s="52">
        <v>1.6</v>
      </c>
      <c r="Q12" s="57">
        <v>0.76408500000000001</v>
      </c>
      <c r="R12" s="57">
        <v>1.1E-5</v>
      </c>
      <c r="S12" s="57"/>
      <c r="T12" s="57">
        <v>5.6523999999999998E-2</v>
      </c>
      <c r="U12" s="49"/>
      <c r="V12" s="57">
        <v>0.51238499999999998</v>
      </c>
      <c r="W12" s="57">
        <v>3.9999999999999998E-6</v>
      </c>
      <c r="X12" s="57"/>
      <c r="Y12" s="58">
        <v>0.348414</v>
      </c>
      <c r="Z12" s="57">
        <v>1.9999999999999999E-6</v>
      </c>
      <c r="AA12" s="49"/>
      <c r="AB12" s="59">
        <v>18.303999999999998</v>
      </c>
      <c r="AC12" s="49">
        <v>1E-3</v>
      </c>
      <c r="AD12" s="49"/>
      <c r="AE12" s="59">
        <v>15.531000000000001</v>
      </c>
      <c r="AF12" s="49">
        <v>1E-3</v>
      </c>
      <c r="AG12" s="49"/>
      <c r="AH12" s="49">
        <v>38.584000000000003</v>
      </c>
      <c r="AI12" s="49">
        <v>4.0000000000000001E-3</v>
      </c>
      <c r="AJ12" s="49"/>
      <c r="AK12" s="49">
        <v>2.10798</v>
      </c>
      <c r="AL12" s="49">
        <v>6.0000000000000002E-5</v>
      </c>
      <c r="AM12" s="49"/>
      <c r="AN12" s="49">
        <v>0.84843999999999997</v>
      </c>
      <c r="AO12" s="49">
        <v>1.0000000000000001E-5</v>
      </c>
      <c r="AQ12" s="50">
        <v>0.71516976556247192</v>
      </c>
      <c r="AR12" s="53">
        <v>0.51234827269655425</v>
      </c>
      <c r="AS12" s="54">
        <v>-3.8953903877025908</v>
      </c>
      <c r="AT12" s="55">
        <v>774.81109828359047</v>
      </c>
      <c r="AU12" s="56">
        <v>38.139432026353482</v>
      </c>
      <c r="AV12" s="56">
        <v>15.52634777192044</v>
      </c>
      <c r="AW12" s="56">
        <v>18.205963075174804</v>
      </c>
    </row>
    <row r="13" spans="1:49" s="1" customFormat="1" ht="13.8" customHeight="1">
      <c r="A13" s="1" t="s">
        <v>98</v>
      </c>
      <c r="B13" s="1" t="s">
        <v>80</v>
      </c>
      <c r="C13" s="1" t="s">
        <v>101</v>
      </c>
      <c r="D13" s="48">
        <v>54.24</v>
      </c>
      <c r="E13" s="48">
        <v>0.86799999999999999</v>
      </c>
      <c r="F13" s="48">
        <v>22.53</v>
      </c>
      <c r="G13" s="51">
        <v>1.1510989010989012</v>
      </c>
      <c r="H13" s="48">
        <v>0.65</v>
      </c>
      <c r="I13" s="51">
        <v>144</v>
      </c>
      <c r="J13" s="51">
        <v>64</v>
      </c>
      <c r="K13" s="51">
        <v>194</v>
      </c>
      <c r="L13" s="51">
        <v>21.9</v>
      </c>
      <c r="M13" s="51">
        <v>9</v>
      </c>
      <c r="N13" s="51">
        <v>17.3</v>
      </c>
      <c r="O13" s="52">
        <v>3.13</v>
      </c>
      <c r="Q13" s="57">
        <v>0.711449</v>
      </c>
      <c r="R13" s="57">
        <v>1.0000000000000001E-5</v>
      </c>
      <c r="S13" s="57"/>
      <c r="T13" s="57">
        <v>5.6453000000000003E-2</v>
      </c>
      <c r="U13" s="49"/>
      <c r="V13" s="57">
        <v>0.51366999999999996</v>
      </c>
      <c r="W13" s="57">
        <v>5.0000000000000004E-6</v>
      </c>
      <c r="X13" s="57"/>
      <c r="Y13" s="58">
        <v>0.348412</v>
      </c>
      <c r="Z13" s="57">
        <v>3.0000000000000001E-6</v>
      </c>
      <c r="AA13" s="49"/>
      <c r="AB13" s="59">
        <v>18.318999999999999</v>
      </c>
      <c r="AC13" s="49">
        <v>1E-3</v>
      </c>
      <c r="AD13" s="49"/>
      <c r="AE13" s="59">
        <v>15.522</v>
      </c>
      <c r="AF13" s="49">
        <v>1E-3</v>
      </c>
      <c r="AG13" s="49"/>
      <c r="AH13" s="49">
        <v>38.564999999999998</v>
      </c>
      <c r="AI13" s="49">
        <v>4.0000000000000001E-3</v>
      </c>
      <c r="AJ13" s="49"/>
      <c r="AK13" s="49">
        <v>2.1051899999999999</v>
      </c>
      <c r="AL13" s="49">
        <v>6.0000000000000002E-5</v>
      </c>
      <c r="AM13" s="49"/>
      <c r="AN13" s="49">
        <v>0.84731000000000001</v>
      </c>
      <c r="AO13" s="49">
        <v>1.0000000000000001E-5</v>
      </c>
      <c r="AQ13" s="50">
        <v>0.7049749248538566</v>
      </c>
      <c r="AR13" s="53">
        <v>0.51363876786441842</v>
      </c>
      <c r="AS13" s="54">
        <v>21.282648426159678</v>
      </c>
      <c r="AT13" s="55">
        <v>548</v>
      </c>
      <c r="AU13" s="56">
        <v>38.13965417101592</v>
      </c>
      <c r="AV13" s="56">
        <v>15.51087665189033</v>
      </c>
      <c r="AW13" s="56">
        <v>18.084596435990868</v>
      </c>
    </row>
    <row r="14" spans="1:49" s="1" customFormat="1">
      <c r="A14" s="1" t="s">
        <v>85</v>
      </c>
      <c r="B14" s="1" t="s">
        <v>99</v>
      </c>
      <c r="C14" s="1" t="s">
        <v>102</v>
      </c>
      <c r="D14" s="48">
        <v>58.79</v>
      </c>
      <c r="E14" s="48">
        <v>0.40799999999999997</v>
      </c>
      <c r="F14" s="48">
        <v>20.81</v>
      </c>
      <c r="G14" s="51">
        <v>1.1988472622478386</v>
      </c>
      <c r="H14" s="48">
        <v>0.86</v>
      </c>
      <c r="I14" s="51">
        <v>204</v>
      </c>
      <c r="J14" s="51">
        <v>42</v>
      </c>
      <c r="K14" s="51">
        <v>116</v>
      </c>
      <c r="L14" s="51">
        <v>14.3</v>
      </c>
      <c r="M14" s="51">
        <v>11</v>
      </c>
      <c r="N14" s="51">
        <v>40.299999999999997</v>
      </c>
      <c r="O14" s="52">
        <v>5.63</v>
      </c>
      <c r="Q14" s="57">
        <v>0.72380699999999998</v>
      </c>
      <c r="R14" s="57">
        <v>1.2999999999999999E-5</v>
      </c>
      <c r="S14" s="57"/>
      <c r="T14" s="57">
        <v>5.6415E-2</v>
      </c>
      <c r="U14" s="49"/>
      <c r="V14" s="57">
        <v>0.51237100000000002</v>
      </c>
      <c r="W14" s="57">
        <v>3.9999999999999998E-6</v>
      </c>
      <c r="X14" s="57"/>
      <c r="Y14" s="58">
        <v>0.34840500000000002</v>
      </c>
      <c r="Z14" s="57">
        <v>3.0000000000000001E-6</v>
      </c>
      <c r="AA14" s="49"/>
      <c r="AB14" s="59">
        <v>18.931999999999999</v>
      </c>
      <c r="AC14" s="49">
        <v>2E-3</v>
      </c>
      <c r="AD14" s="49"/>
      <c r="AE14" s="59">
        <v>15.555999999999999</v>
      </c>
      <c r="AF14" s="49">
        <v>1E-3</v>
      </c>
      <c r="AG14" s="49"/>
      <c r="AH14" s="49">
        <v>39.027000000000001</v>
      </c>
      <c r="AI14" s="49">
        <v>4.0000000000000001E-3</v>
      </c>
      <c r="AJ14" s="49"/>
      <c r="AK14" s="49">
        <v>2.0615000000000001</v>
      </c>
      <c r="AL14" s="49">
        <v>5.0000000000000002E-5</v>
      </c>
      <c r="AM14" s="49"/>
      <c r="AN14" s="49">
        <v>0.82186000000000003</v>
      </c>
      <c r="AO14" s="49">
        <v>1.0000000000000001E-5</v>
      </c>
      <c r="AQ14" s="50">
        <v>0.70983121873213484</v>
      </c>
      <c r="AR14" s="53">
        <v>0.51233689348506928</v>
      </c>
      <c r="AS14" s="54">
        <v>-4.1174030194224276</v>
      </c>
      <c r="AT14" s="55">
        <v>759.40728459329159</v>
      </c>
      <c r="AU14" s="56">
        <v>38.216317224526932</v>
      </c>
      <c r="AV14" s="56">
        <v>15.539629972445047</v>
      </c>
      <c r="AW14" s="56">
        <v>18.587032570771342</v>
      </c>
    </row>
    <row r="15" spans="1:49" s="1" customFormat="1">
      <c r="A15" s="1" t="s">
        <v>87</v>
      </c>
      <c r="B15" s="1" t="s">
        <v>99</v>
      </c>
      <c r="C15" s="1" t="s">
        <v>102</v>
      </c>
      <c r="D15" s="48">
        <v>56.25</v>
      </c>
      <c r="E15" s="48">
        <v>0.63</v>
      </c>
      <c r="F15" s="48">
        <v>21.71</v>
      </c>
      <c r="G15" s="51">
        <v>1.1859799713876966</v>
      </c>
      <c r="H15" s="48">
        <v>1.79</v>
      </c>
      <c r="I15" s="51">
        <v>125</v>
      </c>
      <c r="J15" s="51">
        <v>50</v>
      </c>
      <c r="K15" s="51">
        <v>126</v>
      </c>
      <c r="L15" s="51">
        <v>14.7</v>
      </c>
      <c r="M15" s="51">
        <v>9</v>
      </c>
      <c r="N15" s="51">
        <v>9.93</v>
      </c>
      <c r="O15" s="52">
        <v>0.85</v>
      </c>
      <c r="Q15" s="57">
        <v>0.71428199999999997</v>
      </c>
      <c r="R15" s="57">
        <v>1.1E-5</v>
      </c>
      <c r="S15" s="57"/>
      <c r="T15" s="57">
        <v>5.6467999999999997E-2</v>
      </c>
      <c r="U15" s="49"/>
      <c r="V15" s="57">
        <v>0.51238600000000001</v>
      </c>
      <c r="W15" s="57">
        <v>3.9999999999999998E-6</v>
      </c>
      <c r="X15" s="57"/>
      <c r="Y15" s="58">
        <v>0.34840900000000002</v>
      </c>
      <c r="Z15" s="57">
        <v>1.9999999999999999E-6</v>
      </c>
      <c r="AA15" s="49"/>
      <c r="AB15" s="59">
        <v>18.295000000000002</v>
      </c>
      <c r="AC15" s="49">
        <v>1E-3</v>
      </c>
      <c r="AD15" s="49"/>
      <c r="AE15" s="59">
        <v>15.552</v>
      </c>
      <c r="AF15" s="49">
        <v>1E-3</v>
      </c>
      <c r="AG15" s="49"/>
      <c r="AH15" s="49">
        <v>38.667999999999999</v>
      </c>
      <c r="AI15" s="49">
        <v>5.0000000000000001E-3</v>
      </c>
      <c r="AJ15" s="49"/>
      <c r="AK15" s="49">
        <v>2.1147399999999998</v>
      </c>
      <c r="AL15" s="49">
        <v>6.0000000000000002E-5</v>
      </c>
      <c r="AM15" s="49"/>
      <c r="AN15" s="49">
        <v>0.84852000000000005</v>
      </c>
      <c r="AO15" s="49">
        <v>2.0000000000000002E-5</v>
      </c>
      <c r="AQ15" s="50">
        <v>0.70708858317095169</v>
      </c>
      <c r="AR15" s="53">
        <v>0.51235372203948271</v>
      </c>
      <c r="AS15" s="54">
        <v>-3.7890716883537401</v>
      </c>
      <c r="AT15" s="55">
        <v>724.74446278383505</v>
      </c>
      <c r="AU15" s="56">
        <v>38.423856411455958</v>
      </c>
      <c r="AV15" s="56">
        <v>15.548979282462229</v>
      </c>
      <c r="AW15" s="56">
        <v>18.231344080061419</v>
      </c>
    </row>
    <row r="16" spans="1:49" s="1" customFormat="1">
      <c r="A16" s="1" t="s">
        <v>88</v>
      </c>
      <c r="B16" s="1" t="s">
        <v>99</v>
      </c>
      <c r="C16" s="1" t="s">
        <v>102</v>
      </c>
      <c r="D16" s="48">
        <v>57.34</v>
      </c>
      <c r="E16" s="48">
        <v>0.495</v>
      </c>
      <c r="F16" s="48">
        <v>21.93</v>
      </c>
      <c r="G16" s="51">
        <v>1.0958164642375168</v>
      </c>
      <c r="H16" s="48">
        <v>1.07</v>
      </c>
      <c r="I16" s="51">
        <v>196</v>
      </c>
      <c r="J16" s="51">
        <v>100</v>
      </c>
      <c r="K16" s="51">
        <v>93.4</v>
      </c>
      <c r="L16" s="51">
        <v>10.4</v>
      </c>
      <c r="M16" s="51">
        <v>7</v>
      </c>
      <c r="N16" s="51">
        <v>22.8</v>
      </c>
      <c r="O16" s="52">
        <v>3.99</v>
      </c>
      <c r="Q16" s="57">
        <v>0.71143400000000001</v>
      </c>
      <c r="R16" s="57">
        <v>1.1E-5</v>
      </c>
      <c r="S16" s="57"/>
      <c r="T16" s="57">
        <v>5.6549000000000002E-2</v>
      </c>
      <c r="U16" s="49"/>
      <c r="V16" s="57">
        <v>0.512378</v>
      </c>
      <c r="W16" s="57">
        <v>6.0000000000000002E-6</v>
      </c>
      <c r="X16" s="57"/>
      <c r="Y16" s="58">
        <v>0.34840900000000002</v>
      </c>
      <c r="Z16" s="57">
        <v>3.9999999999999998E-6</v>
      </c>
      <c r="AA16" s="49"/>
      <c r="AB16" s="59">
        <v>18.507000000000001</v>
      </c>
      <c r="AC16" s="49">
        <v>1E-3</v>
      </c>
      <c r="AD16" s="49"/>
      <c r="AE16" s="59">
        <v>15.526999999999999</v>
      </c>
      <c r="AF16" s="49">
        <v>1E-3</v>
      </c>
      <c r="AG16" s="49"/>
      <c r="AH16" s="49">
        <v>38.719000000000001</v>
      </c>
      <c r="AI16" s="49">
        <v>4.0000000000000001E-3</v>
      </c>
      <c r="AJ16" s="49"/>
      <c r="AK16" s="49">
        <v>2.09205</v>
      </c>
      <c r="AL16" s="49">
        <v>6.0000000000000002E-5</v>
      </c>
      <c r="AM16" s="49"/>
      <c r="AN16" s="49">
        <v>0.83899000000000001</v>
      </c>
      <c r="AO16" s="49">
        <v>1.0000000000000001E-5</v>
      </c>
      <c r="AQ16" s="50">
        <v>0.70579436120602623</v>
      </c>
      <c r="AR16" s="53">
        <v>0.5123471932588517</v>
      </c>
      <c r="AS16" s="54">
        <v>-3.9164506171784907</v>
      </c>
      <c r="AT16" s="55">
        <v>717.66024463616486</v>
      </c>
      <c r="AU16" s="56">
        <v>37.998265366576945</v>
      </c>
      <c r="AV16" s="56">
        <v>15.508769081213224</v>
      </c>
      <c r="AW16" s="56">
        <v>18.122817800841268</v>
      </c>
    </row>
    <row r="17" spans="1:49" s="1" customFormat="1">
      <c r="A17" s="1" t="s">
        <v>89</v>
      </c>
      <c r="B17" s="1" t="s">
        <v>99</v>
      </c>
      <c r="C17" s="1" t="s">
        <v>102</v>
      </c>
      <c r="D17" s="48">
        <v>56.69</v>
      </c>
      <c r="E17" s="48">
        <v>0.90400000000000003</v>
      </c>
      <c r="F17" s="48">
        <v>20.079999999999998</v>
      </c>
      <c r="G17" s="51">
        <v>0.86920980926430513</v>
      </c>
      <c r="H17" s="48">
        <v>2.25</v>
      </c>
      <c r="I17" s="51">
        <v>125</v>
      </c>
      <c r="J17" s="51">
        <v>1274</v>
      </c>
      <c r="K17" s="51">
        <v>122</v>
      </c>
      <c r="L17" s="51">
        <v>16.100000000000001</v>
      </c>
      <c r="M17" s="51">
        <v>12</v>
      </c>
      <c r="N17" s="51">
        <v>15.7</v>
      </c>
      <c r="O17" s="52">
        <v>2.87</v>
      </c>
      <c r="Q17" s="57">
        <v>0.70568399999999998</v>
      </c>
      <c r="R17" s="57">
        <v>1.0000000000000001E-5</v>
      </c>
      <c r="S17" s="57"/>
      <c r="T17" s="57">
        <v>5.6383000000000003E-2</v>
      </c>
      <c r="U17" s="49"/>
      <c r="V17" s="57">
        <v>0.51236999999999999</v>
      </c>
      <c r="W17" s="57">
        <v>3.0000000000000001E-6</v>
      </c>
      <c r="X17" s="57"/>
      <c r="Y17" s="58">
        <v>0.34841100000000003</v>
      </c>
      <c r="Z17" s="57">
        <v>1.9999999999999999E-6</v>
      </c>
      <c r="AA17" s="49"/>
      <c r="AB17" s="59">
        <v>18.469000000000001</v>
      </c>
      <c r="AC17" s="49">
        <v>1E-3</v>
      </c>
      <c r="AD17" s="49"/>
      <c r="AE17" s="59">
        <v>15.532</v>
      </c>
      <c r="AF17" s="49">
        <v>1E-3</v>
      </c>
      <c r="AG17" s="49"/>
      <c r="AH17" s="49">
        <v>38.819000000000003</v>
      </c>
      <c r="AI17" s="49">
        <v>4.0000000000000001E-3</v>
      </c>
      <c r="AJ17" s="49"/>
      <c r="AK17" s="49">
        <v>2.10182</v>
      </c>
      <c r="AL17" s="49">
        <v>6.0000000000000002E-5</v>
      </c>
      <c r="AM17" s="49"/>
      <c r="AN17" s="49">
        <v>0.84096000000000004</v>
      </c>
      <c r="AO17" s="49">
        <v>1.0000000000000001E-5</v>
      </c>
      <c r="AQ17" s="50">
        <v>0.70540168379791801</v>
      </c>
      <c r="AR17" s="53">
        <v>0.51233348886433294</v>
      </c>
      <c r="AS17" s="54">
        <v>-4.1838284312967211</v>
      </c>
      <c r="AT17" s="55">
        <v>788.12355058372123</v>
      </c>
      <c r="AU17" s="56">
        <v>38.529494385185693</v>
      </c>
      <c r="AV17" s="56">
        <v>15.524350477058766</v>
      </c>
      <c r="AW17" s="56">
        <v>18.307800743920239</v>
      </c>
    </row>
    <row r="18" spans="1:49" s="1" customFormat="1" ht="13.8" customHeight="1">
      <c r="A18" s="1" t="s">
        <v>96</v>
      </c>
      <c r="B18" s="1" t="s">
        <v>99</v>
      </c>
      <c r="C18" s="1" t="s">
        <v>102</v>
      </c>
      <c r="D18" s="48">
        <v>56.51</v>
      </c>
      <c r="E18" s="48">
        <v>1.165</v>
      </c>
      <c r="F18" s="48">
        <v>19.22</v>
      </c>
      <c r="G18" s="51">
        <v>0.73113854595336081</v>
      </c>
      <c r="H18" s="48">
        <v>1.61</v>
      </c>
      <c r="I18" s="51">
        <v>112</v>
      </c>
      <c r="J18" s="51">
        <v>2816</v>
      </c>
      <c r="K18" s="51">
        <v>125</v>
      </c>
      <c r="L18" s="51">
        <v>16.8</v>
      </c>
      <c r="M18" s="51">
        <v>11</v>
      </c>
      <c r="N18" s="51">
        <v>11.5</v>
      </c>
      <c r="O18" s="52">
        <v>2.2999999999999998</v>
      </c>
      <c r="Q18" s="57">
        <v>0.70543500000000003</v>
      </c>
      <c r="R18" s="57">
        <v>1.0000000000000001E-5</v>
      </c>
      <c r="S18" s="57"/>
      <c r="T18" s="57">
        <v>5.6433999999999998E-2</v>
      </c>
      <c r="U18" s="49"/>
      <c r="V18" s="57">
        <v>0.51238499999999998</v>
      </c>
      <c r="W18" s="57">
        <v>3.0000000000000001E-6</v>
      </c>
      <c r="X18" s="57"/>
      <c r="Y18" s="58">
        <v>0.34840900000000002</v>
      </c>
      <c r="Z18" s="57">
        <v>1.9999999999999999E-6</v>
      </c>
      <c r="AA18" s="49"/>
      <c r="AB18" s="59">
        <v>18.456</v>
      </c>
      <c r="AC18" s="49">
        <v>1E-3</v>
      </c>
      <c r="AD18" s="49"/>
      <c r="AE18" s="59">
        <v>15.532</v>
      </c>
      <c r="AF18" s="49">
        <v>1E-3</v>
      </c>
      <c r="AG18" s="49"/>
      <c r="AH18" s="49">
        <v>38.764000000000003</v>
      </c>
      <c r="AI18" s="49">
        <v>3.0000000000000001E-3</v>
      </c>
      <c r="AJ18" s="49"/>
      <c r="AK18" s="49">
        <v>2.1003500000000002</v>
      </c>
      <c r="AL18" s="49">
        <v>6.0000000000000002E-5</v>
      </c>
      <c r="AM18" s="49"/>
      <c r="AN18" s="49">
        <v>0.84158999999999995</v>
      </c>
      <c r="AO18" s="49">
        <v>1.0000000000000001E-5</v>
      </c>
      <c r="AQ18" s="50">
        <v>0.70532055927771975</v>
      </c>
      <c r="AR18" s="53">
        <v>0.51234781578948407</v>
      </c>
      <c r="AS18" s="54">
        <v>-3.9043048139120184</v>
      </c>
      <c r="AT18" s="55">
        <v>780.2288758985253</v>
      </c>
      <c r="AU18" s="56">
        <v>38.532663724120589</v>
      </c>
      <c r="AV18" s="56">
        <v>15.525312422135633</v>
      </c>
      <c r="AW18" s="56">
        <v>18.315071920563781</v>
      </c>
    </row>
    <row r="20" spans="1:49">
      <c r="AE20" s="61"/>
    </row>
    <row r="21" spans="1:49">
      <c r="AE21" s="61"/>
    </row>
    <row r="22" spans="1:49">
      <c r="AE22" s="61"/>
    </row>
    <row r="23" spans="1:49">
      <c r="AE23" s="61"/>
    </row>
    <row r="24" spans="1:49">
      <c r="AE24" s="61"/>
    </row>
    <row r="25" spans="1:49">
      <c r="AE25" s="61"/>
    </row>
    <row r="26" spans="1:49">
      <c r="AE26" s="61"/>
    </row>
    <row r="27" spans="1:49">
      <c r="AE27" s="61"/>
    </row>
    <row r="28" spans="1:49">
      <c r="AE28" s="61"/>
    </row>
    <row r="29" spans="1:49">
      <c r="AE29" s="61"/>
    </row>
    <row r="30" spans="1:49">
      <c r="AE30" s="61"/>
    </row>
    <row r="31" spans="1:49">
      <c r="AE31" s="61"/>
    </row>
    <row r="32" spans="1:49">
      <c r="AE32" s="6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05E7-52F6-42EB-BE21-21C6824CEFDF}">
  <dimension ref="A1:H6"/>
  <sheetViews>
    <sheetView workbookViewId="0">
      <selection sqref="A1:A1048576"/>
    </sheetView>
  </sheetViews>
  <sheetFormatPr defaultRowHeight="15.6"/>
  <cols>
    <col min="1" max="1" width="8.77734375" style="40" bestFit="1" customWidth="1"/>
    <col min="2" max="2" width="48.44140625" style="40" bestFit="1" customWidth="1"/>
    <col min="3" max="3" width="12.109375" style="40" bestFit="1" customWidth="1"/>
    <col min="4" max="4" width="18.6640625" style="40" bestFit="1" customWidth="1"/>
    <col min="5" max="5" width="76" style="40" customWidth="1"/>
    <col min="6" max="6" width="10.88671875" style="40" bestFit="1" customWidth="1"/>
    <col min="7" max="7" width="10.5546875" style="40" bestFit="1" customWidth="1"/>
    <col min="8" max="8" width="13.5546875" style="40" customWidth="1"/>
    <col min="9" max="16384" width="8.88671875" style="40"/>
  </cols>
  <sheetData>
    <row r="1" spans="1:8" ht="17.399999999999999">
      <c r="A1" s="20" t="s">
        <v>286</v>
      </c>
    </row>
    <row r="3" spans="1:8" ht="46.8">
      <c r="A3" s="69" t="s">
        <v>210</v>
      </c>
      <c r="B3" s="69" t="s">
        <v>211</v>
      </c>
      <c r="C3" s="69" t="s">
        <v>223</v>
      </c>
      <c r="D3" s="69" t="s">
        <v>222</v>
      </c>
      <c r="E3" s="69" t="s">
        <v>224</v>
      </c>
      <c r="F3" s="69" t="s">
        <v>214</v>
      </c>
      <c r="G3" s="69" t="s">
        <v>213</v>
      </c>
      <c r="H3" s="69" t="s">
        <v>221</v>
      </c>
    </row>
    <row r="4" spans="1:8" ht="49.8">
      <c r="A4" s="68" t="s">
        <v>20</v>
      </c>
      <c r="B4" s="68" t="s">
        <v>212</v>
      </c>
      <c r="C4" s="68" t="s">
        <v>225</v>
      </c>
      <c r="D4" s="68" t="s">
        <v>218</v>
      </c>
      <c r="E4" s="68" t="s">
        <v>226</v>
      </c>
      <c r="F4" s="68">
        <v>5</v>
      </c>
      <c r="G4" s="68" t="s">
        <v>227</v>
      </c>
      <c r="H4" s="68" t="s">
        <v>217</v>
      </c>
    </row>
    <row r="5" spans="1:8" ht="80.400000000000006">
      <c r="A5" s="68" t="s">
        <v>29</v>
      </c>
      <c r="B5" s="68" t="s">
        <v>228</v>
      </c>
      <c r="C5" s="68" t="s">
        <v>229</v>
      </c>
      <c r="D5" s="68" t="s">
        <v>219</v>
      </c>
      <c r="E5" s="68" t="s">
        <v>230</v>
      </c>
      <c r="F5" s="68">
        <v>7</v>
      </c>
      <c r="G5" s="68" t="s">
        <v>215</v>
      </c>
      <c r="H5" s="68" t="s">
        <v>216</v>
      </c>
    </row>
    <row r="6" spans="1:8" ht="64.8">
      <c r="A6" s="68" t="s">
        <v>40</v>
      </c>
      <c r="B6" s="68" t="s">
        <v>231</v>
      </c>
      <c r="C6" s="68" t="s">
        <v>232</v>
      </c>
      <c r="D6" s="68" t="s">
        <v>220</v>
      </c>
      <c r="E6" s="68" t="s">
        <v>233</v>
      </c>
      <c r="F6" s="68">
        <v>5</v>
      </c>
      <c r="G6" s="68" t="s">
        <v>215</v>
      </c>
      <c r="H6" s="68" t="s">
        <v>216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0BD7-29B2-467E-8529-499C5678ED82}">
  <dimension ref="A1:R36"/>
  <sheetViews>
    <sheetView workbookViewId="0">
      <selection activeCell="K30" sqref="K30"/>
    </sheetView>
  </sheetViews>
  <sheetFormatPr defaultRowHeight="13.8"/>
  <cols>
    <col min="1" max="1" width="30.44140625" style="3" customWidth="1"/>
    <col min="2" max="3" width="9.5546875" style="3" bestFit="1" customWidth="1"/>
    <col min="4" max="5" width="8.88671875" style="3"/>
    <col min="6" max="6" width="7.33203125" style="3" customWidth="1"/>
    <col min="7" max="7" width="13.5546875" style="3" customWidth="1"/>
    <col min="8" max="8" width="12" style="3" bestFit="1" customWidth="1"/>
    <col min="9" max="9" width="8.88671875" style="3"/>
    <col min="10" max="10" width="10.5546875" style="3" customWidth="1"/>
    <col min="11" max="11" width="10.44140625" style="3" customWidth="1"/>
    <col min="12" max="16384" width="8.88671875" style="3"/>
  </cols>
  <sheetData>
    <row r="1" spans="1:11" ht="17.399999999999999">
      <c r="A1" s="70" t="s">
        <v>287</v>
      </c>
    </row>
    <row r="3" spans="1:11">
      <c r="A3" s="6" t="s">
        <v>289</v>
      </c>
    </row>
    <row r="4" spans="1:11">
      <c r="A4" s="6" t="s">
        <v>284</v>
      </c>
    </row>
    <row r="5" spans="1:11">
      <c r="A5" s="6"/>
    </row>
    <row r="7" spans="1:11">
      <c r="A7" s="3" t="s">
        <v>267</v>
      </c>
    </row>
    <row r="8" spans="1:11">
      <c r="A8" s="3" t="s">
        <v>268</v>
      </c>
    </row>
    <row r="10" spans="1:11">
      <c r="A10" s="1" t="s">
        <v>269</v>
      </c>
      <c r="B10" s="1" t="s">
        <v>270</v>
      </c>
      <c r="C10" s="1" t="s">
        <v>271</v>
      </c>
    </row>
    <row r="11" spans="1:11">
      <c r="A11" s="1" t="s">
        <v>272</v>
      </c>
      <c r="B11" s="62">
        <v>0.71033999999999997</v>
      </c>
      <c r="C11" s="62">
        <v>5.6550000000000003E-2</v>
      </c>
    </row>
    <row r="12" spans="1:11">
      <c r="A12" s="1" t="s">
        <v>273</v>
      </c>
      <c r="B12" s="62">
        <v>0.71029900000000001</v>
      </c>
      <c r="C12" s="62">
        <v>5.6453999999999997E-2</v>
      </c>
      <c r="D12" s="1"/>
      <c r="E12" s="1"/>
      <c r="F12" s="1"/>
      <c r="G12" s="1"/>
      <c r="H12" s="1"/>
      <c r="I12" s="1"/>
      <c r="J12" s="1"/>
      <c r="K12" s="1"/>
    </row>
    <row r="13" spans="1:11">
      <c r="A13" s="1" t="s">
        <v>274</v>
      </c>
      <c r="B13" s="62">
        <v>0.710256</v>
      </c>
      <c r="C13" s="62">
        <v>5.6469999999999999E-2</v>
      </c>
      <c r="D13" s="1"/>
      <c r="E13" s="1"/>
      <c r="F13" s="1"/>
    </row>
    <row r="14" spans="1:11">
      <c r="A14" s="63" t="s">
        <v>275</v>
      </c>
      <c r="B14" s="64">
        <f>((SQRT((B12-B11)^2))/B12)*100</f>
        <v>5.7722170522495082E-3</v>
      </c>
      <c r="C14" s="64">
        <f>((SQRT((C12-C11)^2))/C12)*100</f>
        <v>0.17004995217346125</v>
      </c>
      <c r="D14" s="1"/>
      <c r="E14" s="1"/>
      <c r="F14" s="1"/>
    </row>
    <row r="15" spans="1:11">
      <c r="A15" s="63" t="s">
        <v>276</v>
      </c>
      <c r="B15" s="64">
        <f>((SQRT((B13-B11)^2))/B13)*100</f>
        <v>1.1826721632759595E-2</v>
      </c>
      <c r="C15" s="64">
        <f>((SQRT((C13-C11)^2))/C13)*100</f>
        <v>0.14166814237648961</v>
      </c>
      <c r="D15" s="1"/>
      <c r="E15" s="1"/>
      <c r="F15" s="1"/>
    </row>
    <row r="16" spans="1:11">
      <c r="A16" s="7"/>
      <c r="B16" s="7"/>
      <c r="C16" s="7"/>
      <c r="E16" s="1"/>
      <c r="F16" s="1"/>
    </row>
    <row r="17" spans="1:18">
      <c r="A17" s="1"/>
      <c r="B17" s="1" t="s">
        <v>277</v>
      </c>
      <c r="C17" s="1" t="s">
        <v>278</v>
      </c>
      <c r="E17" s="1"/>
      <c r="F17" s="1"/>
    </row>
    <row r="18" spans="1:18">
      <c r="A18" s="1" t="s">
        <v>53</v>
      </c>
      <c r="B18" s="65">
        <v>0.51205900000000004</v>
      </c>
      <c r="C18" s="65">
        <v>0.34840900000000002</v>
      </c>
      <c r="E18" s="1"/>
      <c r="F18" s="1"/>
    </row>
    <row r="19" spans="1:18">
      <c r="A19" s="1" t="s">
        <v>279</v>
      </c>
      <c r="B19" s="65">
        <v>0.51239000000000001</v>
      </c>
      <c r="C19" s="65">
        <v>0.34841299999999997</v>
      </c>
      <c r="D19" s="1"/>
      <c r="E19" s="1"/>
      <c r="F19" s="1"/>
      <c r="L19" s="7"/>
      <c r="M19" s="7"/>
      <c r="N19" s="7"/>
      <c r="O19" s="7"/>
      <c r="P19" s="7"/>
      <c r="Q19" s="7"/>
      <c r="R19" s="7"/>
    </row>
    <row r="20" spans="1:18">
      <c r="A20" s="63" t="s">
        <v>280</v>
      </c>
      <c r="B20" s="66">
        <f>((SQRT((B19-B18)^2))/B19)*100</f>
        <v>6.4599231054464412E-2</v>
      </c>
      <c r="C20" s="66">
        <f>((SQRT((C19-C18)^2))/C19)*100</f>
        <v>1.148062787539067E-3</v>
      </c>
      <c r="D20" s="1"/>
      <c r="E20" s="1"/>
      <c r="F20" s="1"/>
    </row>
    <row r="21" spans="1:18">
      <c r="A21" s="7"/>
      <c r="B21" s="7"/>
      <c r="C21" s="7"/>
      <c r="D21" s="1"/>
      <c r="E21" s="1"/>
      <c r="F21" s="1"/>
    </row>
    <row r="22" spans="1:18">
      <c r="A22" s="1"/>
      <c r="B22" s="1" t="s">
        <v>270</v>
      </c>
      <c r="C22" s="1" t="s">
        <v>271</v>
      </c>
      <c r="E22" s="1"/>
      <c r="F22" s="1"/>
      <c r="G22" s="1"/>
      <c r="H22" s="1"/>
      <c r="I22" s="1"/>
      <c r="J22" s="1"/>
      <c r="K22" s="1"/>
    </row>
    <row r="23" spans="1:18">
      <c r="A23" s="1" t="s">
        <v>98</v>
      </c>
      <c r="B23" s="62">
        <v>0.71143199999999995</v>
      </c>
      <c r="C23" s="62">
        <v>5.6460999999999997E-2</v>
      </c>
      <c r="E23" s="1"/>
      <c r="F23" s="1"/>
      <c r="G23" s="1"/>
    </row>
    <row r="24" spans="1:18">
      <c r="A24" s="1" t="s">
        <v>281</v>
      </c>
      <c r="B24" s="62">
        <v>0.711449</v>
      </c>
      <c r="C24" s="62">
        <v>5.6453000000000003E-2</v>
      </c>
      <c r="E24" s="1"/>
      <c r="F24" s="1"/>
      <c r="G24" s="1"/>
      <c r="H24" s="1"/>
      <c r="I24" s="1"/>
      <c r="J24" s="1"/>
      <c r="K24" s="1"/>
    </row>
    <row r="25" spans="1:18">
      <c r="A25" s="63" t="s">
        <v>282</v>
      </c>
      <c r="B25" s="64">
        <f>((SQRT((B24-B23)^2))/B24)*100</f>
        <v>2.3894896190794781E-3</v>
      </c>
      <c r="C25" s="64">
        <f>((SQRT((C24-C23)^2))/C24)*100</f>
        <v>1.4171080367729124E-2</v>
      </c>
      <c r="D25" s="1"/>
      <c r="E25" s="1"/>
      <c r="F25" s="1"/>
      <c r="G25" s="1"/>
    </row>
    <row r="26" spans="1:18">
      <c r="A26" s="7"/>
      <c r="C26" s="7"/>
      <c r="E26" s="1"/>
      <c r="F26" s="1"/>
      <c r="G26" s="1"/>
      <c r="H26" s="1"/>
      <c r="I26" s="1"/>
      <c r="J26" s="1"/>
      <c r="K26" s="1"/>
    </row>
    <row r="27" spans="1:18">
      <c r="A27" s="67" t="s">
        <v>283</v>
      </c>
      <c r="B27" s="64">
        <f>AVERAGE(B14:C15,B20:C20,B25:C25)</f>
        <v>5.1453112132971511E-2</v>
      </c>
      <c r="C27" s="7"/>
      <c r="E27" s="1"/>
      <c r="F27" s="1"/>
      <c r="G27" s="1"/>
    </row>
    <row r="28" spans="1:18">
      <c r="E28" s="1"/>
      <c r="F28" s="1"/>
      <c r="G28" s="1"/>
      <c r="H28" s="1"/>
      <c r="I28" s="1"/>
      <c r="J28" s="1"/>
      <c r="K28" s="1"/>
    </row>
    <row r="30" spans="1:18">
      <c r="H30" s="1"/>
      <c r="I30" s="1"/>
      <c r="J30" s="1"/>
      <c r="K30" s="1"/>
    </row>
    <row r="32" spans="1:18">
      <c r="H32" s="1"/>
      <c r="I32" s="1"/>
      <c r="J32" s="1"/>
      <c r="K32" s="1"/>
    </row>
    <row r="34" spans="8:11">
      <c r="H34" s="1"/>
      <c r="I34" s="1"/>
      <c r="J34" s="1"/>
      <c r="K34" s="1"/>
    </row>
    <row r="36" spans="8:11">
      <c r="H36" s="1"/>
      <c r="I36" s="1"/>
      <c r="J36" s="1"/>
      <c r="K36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intro</vt:lpstr>
      <vt:lpstr>A. Lithogeochemistry data</vt:lpstr>
      <vt:lpstr>B. Ltgq quality control</vt:lpstr>
      <vt:lpstr>C. Sr-Nd-Pb isotopes data</vt:lpstr>
      <vt:lpstr>D. Isotopes analysis procedures</vt:lpstr>
      <vt:lpstr>E. Isotopes quality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</dc:creator>
  <cp:lastModifiedBy>Júlio Lopes</cp:lastModifiedBy>
  <dcterms:created xsi:type="dcterms:W3CDTF">2017-04-08T14:28:33Z</dcterms:created>
  <dcterms:modified xsi:type="dcterms:W3CDTF">2025-01-08T20:59:44Z</dcterms:modified>
</cp:coreProperties>
</file>