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antro-my.sharepoint.com/personal/faturamento_kantro_com_br/Documents/Documentos/Python/"/>
    </mc:Choice>
  </mc:AlternateContent>
  <xr:revisionPtr revIDLastSave="408" documentId="8_{A4D66836-0EDD-4E4B-BE67-4B6397C4CDE4}" xr6:coauthVersionLast="47" xr6:coauthVersionMax="47" xr10:uidLastSave="{5A3C42D1-D35C-42D2-A310-C89EB9826905}"/>
  <bookViews>
    <workbookView xWindow="-120" yWindow="-120" windowWidth="29040" windowHeight="15720" xr2:uid="{73EF806C-1D7D-472F-AA39-49083887D198}"/>
  </bookViews>
  <sheets>
    <sheet name="Planilha1" sheetId="1" r:id="rId1"/>
    <sheet name="Planilh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L3" i="1" s="1"/>
  <c r="N4" i="1"/>
  <c r="N5" i="1"/>
  <c r="L5" i="1" s="1"/>
  <c r="N6" i="1"/>
  <c r="L6" i="1" s="1"/>
  <c r="N7" i="1"/>
  <c r="L7" i="1" s="1"/>
  <c r="D7" i="1" s="1"/>
  <c r="N8" i="1"/>
  <c r="L8" i="1" s="1"/>
  <c r="N9" i="1"/>
  <c r="L9" i="1" s="1"/>
  <c r="N10" i="1"/>
  <c r="L10" i="1" s="1"/>
  <c r="N11" i="1"/>
  <c r="L11" i="1" s="1"/>
  <c r="N12" i="1"/>
  <c r="L12" i="1" s="1"/>
  <c r="N13" i="1"/>
  <c r="L13" i="1" s="1"/>
  <c r="D13" i="1" s="1"/>
  <c r="N14" i="1"/>
  <c r="L14" i="1" s="1"/>
  <c r="N15" i="1"/>
  <c r="L15" i="1" s="1"/>
  <c r="N16" i="1"/>
  <c r="L16" i="1" s="1"/>
  <c r="N17" i="1"/>
  <c r="N18" i="1"/>
  <c r="L18" i="1" s="1"/>
  <c r="N19" i="1"/>
  <c r="D19" i="1" s="1"/>
  <c r="N20" i="1"/>
  <c r="L20" i="1" s="1"/>
  <c r="N21" i="1"/>
  <c r="N22" i="1"/>
  <c r="L22" i="1" s="1"/>
  <c r="N23" i="1"/>
  <c r="N24" i="1"/>
  <c r="L24" i="1" s="1"/>
  <c r="N25" i="1"/>
  <c r="L25" i="1" s="1"/>
  <c r="D25" i="1" s="1"/>
  <c r="N26" i="1"/>
  <c r="L26" i="1" s="1"/>
  <c r="N27" i="1"/>
  <c r="L27" i="1" s="1"/>
  <c r="N28" i="1"/>
  <c r="L28" i="1" s="1"/>
  <c r="N29" i="1"/>
  <c r="L29" i="1" s="1"/>
  <c r="N30" i="1"/>
  <c r="L30" i="1" s="1"/>
  <c r="N31" i="1"/>
  <c r="L31" i="1" s="1"/>
  <c r="D31" i="1" s="1"/>
  <c r="N32" i="1"/>
  <c r="L32" i="1" s="1"/>
  <c r="N33" i="1"/>
  <c r="L33" i="1" s="1"/>
  <c r="N34" i="1"/>
  <c r="L34" i="1" s="1"/>
  <c r="N35" i="1"/>
  <c r="L35" i="1" s="1"/>
  <c r="N36" i="1"/>
  <c r="L36" i="1" s="1"/>
  <c r="N37" i="1"/>
  <c r="D37" i="1" s="1"/>
  <c r="N38" i="1"/>
  <c r="L38" i="1" s="1"/>
  <c r="N39" i="1"/>
  <c r="N40" i="1"/>
  <c r="L40" i="1" s="1"/>
  <c r="N41" i="1"/>
  <c r="L41" i="1" s="1"/>
  <c r="N42" i="1"/>
  <c r="L42" i="1" s="1"/>
  <c r="N43" i="1"/>
  <c r="L43" i="1" s="1"/>
  <c r="D43" i="1" s="1"/>
  <c r="N44" i="1"/>
  <c r="L44" i="1" s="1"/>
  <c r="N45" i="1"/>
  <c r="L45" i="1" s="1"/>
  <c r="N46" i="1"/>
  <c r="L46" i="1" s="1"/>
  <c r="N47" i="1"/>
  <c r="N48" i="1"/>
  <c r="L48" i="1" s="1"/>
  <c r="N49" i="1"/>
  <c r="L49" i="1" s="1"/>
  <c r="D49" i="1" s="1"/>
  <c r="N50" i="1"/>
  <c r="L50" i="1" s="1"/>
  <c r="N51" i="1"/>
  <c r="L51" i="1" s="1"/>
  <c r="N52" i="1"/>
  <c r="L52" i="1" s="1"/>
  <c r="N53" i="1"/>
  <c r="L53" i="1" s="1"/>
  <c r="N54" i="1"/>
  <c r="L54" i="1" s="1"/>
  <c r="N55" i="1"/>
  <c r="L55" i="1" s="1"/>
  <c r="D55" i="1" s="1"/>
  <c r="N56" i="1"/>
  <c r="L56" i="1" s="1"/>
  <c r="N57" i="1"/>
  <c r="L57" i="1" s="1"/>
  <c r="N58" i="1"/>
  <c r="L58" i="1" s="1"/>
  <c r="N59" i="1"/>
  <c r="L59" i="1" s="1"/>
  <c r="N60" i="1"/>
  <c r="L60" i="1" s="1"/>
  <c r="N61" i="1"/>
  <c r="L61" i="1" s="1"/>
  <c r="D61" i="1" s="1"/>
  <c r="N62" i="1"/>
  <c r="L62" i="1" s="1"/>
  <c r="N63" i="1"/>
  <c r="L63" i="1" s="1"/>
  <c r="N64" i="1"/>
  <c r="L64" i="1" s="1"/>
  <c r="N65" i="1"/>
  <c r="L65" i="1" s="1"/>
  <c r="N66" i="1"/>
  <c r="L66" i="1" s="1"/>
  <c r="N67" i="1"/>
  <c r="L67" i="1" s="1"/>
  <c r="D67" i="1" s="1"/>
  <c r="N68" i="1"/>
  <c r="L68" i="1" s="1"/>
  <c r="N69" i="1"/>
  <c r="L69" i="1" s="1"/>
  <c r="N70" i="1"/>
  <c r="L70" i="1" s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2" i="1" l="1"/>
  <c r="D57" i="1"/>
  <c r="E57" i="1"/>
  <c r="D60" i="1"/>
  <c r="E60" i="1"/>
  <c r="D48" i="1"/>
  <c r="E48" i="1"/>
  <c r="D36" i="1"/>
  <c r="E36" i="1"/>
  <c r="D6" i="1"/>
  <c r="E6" i="1"/>
  <c r="D24" i="1"/>
  <c r="E24" i="1"/>
  <c r="D18" i="1"/>
  <c r="E18" i="1"/>
  <c r="D12" i="1"/>
  <c r="E12" i="1"/>
  <c r="D65" i="1"/>
  <c r="E65" i="1"/>
  <c r="E59" i="1"/>
  <c r="D59" i="1"/>
  <c r="E53" i="1"/>
  <c r="D53" i="1"/>
  <c r="D47" i="1"/>
  <c r="E47" i="1"/>
  <c r="E41" i="1"/>
  <c r="D41" i="1"/>
  <c r="E35" i="1"/>
  <c r="D35" i="1"/>
  <c r="D29" i="1"/>
  <c r="E29" i="1"/>
  <c r="E23" i="1"/>
  <c r="D23" i="1"/>
  <c r="E17" i="1"/>
  <c r="D17" i="1"/>
  <c r="D11" i="1"/>
  <c r="E11" i="1"/>
  <c r="E5" i="1"/>
  <c r="D5" i="1"/>
  <c r="E69" i="1"/>
  <c r="D69" i="1"/>
  <c r="D66" i="1"/>
  <c r="E66" i="1"/>
  <c r="D54" i="1"/>
  <c r="E54" i="1"/>
  <c r="D42" i="1"/>
  <c r="E42" i="1"/>
  <c r="D30" i="1"/>
  <c r="E30" i="1"/>
  <c r="D70" i="1"/>
  <c r="E70" i="1"/>
  <c r="D64" i="1"/>
  <c r="E64" i="1"/>
  <c r="E58" i="1"/>
  <c r="D58" i="1"/>
  <c r="D52" i="1"/>
  <c r="E52" i="1"/>
  <c r="D46" i="1"/>
  <c r="E46" i="1"/>
  <c r="E40" i="1"/>
  <c r="D40" i="1"/>
  <c r="D34" i="1"/>
  <c r="E34" i="1"/>
  <c r="D28" i="1"/>
  <c r="E28" i="1"/>
  <c r="E22" i="1"/>
  <c r="D22" i="1"/>
  <c r="D16" i="1"/>
  <c r="E16" i="1"/>
  <c r="D10" i="1"/>
  <c r="E10" i="1"/>
  <c r="E4" i="1"/>
  <c r="D4" i="1"/>
  <c r="E51" i="1"/>
  <c r="D51" i="1"/>
  <c r="D39" i="1"/>
  <c r="E39" i="1"/>
  <c r="E33" i="1"/>
  <c r="D33" i="1"/>
  <c r="D27" i="1"/>
  <c r="E27" i="1"/>
  <c r="D21" i="1"/>
  <c r="E21" i="1"/>
  <c r="E15" i="1"/>
  <c r="D15" i="1"/>
  <c r="D9" i="1"/>
  <c r="E9" i="1"/>
  <c r="E3" i="1"/>
  <c r="D3" i="1"/>
  <c r="D63" i="1"/>
  <c r="E63" i="1"/>
  <c r="E45" i="1"/>
  <c r="D45" i="1"/>
  <c r="E68" i="1"/>
  <c r="D68" i="1"/>
  <c r="D62" i="1"/>
  <c r="E62" i="1"/>
  <c r="E56" i="1"/>
  <c r="D56" i="1"/>
  <c r="E50" i="1"/>
  <c r="D50" i="1"/>
  <c r="D44" i="1"/>
  <c r="E44" i="1"/>
  <c r="E32" i="1"/>
  <c r="D32" i="1"/>
  <c r="E20" i="1"/>
  <c r="D20" i="1"/>
  <c r="D8" i="1"/>
  <c r="E8" i="1"/>
  <c r="E38" i="1"/>
  <c r="D38" i="1"/>
  <c r="D26" i="1"/>
  <c r="E26" i="1"/>
  <c r="E14" i="1"/>
  <c r="D14" i="1"/>
  <c r="E67" i="1"/>
  <c r="E61" i="1"/>
  <c r="E55" i="1"/>
  <c r="E49" i="1"/>
  <c r="E43" i="1"/>
  <c r="E37" i="1"/>
  <c r="E31" i="1"/>
  <c r="E25" i="1"/>
  <c r="E19" i="1"/>
  <c r="E13" i="1"/>
  <c r="E7" i="1"/>
  <c r="E2" i="1"/>
</calcChain>
</file>

<file path=xl/sharedStrings.xml><?xml version="1.0" encoding="utf-8"?>
<sst xmlns="http://schemas.openxmlformats.org/spreadsheetml/2006/main" count="573" uniqueCount="203">
  <si>
    <t>Tribunal de Justiça do Estado do Rio de Janeiro - TJ-RJ</t>
  </si>
  <si>
    <t>Casa da Moeda do Brasil - CMB</t>
  </si>
  <si>
    <t xml:space="preserve">Furnas Centrais Elétricas </t>
  </si>
  <si>
    <t>Instituto de Pesquisas Energéticas e Nucleares - IPEN</t>
  </si>
  <si>
    <t>Marinha - Base de Abastecimento da Marinha no Rio de Janeiro - BAMRJ</t>
  </si>
  <si>
    <t>Banco do Brasil</t>
  </si>
  <si>
    <t>Aeronáutica - Academia da Força Aérea - AFA-FAYS</t>
  </si>
  <si>
    <t>Superintendência Regional da Polícia Federal no Rio de Janeiro</t>
  </si>
  <si>
    <t>Instituto Nacional de Metrologia, Qualidade e Tecnologia - Inmetro</t>
  </si>
  <si>
    <t xml:space="preserve">Marinha - CTMSP </t>
  </si>
  <si>
    <t>Marinha - Centro de Intendência Tecnológico da Marinha em São Paulo - CelTMSP</t>
  </si>
  <si>
    <t>Companhia de Pesquisa de Recursos Minerais - CPRM</t>
  </si>
  <si>
    <t xml:space="preserve">Companhia Docas do Rio de Janeiro - PortosRio </t>
  </si>
  <si>
    <t>Aeronáutica - Academia da Força Aérea - AFA</t>
  </si>
  <si>
    <t>Serviço Federal de Processamento de Dados - SERPRO</t>
  </si>
  <si>
    <t>Exército - Instituto Militar de Engenharia - IME</t>
  </si>
  <si>
    <t>Exército - Base de Administração e Apoio da 1ª Região Militar</t>
  </si>
  <si>
    <t>Instituto Federal do Rio de Janeiro - IFRJ Reitoria</t>
  </si>
  <si>
    <t>Departamento Nacional de Infraestrutura de Transportes - DNIT</t>
  </si>
  <si>
    <t>Superintendência Estadual do Ministério da Saúde no Rio de Janeiro - SEMS/RJ</t>
  </si>
  <si>
    <t>Companhia de Entrepostos e Armazéns Gerais de São Paulo - CEAGESP</t>
  </si>
  <si>
    <t>Banco Central do Brasil - Bacen</t>
  </si>
  <si>
    <t>Arquivo Nacional - AN</t>
  </si>
  <si>
    <t>Condomínio Edifício Grajau Ville</t>
  </si>
  <si>
    <t>Exército - Escola de Sargentos de Logística - EsSLog</t>
  </si>
  <si>
    <t>Marinha - LFM</t>
  </si>
  <si>
    <t>Instituto Brasileiro de Museus - Ibram</t>
  </si>
  <si>
    <t>Instituto Federal do Rio de Janeiro - IFRJ Campus Nilópolis</t>
  </si>
  <si>
    <t>Instituto Benjamin Constant - IBC</t>
  </si>
  <si>
    <t>Instituto Chico Mendes de Conservação da Biodiversidade - ICMBio</t>
  </si>
  <si>
    <t>Exército - Instituto de Biologia do Exército - IBEx</t>
  </si>
  <si>
    <t>Condomínio Edifício Villa Splendore</t>
  </si>
  <si>
    <t>Instituto do Patrimônio Histórico e Artístico Nacional - IPHAN</t>
  </si>
  <si>
    <t>Marinha - CIASC</t>
  </si>
  <si>
    <t xml:space="preserve">Laboratório Nacional de Computação Científica - LNCC </t>
  </si>
  <si>
    <t>Fundação de Apoio à Pesquisa Científica e Tecnológica da UFRRJ – FAPUR</t>
  </si>
  <si>
    <t>Instituto Federal do Rio de Janeiro - IFRJ Campus Rio de Janeiro</t>
  </si>
  <si>
    <t>Instituto Federal do Rio de Janeiro - IFRJ Campus São Gonçalo</t>
  </si>
  <si>
    <t>Museu do Índio</t>
  </si>
  <si>
    <t>Instituto Federal do Rio de Janeiro - IFRJ Campus Paracambi</t>
  </si>
  <si>
    <t>Universidade Federal Rural do Rio de Janeiro - UFRRJ</t>
  </si>
  <si>
    <t>Instituto Federal do Rio de Janeiro - IFRJ Campus Volta Redonda</t>
  </si>
  <si>
    <t>Instituto Federal do Rio de Janeiro - IFRJ Campus Realengo</t>
  </si>
  <si>
    <t>Conselho Regional de Farmácia CRF-RJ</t>
  </si>
  <si>
    <t>Xhow Alimentos</t>
  </si>
  <si>
    <t>Condomínio Edifício Anambé</t>
  </si>
  <si>
    <t>Mitra - Catedral São Sebastião</t>
  </si>
  <si>
    <t>Mitra - Rua São José</t>
  </si>
  <si>
    <t>Tribunal de Contas do Município do Rio de Janeiro - TCMRJ</t>
  </si>
  <si>
    <t>Fundação Instituto Brasileiro de Geografia e Estatística – IBGE</t>
  </si>
  <si>
    <t>Tribunal Região Federal da 2ª Região</t>
  </si>
  <si>
    <t>Mitra - Paróquia Nossa Senhora da Paz</t>
  </si>
  <si>
    <t>MSC Mediterranean Ltda</t>
  </si>
  <si>
    <t>Instituto Federal de Educação RJ – IFRJ Campus Volta Redonda</t>
  </si>
  <si>
    <t>Serviço Social do Comércio - Departamento Nacional - Sesc DN</t>
  </si>
  <si>
    <t>Banco da Providência</t>
  </si>
  <si>
    <t>Serviço Social do Comércio - Polo Sociocultural Sesc Paraty</t>
  </si>
  <si>
    <t>Serviço Social do Comércio - Departamento Nacional</t>
  </si>
  <si>
    <t>Serviço Nacional de Aprendizagem Industrial - SENAI-CETIQT</t>
  </si>
  <si>
    <t>Fundação Cultural do Exército Brasileiro - FUNCEB</t>
  </si>
  <si>
    <t>Conferência Nacional dos Bispos do Brasil - CNBB</t>
  </si>
  <si>
    <t>003/106/2021</t>
  </si>
  <si>
    <t>Limpeza e Jardinagem</t>
  </si>
  <si>
    <t>Baixada - Rio de Janeiro</t>
  </si>
  <si>
    <t>1456/2024</t>
  </si>
  <si>
    <t>Santa Cruz - Rio de Janeiro</t>
  </si>
  <si>
    <t>Limpeza e Portaria</t>
  </si>
  <si>
    <t>Estado RJ, SP, MG e ES</t>
  </si>
  <si>
    <t>01/2023</t>
  </si>
  <si>
    <t>Limpeza</t>
  </si>
  <si>
    <t>São Paulo/SP</t>
  </si>
  <si>
    <t>711002023-00300</t>
  </si>
  <si>
    <t>Rio de Janeiro/RJ</t>
  </si>
  <si>
    <t>202374212805</t>
  </si>
  <si>
    <t>018/AFA-FAYS/2022</t>
  </si>
  <si>
    <t>Apoio Agroindustrial</t>
  </si>
  <si>
    <t>Pirassununga/SP</t>
  </si>
  <si>
    <t>2024.7421.2356</t>
  </si>
  <si>
    <t xml:space="preserve">Limpeza </t>
  </si>
  <si>
    <t>2024.7421.2355</t>
  </si>
  <si>
    <t>202374210466</t>
  </si>
  <si>
    <t>09/2024-
SR/PF/RJ</t>
  </si>
  <si>
    <t>2024.7421.2357</t>
  </si>
  <si>
    <t>2024.7421.0457</t>
  </si>
  <si>
    <t>Apoio Administrativo</t>
  </si>
  <si>
    <t>Centro - Rio de Janeiro</t>
  </si>
  <si>
    <t>15/2021</t>
  </si>
  <si>
    <t>Xerém - Duque de Caxias/RJ</t>
  </si>
  <si>
    <t>420502024-001</t>
  </si>
  <si>
    <t>42050/2023-003/00</t>
  </si>
  <si>
    <t>140/2023</t>
  </si>
  <si>
    <t>Auxiliar de Campo e Administrativo</t>
  </si>
  <si>
    <t>Estados SP, RJ, MG e RS</t>
  </si>
  <si>
    <t>52/2023</t>
  </si>
  <si>
    <t>010/AFA/2022</t>
  </si>
  <si>
    <t>142.571/2023</t>
  </si>
  <si>
    <t>Facilities</t>
  </si>
  <si>
    <t>03/2020</t>
  </si>
  <si>
    <t>Urca - Rio de Janeiro</t>
  </si>
  <si>
    <t>42050/2021-006</t>
  </si>
  <si>
    <t>Iperó/SP</t>
  </si>
  <si>
    <t>04/2021</t>
  </si>
  <si>
    <t>Limpeza, Jardinagem e Copeiragem</t>
  </si>
  <si>
    <t>16/2022</t>
  </si>
  <si>
    <t>Apoio Operacional</t>
  </si>
  <si>
    <t>07/2021</t>
  </si>
  <si>
    <t>Grande Rio e Interior RJ</t>
  </si>
  <si>
    <t>0106/2024</t>
  </si>
  <si>
    <t>4280/2022</t>
  </si>
  <si>
    <t>09022-2361-2312-05-030-14-1</t>
  </si>
  <si>
    <t>50.040/2020</t>
  </si>
  <si>
    <t>Apoio Administrativo e Almoxarife</t>
  </si>
  <si>
    <t>9/2023</t>
  </si>
  <si>
    <t>s/n</t>
  </si>
  <si>
    <t>Grajau - Rio de Janeiro</t>
  </si>
  <si>
    <t>01/2019</t>
  </si>
  <si>
    <t>Deodoro - Rio de Janeiro</t>
  </si>
  <si>
    <t>765741/2021-005</t>
  </si>
  <si>
    <t>Benfica - Rio de Janeiro</t>
  </si>
  <si>
    <t>Jardinagem</t>
  </si>
  <si>
    <t>03/2021</t>
  </si>
  <si>
    <t>Nilópolis/RJ</t>
  </si>
  <si>
    <t>01/2020</t>
  </si>
  <si>
    <t>Preparo e Distribuição de Refeições</t>
  </si>
  <si>
    <t xml:space="preserve">Urca - Rio de Janeiro </t>
  </si>
  <si>
    <t>76/2021</t>
  </si>
  <si>
    <t>Estado SP</t>
  </si>
  <si>
    <t xml:space="preserve">s/n </t>
  </si>
  <si>
    <t>Meier - Rio de Janeiro</t>
  </si>
  <si>
    <t>03/2022</t>
  </si>
  <si>
    <t>Estado do RJ</t>
  </si>
  <si>
    <t>2018-004</t>
  </si>
  <si>
    <t>Iha do Governador - Rio de Janeiro</t>
  </si>
  <si>
    <t>03/2019</t>
  </si>
  <si>
    <t>Petrópolis/RJ</t>
  </si>
  <si>
    <t>8/2023</t>
  </si>
  <si>
    <t>Seropédica - RJ</t>
  </si>
  <si>
    <t>01/2022</t>
  </si>
  <si>
    <t>São Gonçalo/RJ</t>
  </si>
  <si>
    <t>45/2020</t>
  </si>
  <si>
    <t>Paracambi/RJ</t>
  </si>
  <si>
    <t>07/2023</t>
  </si>
  <si>
    <t>Três Rios - RJ</t>
  </si>
  <si>
    <t>Volta Redonda/RJ</t>
  </si>
  <si>
    <t>PE 07/2018</t>
  </si>
  <si>
    <t>Tijuca e Interior do Rio de Janeiro</t>
  </si>
  <si>
    <t>Lagoa - Rio de Janeiro</t>
  </si>
  <si>
    <t>Botafogo - Rio de Janeiro</t>
  </si>
  <si>
    <t xml:space="preserve">Gloria - Rio de Janeiro </t>
  </si>
  <si>
    <t>12/2021</t>
  </si>
  <si>
    <t>Motoboy</t>
  </si>
  <si>
    <t>01/2021</t>
  </si>
  <si>
    <t>TRF2-CON-2021/00097</t>
  </si>
  <si>
    <t>Montagem de Mobiliário</t>
  </si>
  <si>
    <t>Ipanema - Rio de Janeiro</t>
  </si>
  <si>
    <t>Controle de Pragas e Vetores</t>
  </si>
  <si>
    <t>Volta Redonda - RJ</t>
  </si>
  <si>
    <t>21D_0023-PG</t>
  </si>
  <si>
    <t>2021.7421.5355</t>
  </si>
  <si>
    <t>Realengo - Rio de Janeiro</t>
  </si>
  <si>
    <t>Paraty - RJ</t>
  </si>
  <si>
    <t>Jacarepaguá - RJ</t>
  </si>
  <si>
    <t>Limpeza Expressa</t>
  </si>
  <si>
    <t>Insetkan</t>
  </si>
  <si>
    <t>Nome Prestador</t>
  </si>
  <si>
    <t>Kantro Serviços</t>
  </si>
  <si>
    <t>Kantro Empreendimentos</t>
  </si>
  <si>
    <t>STATUS FATURAMENTO</t>
  </si>
  <si>
    <t>Faturado</t>
  </si>
  <si>
    <t>Faturar</t>
  </si>
  <si>
    <t>Faturar na próx comp</t>
  </si>
  <si>
    <t>Pendente - aprovação</t>
  </si>
  <si>
    <t>Pendente - documentação</t>
  </si>
  <si>
    <t>Retificação</t>
  </si>
  <si>
    <t>Pendente - medição</t>
  </si>
  <si>
    <t>Razão Social do Tomador</t>
  </si>
  <si>
    <t>Valor Mensal</t>
  </si>
  <si>
    <t>Status Mediçao</t>
  </si>
  <si>
    <t>Valor</t>
  </si>
  <si>
    <t>Status Faturamento</t>
  </si>
  <si>
    <t>Objeto</t>
  </si>
  <si>
    <t>Local Serviço</t>
  </si>
  <si>
    <t>Status Vigência</t>
  </si>
  <si>
    <t>Faturar Após Medição</t>
  </si>
  <si>
    <t>Nº/Ano Contrato</t>
  </si>
  <si>
    <t>Período</t>
  </si>
  <si>
    <t>EMPR</t>
  </si>
  <si>
    <t>KE</t>
  </si>
  <si>
    <t>KT</t>
  </si>
  <si>
    <t>INSET</t>
  </si>
  <si>
    <t>Chave</t>
  </si>
  <si>
    <t>11º Dia Útil</t>
  </si>
  <si>
    <t>01º Dia Útil</t>
  </si>
  <si>
    <t>05º Dia Útil</t>
  </si>
  <si>
    <t>06º Dia Útil</t>
  </si>
  <si>
    <t>03º Dia Útil</t>
  </si>
  <si>
    <t>08º Dia Útil</t>
  </si>
  <si>
    <t>02º Dia Útil</t>
  </si>
  <si>
    <t>10º Dia Útil</t>
  </si>
  <si>
    <t>07º Dia Útil</t>
  </si>
  <si>
    <t>04º Dia Útil</t>
  </si>
  <si>
    <t>09º Dia Útil</t>
  </si>
  <si>
    <t>Em processamento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</si>
</sst>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4" fontId="2" fillId="0" borderId="0" xfId="2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44" fontId="3" fillId="0" borderId="5" xfId="2" applyFont="1" applyFill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44" fontId="4" fillId="0" borderId="1" xfId="2" applyFont="1" applyFill="1" applyBorder="1" applyAlignment="1">
      <alignment vertical="center"/>
    </xf>
    <xf numFmtId="44" fontId="3" fillId="0" borderId="6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4" fontId="4" fillId="0" borderId="2" xfId="0" applyNumberFormat="1" applyFont="1" applyBorder="1" applyAlignment="1">
      <alignment horizontal="center" vertical="center"/>
    </xf>
    <xf numFmtId="44" fontId="4" fillId="0" borderId="2" xfId="2" applyFont="1" applyFill="1" applyBorder="1" applyAlignment="1">
      <alignment vertical="center"/>
    </xf>
    <xf numFmtId="44" fontId="3" fillId="0" borderId="7" xfId="2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 vertical="center"/>
    </xf>
    <xf numFmtId="44" fontId="4" fillId="0" borderId="3" xfId="2" applyFont="1" applyFill="1" applyBorder="1" applyAlignment="1">
      <alignment vertical="center"/>
    </xf>
    <xf numFmtId="44" fontId="3" fillId="0" borderId="3" xfId="2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44" fontId="4" fillId="0" borderId="4" xfId="2" applyFont="1" applyFill="1" applyBorder="1" applyAlignment="1">
      <alignment vertical="center"/>
    </xf>
    <xf numFmtId="44" fontId="3" fillId="0" borderId="4" xfId="2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44" fontId="4" fillId="0" borderId="5" xfId="2" applyFont="1" applyFill="1" applyBorder="1" applyAlignment="1">
      <alignment vertical="center"/>
    </xf>
    <xf numFmtId="44" fontId="3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3" fontId="4" fillId="0" borderId="1" xfId="1" applyFont="1" applyFill="1" applyBorder="1" applyAlignment="1">
      <alignment vertical="center"/>
    </xf>
    <xf numFmtId="43" fontId="4" fillId="0" borderId="2" xfId="1" applyFont="1" applyFill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43" fontId="4" fillId="0" borderId="4" xfId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44" fontId="3" fillId="0" borderId="5" xfId="2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20"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9" formatCode="dd/mm/yyyy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antro-my.sharepoint.com/personal/faturamento_kantro_com_br/Documents/Documentos/Python/Rela&#231;&#227;o%20de%20Contratos%20Vigentes_c&#243;pia.xlsx" TargetMode="External"/><Relationship Id="rId1" Type="http://schemas.openxmlformats.org/officeDocument/2006/relationships/externalLinkPath" Target="Rela&#231;&#227;o%20de%20Contratos%20Vigentes_c&#243;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7.2024"/>
      <sheetName val="Repac"/>
    </sheetNames>
    <sheetDataSet>
      <sheetData sheetId="0">
        <row r="1">
          <cell r="A1" t="str">
            <v>Chave</v>
          </cell>
          <cell r="B1" t="str">
            <v>Nº</v>
          </cell>
          <cell r="C1" t="str">
            <v>EMPR</v>
          </cell>
          <cell r="D1" t="str">
            <v>NOME DO CONTRATANTE</v>
          </cell>
          <cell r="E1" t="str">
            <v>Nº/ANO DO CONTRATO</v>
          </cell>
          <cell r="F1" t="str">
            <v>OBJETO</v>
          </cell>
          <cell r="G1" t="str">
            <v>LOCAL DO SERVIÇOS</v>
          </cell>
          <cell r="H1" t="str">
            <v>ENDEREÇO</v>
          </cell>
          <cell r="I1" t="str">
            <v>CONSULTA PRORROGAÇÃO</v>
          </cell>
          <cell r="J1" t="str">
            <v>INÍCIO VIGÊNCIA</v>
          </cell>
          <cell r="K1" t="str">
            <v>FIM VIGÊNCIA</v>
          </cell>
          <cell r="L1" t="str">
            <v>STATUS VIGÊNCIA</v>
          </cell>
          <cell r="M1" t="str">
            <v>VALOR TOTAL A EXECUTAR</v>
          </cell>
          <cell r="N1" t="str">
            <v>VALOR MENSAL CONTRATADO</v>
          </cell>
          <cell r="O1" t="str">
            <v>VALOR A FATURAR (APÓS MEDIÇÃO)</v>
          </cell>
          <cell r="P1" t="str">
            <v>DIFERENÇA (APÓS MEDIÇÃO)</v>
          </cell>
        </row>
        <row r="2">
          <cell r="A2" t="str">
            <v>KE_Tribunal de Justiça do Estado do Rio de Janeiro - TJ-RJ_Limpeza e Jardinagem</v>
          </cell>
          <cell r="B2">
            <v>1</v>
          </cell>
          <cell r="C2" t="str">
            <v>KE</v>
          </cell>
          <cell r="D2" t="str">
            <v>Tribunal de Justiça do Estado do Rio de Janeiro - TJ-RJ</v>
          </cell>
          <cell r="E2" t="str">
            <v>003/106/2021</v>
          </cell>
          <cell r="F2" t="str">
            <v>Limpeza e Jardinagem</v>
          </cell>
          <cell r="G2" t="str">
            <v>Baixada - Rio de Janeiro</v>
          </cell>
          <cell r="H2" t="str">
            <v>Av. Erasmo Braga nº 115, Centro, Rio de Janeiro - RJ</v>
          </cell>
          <cell r="I2">
            <v>45624</v>
          </cell>
          <cell r="J2">
            <v>44284</v>
          </cell>
          <cell r="K2">
            <v>45744</v>
          </cell>
          <cell r="L2" t="str">
            <v>Vigente</v>
          </cell>
          <cell r="M2">
            <v>6076308.833333334</v>
          </cell>
          <cell r="N2">
            <v>775699</v>
          </cell>
          <cell r="O2" t="str">
            <v>A ser apurado</v>
          </cell>
          <cell r="P2" t="e">
            <v>#VALUE!</v>
          </cell>
        </row>
        <row r="3">
          <cell r="A3" t="str">
            <v>KE_Casa da Moeda do Brasil - CMB_Limpeza e Jardinagem</v>
          </cell>
          <cell r="B3">
            <v>2</v>
          </cell>
          <cell r="C3" t="str">
            <v>KE</v>
          </cell>
          <cell r="D3" t="str">
            <v>Casa da Moeda do Brasil - CMB</v>
          </cell>
          <cell r="E3" t="str">
            <v>1456/2024</v>
          </cell>
          <cell r="F3" t="str">
            <v>Limpeza e Jardinagem</v>
          </cell>
          <cell r="G3" t="str">
            <v>Santa Cruz - Rio de Janeiro</v>
          </cell>
          <cell r="H3" t="str">
            <v>Rua René Bittencourt, 371 - Santa Cruz, Rio de Janeiro - RJ, 23565-200</v>
          </cell>
          <cell r="I3">
            <v>46306</v>
          </cell>
          <cell r="J3">
            <v>45330</v>
          </cell>
          <cell r="K3">
            <v>46426</v>
          </cell>
          <cell r="L3" t="str">
            <v>Vigente</v>
          </cell>
          <cell r="M3">
            <v>20377772.683333334</v>
          </cell>
          <cell r="N3">
            <v>666666.5</v>
          </cell>
          <cell r="O3">
            <v>610366.98</v>
          </cell>
          <cell r="P3">
            <v>-56299.520000000019</v>
          </cell>
        </row>
        <row r="4">
          <cell r="A4" t="str">
            <v>KT_Furnas Centrais Elétricas _Limpeza e Portaria</v>
          </cell>
          <cell r="B4">
            <v>3</v>
          </cell>
          <cell r="C4" t="str">
            <v>KT</v>
          </cell>
          <cell r="D4" t="str">
            <v xml:space="preserve">Furnas Centrais Elétricas </v>
          </cell>
          <cell r="E4">
            <v>8000013262</v>
          </cell>
          <cell r="F4" t="str">
            <v>Limpeza e Portaria</v>
          </cell>
          <cell r="G4" t="str">
            <v>Estado RJ, SP, MG e ES</v>
          </cell>
          <cell r="H4" t="str">
            <v>Av. Graça Aranha, 26 - Centro, Rio de Janeiro - RJ, 20030-000</v>
          </cell>
          <cell r="I4">
            <v>45811</v>
          </cell>
          <cell r="J4">
            <v>45201</v>
          </cell>
          <cell r="K4">
            <v>45931</v>
          </cell>
          <cell r="L4" t="str">
            <v>Vigente</v>
          </cell>
          <cell r="M4">
            <v>8947091.5712217446</v>
          </cell>
          <cell r="N4">
            <v>636049.16383092967</v>
          </cell>
          <cell r="O4" t="str">
            <v>A ser apurado</v>
          </cell>
          <cell r="P4" t="e">
            <v>#VALUE!</v>
          </cell>
        </row>
        <row r="5">
          <cell r="A5" t="str">
            <v>KE_Instituto de Pesquisas Energéticas e Nucleares - IPEN_Limpeza</v>
          </cell>
          <cell r="B5">
            <v>4</v>
          </cell>
          <cell r="C5" t="str">
            <v>KE</v>
          </cell>
          <cell r="D5" t="str">
            <v>Instituto de Pesquisas Energéticas e Nucleares - IPEN</v>
          </cell>
          <cell r="E5" t="str">
            <v>01/2023</v>
          </cell>
          <cell r="F5" t="str">
            <v>Limpeza</v>
          </cell>
          <cell r="G5" t="str">
            <v>São Paulo/SP</v>
          </cell>
          <cell r="H5" t="str">
            <v>Av. Prof. Lineu Prestes, 2.242 - Cidade Universitária "Armando de Salles Oliveira", Butantã, São Paulo/SP</v>
          </cell>
          <cell r="I5">
            <v>45553</v>
          </cell>
          <cell r="J5">
            <v>44942</v>
          </cell>
          <cell r="K5">
            <v>45673</v>
          </cell>
          <cell r="L5" t="str">
            <v>Vigente</v>
          </cell>
          <cell r="M5">
            <v>2941123.6839999999</v>
          </cell>
          <cell r="N5">
            <v>538010.43000000005</v>
          </cell>
          <cell r="O5" t="str">
            <v>A ser apurado</v>
          </cell>
          <cell r="P5" t="e">
            <v>#VALUE!</v>
          </cell>
        </row>
        <row r="6">
          <cell r="A6" t="str">
            <v>KT_Marinha - Base de Abastecimento da Marinha no Rio de Janeiro - BAMRJ_Limpeza</v>
          </cell>
          <cell r="B6">
            <v>5</v>
          </cell>
          <cell r="C6" t="str">
            <v>KT</v>
          </cell>
          <cell r="D6" t="str">
            <v>Marinha - Base de Abastecimento da Marinha no Rio de Janeiro - BAMRJ</v>
          </cell>
          <cell r="E6" t="str">
            <v>711002023-00300</v>
          </cell>
          <cell r="F6" t="str">
            <v>Limpeza</v>
          </cell>
          <cell r="G6" t="str">
            <v>Rio de Janeiro/RJ</v>
          </cell>
          <cell r="H6" t="str">
            <v>Av. Brasil, nº 10500 - Olaria - Rio de Janeiro/RJ - CEP: 21.012-350</v>
          </cell>
          <cell r="I6">
            <v>45616</v>
          </cell>
          <cell r="J6">
            <v>45005</v>
          </cell>
          <cell r="K6">
            <v>45736</v>
          </cell>
          <cell r="L6" t="str">
            <v>Vigente</v>
          </cell>
          <cell r="M6">
            <v>3305632.6416666666</v>
          </cell>
          <cell r="N6">
            <v>436867.75</v>
          </cell>
          <cell r="O6">
            <v>436867.75</v>
          </cell>
          <cell r="P6">
            <v>0</v>
          </cell>
        </row>
        <row r="7">
          <cell r="A7" t="str">
            <v>KT_Banco do Brasil_Limpeza</v>
          </cell>
          <cell r="B7">
            <v>6</v>
          </cell>
          <cell r="C7" t="str">
            <v>KT</v>
          </cell>
          <cell r="D7" t="str">
            <v>Banco do Brasil</v>
          </cell>
          <cell r="E7" t="str">
            <v>202374212805</v>
          </cell>
          <cell r="F7" t="str">
            <v>Limpeza</v>
          </cell>
          <cell r="G7" t="str">
            <v>Rio de Janeiro/RJ</v>
          </cell>
          <cell r="H7" t="str">
            <v>R. Amaral Costa, 72 - Campo GrandeRio de Janeiro - RJ, 23050-260</v>
          </cell>
          <cell r="I7">
            <v>45579</v>
          </cell>
          <cell r="J7">
            <v>45089</v>
          </cell>
          <cell r="K7">
            <v>45699</v>
          </cell>
          <cell r="L7" t="str">
            <v>Vigente</v>
          </cell>
          <cell r="M7">
            <v>2739138.4200000004</v>
          </cell>
          <cell r="N7">
            <v>432495.54000000004</v>
          </cell>
          <cell r="O7" t="str">
            <v>A ser apurado</v>
          </cell>
          <cell r="P7" t="e">
            <v>#VALUE!</v>
          </cell>
        </row>
        <row r="8">
          <cell r="A8" t="str">
            <v>KT_Aeronáutica - Academia da Força Aérea - AFA-FAYS_Apoio Agroindustrial</v>
          </cell>
          <cell r="B8">
            <v>7</v>
          </cell>
          <cell r="C8" t="str">
            <v>KT</v>
          </cell>
          <cell r="D8" t="str">
            <v>Aeronáutica - Academia da Força Aérea - AFA-FAYS</v>
          </cell>
          <cell r="E8" t="str">
            <v>018/AFA-FAYS/2022</v>
          </cell>
          <cell r="F8" t="str">
            <v>Apoio Agroindustrial</v>
          </cell>
          <cell r="G8" t="str">
            <v>Pirassununga/SP</v>
          </cell>
          <cell r="H8" t="str">
            <v>Estrada de Aguaí, s/nº, Campo Fontenelle, Pirassununga/SP</v>
          </cell>
          <cell r="I8">
            <v>45385</v>
          </cell>
          <cell r="J8">
            <v>44774</v>
          </cell>
          <cell r="K8">
            <v>45505</v>
          </cell>
          <cell r="L8" t="str">
            <v>Encerrado</v>
          </cell>
          <cell r="M8">
            <v>-57528.894666666667</v>
          </cell>
          <cell r="N8">
            <v>431466.71</v>
          </cell>
          <cell r="O8" t="str">
            <v>A ser apurado</v>
          </cell>
          <cell r="P8" t="e">
            <v>#VALUE!</v>
          </cell>
        </row>
        <row r="9">
          <cell r="A9" t="str">
            <v xml:space="preserve">KE_Banco do Brasil_Limpeza </v>
          </cell>
          <cell r="B9">
            <v>8</v>
          </cell>
          <cell r="C9" t="str">
            <v>KE</v>
          </cell>
          <cell r="D9" t="str">
            <v>Banco do Brasil</v>
          </cell>
          <cell r="E9" t="str">
            <v>2024.7421.2356</v>
          </cell>
          <cell r="F9" t="str">
            <v xml:space="preserve">Limpeza </v>
          </cell>
          <cell r="G9" t="str">
            <v>São Paulo/SP</v>
          </cell>
          <cell r="H9" t="str">
            <v>Quadra 5, Lote B, Saun, s/n - Asa Norte, Brasília - DF, 70040-912</v>
          </cell>
          <cell r="I9">
            <v>45712</v>
          </cell>
          <cell r="J9">
            <v>45468</v>
          </cell>
          <cell r="K9">
            <v>45832</v>
          </cell>
          <cell r="L9" t="str">
            <v>Vigente</v>
          </cell>
          <cell r="M9">
            <v>4173684.7673333334</v>
          </cell>
          <cell r="N9">
            <v>387648.74</v>
          </cell>
          <cell r="O9" t="str">
            <v>A ser apurado</v>
          </cell>
          <cell r="P9" t="e">
            <v>#VALUE!</v>
          </cell>
        </row>
        <row r="10">
          <cell r="A10" t="str">
            <v xml:space="preserve">KE_Banco do Brasil_Limpeza </v>
          </cell>
          <cell r="B10">
            <v>9</v>
          </cell>
          <cell r="C10" t="str">
            <v>KE</v>
          </cell>
          <cell r="D10" t="str">
            <v>Banco do Brasil</v>
          </cell>
          <cell r="E10" t="str">
            <v>2024.7421.2355</v>
          </cell>
          <cell r="F10" t="str">
            <v xml:space="preserve">Limpeza </v>
          </cell>
          <cell r="G10" t="str">
            <v>São Paulo/SP</v>
          </cell>
          <cell r="H10" t="str">
            <v>Quadra 5, Lote B, Saun, s/n - Asa Norte, Brasília - DF, 70040-912</v>
          </cell>
          <cell r="I10">
            <v>45712</v>
          </cell>
          <cell r="J10">
            <v>45468</v>
          </cell>
          <cell r="K10">
            <v>45832</v>
          </cell>
          <cell r="L10" t="str">
            <v>Vigente</v>
          </cell>
          <cell r="M10">
            <v>3712114.9679999999</v>
          </cell>
          <cell r="N10">
            <v>344778.48</v>
          </cell>
          <cell r="O10" t="str">
            <v>A ser apurado</v>
          </cell>
          <cell r="P10" t="e">
            <v>#VALUE!</v>
          </cell>
        </row>
        <row r="11">
          <cell r="A11" t="str">
            <v>KT_Banco do Brasil_Limpeza</v>
          </cell>
          <cell r="B11">
            <v>10</v>
          </cell>
          <cell r="C11" t="str">
            <v>KT</v>
          </cell>
          <cell r="D11" t="str">
            <v>Banco do Brasil</v>
          </cell>
          <cell r="E11" t="str">
            <v>202374210466</v>
          </cell>
          <cell r="F11" t="str">
            <v>Limpeza</v>
          </cell>
          <cell r="G11" t="str">
            <v>Rio de Janeiro/RJ</v>
          </cell>
          <cell r="H11" t="str">
            <v>R. Sen. Dantas, 105 - Centro, Rio de Janeiro - RJ, 20031-204</v>
          </cell>
          <cell r="I11">
            <v>45465</v>
          </cell>
          <cell r="J11">
            <v>44978</v>
          </cell>
          <cell r="K11">
            <v>45585</v>
          </cell>
          <cell r="L11" t="str">
            <v>Vigente</v>
          </cell>
          <cell r="M11">
            <v>852661.40399999998</v>
          </cell>
          <cell r="N11">
            <v>336576.87</v>
          </cell>
          <cell r="O11" t="str">
            <v>A ser apurado</v>
          </cell>
          <cell r="P11" t="e">
            <v>#VALUE!</v>
          </cell>
        </row>
        <row r="12">
          <cell r="A12" t="str">
            <v>KE_Superintendência Regional da Polícia Federal no Rio de Janeiro_Limpeza</v>
          </cell>
          <cell r="B12">
            <v>11</v>
          </cell>
          <cell r="C12" t="str">
            <v>KE</v>
          </cell>
          <cell r="D12" t="str">
            <v>Superintendência Regional da Polícia Federal no Rio de Janeiro</v>
          </cell>
          <cell r="E12" t="str">
            <v>09/2024-
SR/PF/RJ</v>
          </cell>
          <cell r="F12" t="str">
            <v>Limpeza</v>
          </cell>
          <cell r="G12" t="str">
            <v>Rio de Janeiro/RJ</v>
          </cell>
          <cell r="H12" t="str">
            <v>Av. Rodrigues Alves, 1 - Centro, Rio de Janeiro - RJ, 20081-250</v>
          </cell>
          <cell r="I12">
            <v>46207</v>
          </cell>
          <cell r="J12">
            <v>45413</v>
          </cell>
          <cell r="K12">
            <v>46327</v>
          </cell>
          <cell r="L12" t="str">
            <v>Vigente</v>
          </cell>
          <cell r="M12">
            <v>8790041.768666666</v>
          </cell>
          <cell r="N12">
            <v>322373.17</v>
          </cell>
          <cell r="O12" t="str">
            <v>A ser apurado</v>
          </cell>
          <cell r="P12" t="e">
            <v>#VALUE!</v>
          </cell>
        </row>
        <row r="13">
          <cell r="A13" t="str">
            <v xml:space="preserve">KE_Banco do Brasil_Limpeza </v>
          </cell>
          <cell r="B13">
            <v>12</v>
          </cell>
          <cell r="C13" t="str">
            <v>KE</v>
          </cell>
          <cell r="D13" t="str">
            <v>Banco do Brasil</v>
          </cell>
          <cell r="E13" t="str">
            <v>2024.7421.2357</v>
          </cell>
          <cell r="F13" t="str">
            <v xml:space="preserve">Limpeza </v>
          </cell>
          <cell r="G13" t="str">
            <v>São Paulo/SP</v>
          </cell>
          <cell r="H13" t="str">
            <v>Quadra 5, Lote B, Saun, s/n - Asa Norte, Brasília - DF, 70040-912</v>
          </cell>
          <cell r="I13">
            <v>45712</v>
          </cell>
          <cell r="J13">
            <v>45468</v>
          </cell>
          <cell r="K13">
            <v>45832</v>
          </cell>
          <cell r="L13" t="str">
            <v>Vigente</v>
          </cell>
          <cell r="M13">
            <v>3290592.4313333337</v>
          </cell>
          <cell r="N13">
            <v>305627.78000000003</v>
          </cell>
          <cell r="O13" t="str">
            <v>A ser apurado</v>
          </cell>
          <cell r="P13" t="e">
            <v>#VALUE!</v>
          </cell>
        </row>
        <row r="14">
          <cell r="A14" t="str">
            <v>KE_Banco do Brasil_Apoio Administrativo</v>
          </cell>
          <cell r="B14">
            <v>13</v>
          </cell>
          <cell r="C14" t="str">
            <v>KE</v>
          </cell>
          <cell r="D14" t="str">
            <v>Banco do Brasil</v>
          </cell>
          <cell r="E14" t="str">
            <v>2024.7421.0457</v>
          </cell>
          <cell r="F14" t="str">
            <v>Apoio Administrativo</v>
          </cell>
          <cell r="G14" t="str">
            <v>Centro - Rio de Janeiro</v>
          </cell>
          <cell r="H14" t="str">
            <v>Quadra 5, Lote B, Saun, s/n - Asa Norte, Brasília - DF, 70040-912</v>
          </cell>
          <cell r="I14">
            <v>45572</v>
          </cell>
          <cell r="J14">
            <v>45326</v>
          </cell>
          <cell r="K14">
            <v>45692</v>
          </cell>
          <cell r="L14" t="str">
            <v>Vigente</v>
          </cell>
          <cell r="M14">
            <v>1850632.4569999999</v>
          </cell>
          <cell r="N14">
            <v>303382.37</v>
          </cell>
          <cell r="O14" t="str">
            <v>A ser apurado</v>
          </cell>
          <cell r="P14" t="e">
            <v>#VALUE!</v>
          </cell>
        </row>
        <row r="15">
          <cell r="A15" t="str">
            <v>KT_Instituto Nacional de Metrologia, Qualidade e Tecnologia - Inmetro_Limpeza</v>
          </cell>
          <cell r="B15">
            <v>14</v>
          </cell>
          <cell r="C15" t="str">
            <v>KT</v>
          </cell>
          <cell r="D15" t="str">
            <v>Instituto Nacional de Metrologia, Qualidade e Tecnologia - Inmetro</v>
          </cell>
          <cell r="E15" t="str">
            <v>15/2021</v>
          </cell>
          <cell r="F15" t="str">
            <v>Limpeza</v>
          </cell>
          <cell r="G15" t="str">
            <v>Xerém - Duque de Caxias/RJ</v>
          </cell>
          <cell r="H15" t="str">
            <v>Av Nossa Senhora das Graças, nº 50, Vila Operária, Xerém, Duque de Caxias, RJ</v>
          </cell>
          <cell r="I15">
            <v>45731</v>
          </cell>
          <cell r="J15">
            <v>44391</v>
          </cell>
          <cell r="K15">
            <v>45851</v>
          </cell>
          <cell r="L15" t="str">
            <v>Vigente</v>
          </cell>
          <cell r="M15">
            <v>3210186.0780000002</v>
          </cell>
          <cell r="N15">
            <v>281595.27</v>
          </cell>
          <cell r="O15" t="str">
            <v>A ser apurado</v>
          </cell>
          <cell r="P15" t="e">
            <v>#VALUE!</v>
          </cell>
        </row>
        <row r="16">
          <cell r="A16" t="str">
            <v>KE_Marinha - CTMSP _Apoio Administrativo</v>
          </cell>
          <cell r="B16">
            <v>15</v>
          </cell>
          <cell r="C16" t="str">
            <v>KE</v>
          </cell>
          <cell r="D16" t="str">
            <v xml:space="preserve">Marinha - CTMSP </v>
          </cell>
          <cell r="E16" t="str">
            <v>420502024-001</v>
          </cell>
          <cell r="F16" t="str">
            <v>Apoio Administrativo</v>
          </cell>
          <cell r="G16" t="str">
            <v>São Paulo/SP</v>
          </cell>
          <cell r="H16" t="str">
            <v>Av Professor Lineu Prestes, nº 2468 – Cidade Universitária – Butantã, CEP: 05508-000 – São Paulo – SP</v>
          </cell>
          <cell r="I16">
            <v>45596</v>
          </cell>
          <cell r="J16">
            <v>45350</v>
          </cell>
          <cell r="K16">
            <v>45716</v>
          </cell>
          <cell r="L16" t="str">
            <v>Vigente</v>
          </cell>
          <cell r="M16">
            <v>1767804.9089999998</v>
          </cell>
          <cell r="N16">
            <v>256203.61</v>
          </cell>
          <cell r="O16" t="str">
            <v>A ser apurado</v>
          </cell>
          <cell r="P16" t="e">
            <v>#VALUE!</v>
          </cell>
        </row>
        <row r="17">
          <cell r="A17" t="str">
            <v>KT_Marinha - Centro de Intendência Tecnológico da Marinha em São Paulo - CelTMSP_Limpeza</v>
          </cell>
          <cell r="B17">
            <v>16</v>
          </cell>
          <cell r="C17" t="str">
            <v>KT</v>
          </cell>
          <cell r="D17" t="str">
            <v>Marinha - Centro de Intendência Tecnológico da Marinha em São Paulo - CelTMSP</v>
          </cell>
          <cell r="E17" t="str">
            <v>42050/2023-003/00</v>
          </cell>
          <cell r="F17" t="str">
            <v>Limpeza</v>
          </cell>
          <cell r="G17" t="str">
            <v>São Paulo/SP</v>
          </cell>
          <cell r="H17" t="str">
            <v>Avenida Professor Lineu Prestes, nº 2468
– Cidade Universitária – Butantã, CEP: 05508-000 – São Paulo – SP</v>
          </cell>
          <cell r="I17">
            <v>45571</v>
          </cell>
          <cell r="J17">
            <v>44960</v>
          </cell>
          <cell r="K17">
            <v>45691</v>
          </cell>
          <cell r="L17" t="str">
            <v>Vigente</v>
          </cell>
          <cell r="M17">
            <v>1502017.5473333332</v>
          </cell>
          <cell r="N17">
            <v>247585.31</v>
          </cell>
          <cell r="O17" t="str">
            <v>A ser apurado</v>
          </cell>
          <cell r="P17" t="e">
            <v>#VALUE!</v>
          </cell>
        </row>
        <row r="18">
          <cell r="A18" t="str">
            <v>KT_Companhia de Pesquisa de Recursos Minerais - CPRM_Auxiliar de Campo e Administrativo</v>
          </cell>
          <cell r="B18">
            <v>17</v>
          </cell>
          <cell r="C18" t="str">
            <v>KT</v>
          </cell>
          <cell r="D18" t="str">
            <v>Companhia de Pesquisa de Recursos Minerais - CPRM</v>
          </cell>
          <cell r="E18" t="str">
            <v>140/2023</v>
          </cell>
          <cell r="F18" t="str">
            <v>Auxiliar de Campo e Administrativo</v>
          </cell>
          <cell r="G18" t="str">
            <v>Estados SP, RJ, MG e RS</v>
          </cell>
          <cell r="H18" t="str">
            <v>Rua Banco da Província, n º105, Bairro Santa Teresa, Porto Alegre, CEP: 90840-030</v>
          </cell>
          <cell r="I18">
            <v>46910</v>
          </cell>
          <cell r="J18">
            <v>45203</v>
          </cell>
          <cell r="K18">
            <v>47030</v>
          </cell>
          <cell r="L18" t="str">
            <v>Vigente</v>
          </cell>
          <cell r="M18">
            <v>11119093.050000001</v>
          </cell>
          <cell r="N18">
            <v>219311.5</v>
          </cell>
          <cell r="O18" t="str">
            <v>A ser apurado</v>
          </cell>
          <cell r="P18" t="e">
            <v>#VALUE!</v>
          </cell>
        </row>
        <row r="19">
          <cell r="A19" t="str">
            <v>KE_Companhia Docas do Rio de Janeiro - PortosRio _Limpeza</v>
          </cell>
          <cell r="B19">
            <v>18</v>
          </cell>
          <cell r="C19" t="str">
            <v>KE</v>
          </cell>
          <cell r="D19" t="str">
            <v xml:space="preserve">Companhia Docas do Rio de Janeiro - PortosRio </v>
          </cell>
          <cell r="E19" t="str">
            <v>52/2023</v>
          </cell>
          <cell r="F19" t="str">
            <v>Limpeza</v>
          </cell>
          <cell r="G19" t="str">
            <v>Centro - Rio de Janeiro</v>
          </cell>
          <cell r="H19" t="str">
            <v>Rua Dom Gerardo 35, 10º andar - Centro, Rio de Janeiro/RJ, CEP 20090-905</v>
          </cell>
          <cell r="I19">
            <v>45546</v>
          </cell>
          <cell r="J19">
            <v>45301</v>
          </cell>
          <cell r="K19">
            <v>45666</v>
          </cell>
          <cell r="L19" t="str">
            <v>Vigente</v>
          </cell>
          <cell r="M19">
            <v>1131461.0583333333</v>
          </cell>
          <cell r="N19">
            <v>216202.75</v>
          </cell>
          <cell r="O19">
            <v>228186.31</v>
          </cell>
          <cell r="P19">
            <v>11983.559999999998</v>
          </cell>
        </row>
        <row r="20">
          <cell r="A20" t="str">
            <v>KT_Aeronáutica - Academia da Força Aérea - AFA_Limpeza</v>
          </cell>
          <cell r="B20">
            <v>19</v>
          </cell>
          <cell r="C20" t="str">
            <v>KT</v>
          </cell>
          <cell r="D20" t="str">
            <v>Aeronáutica - Academia da Força Aérea - AFA</v>
          </cell>
          <cell r="E20" t="str">
            <v>010/AFA/2022</v>
          </cell>
          <cell r="F20" t="str">
            <v>Limpeza</v>
          </cell>
          <cell r="G20" t="str">
            <v>Pirassununga/SP</v>
          </cell>
          <cell r="H20" t="str">
            <v>Estrada de Aguaí, s/nº, Campo Fontenelle, Pirassununga/SP</v>
          </cell>
          <cell r="I20">
            <v>45710</v>
          </cell>
          <cell r="J20">
            <v>44734</v>
          </cell>
          <cell r="K20">
            <v>45830</v>
          </cell>
          <cell r="L20" t="str">
            <v>Vigente</v>
          </cell>
          <cell r="M20">
            <v>2311773.4130000002</v>
          </cell>
          <cell r="N20">
            <v>216053.59</v>
          </cell>
          <cell r="O20">
            <v>216053.59</v>
          </cell>
          <cell r="P20">
            <v>0</v>
          </cell>
        </row>
        <row r="21">
          <cell r="A21" t="str">
            <v>KE_Serviço Federal de Processamento de Dados - SERPRO_Facilities</v>
          </cell>
          <cell r="B21">
            <v>20</v>
          </cell>
          <cell r="C21" t="str">
            <v>KE</v>
          </cell>
          <cell r="D21" t="str">
            <v>Serviço Federal de Processamento de Dados - SERPRO</v>
          </cell>
          <cell r="E21" t="str">
            <v>142.571/2023</v>
          </cell>
          <cell r="F21" t="str">
            <v>Facilities</v>
          </cell>
          <cell r="G21" t="str">
            <v>Rio de Janeiro/RJ</v>
          </cell>
          <cell r="H21" t="str">
            <v>Rua Pacheco Leão, 1235 - Fundos - Jardim Botânico, Rio de Janeiro - RJ</v>
          </cell>
          <cell r="I21">
            <v>46663</v>
          </cell>
          <cell r="J21">
            <v>44958</v>
          </cell>
          <cell r="K21">
            <v>46783</v>
          </cell>
          <cell r="L21" t="str">
            <v>Vigente</v>
          </cell>
          <cell r="M21">
            <v>9101303.120000001</v>
          </cell>
          <cell r="N21">
            <v>214316.4</v>
          </cell>
          <cell r="O21">
            <v>214316.4</v>
          </cell>
          <cell r="P21">
            <v>0</v>
          </cell>
        </row>
        <row r="22">
          <cell r="A22" t="str">
            <v>KE_Exército - Instituto Militar de Engenharia - IME_Limpeza e Jardinagem</v>
          </cell>
          <cell r="B22">
            <v>21</v>
          </cell>
          <cell r="C22" t="str">
            <v>KE</v>
          </cell>
          <cell r="D22" t="str">
            <v>Exército - Instituto Militar de Engenharia - IME</v>
          </cell>
          <cell r="E22" t="str">
            <v>03/2020</v>
          </cell>
          <cell r="F22" t="str">
            <v>Limpeza e Jardinagem</v>
          </cell>
          <cell r="G22" t="str">
            <v>Urca - Rio de Janeiro</v>
          </cell>
          <cell r="H22" t="str">
            <v>Praça Gen. Tibúrcio, 80 - Urca, Rio de Janeiro - RJ, 22290-270</v>
          </cell>
          <cell r="I22">
            <v>45718</v>
          </cell>
          <cell r="J22">
            <v>44013</v>
          </cell>
          <cell r="K22">
            <v>45838</v>
          </cell>
          <cell r="L22" t="str">
            <v>Vigente</v>
          </cell>
          <cell r="M22">
            <v>2288237.5506666666</v>
          </cell>
          <cell r="N22">
            <v>208653.88</v>
          </cell>
          <cell r="O22" t="str">
            <v>A ser apurado</v>
          </cell>
          <cell r="P22" t="e">
            <v>#VALUE!</v>
          </cell>
        </row>
        <row r="23">
          <cell r="A23" t="str">
            <v>KT_Marinha - Centro de Intendência Tecnológico da Marinha em São Paulo - CelTMSP_Limpeza</v>
          </cell>
          <cell r="B23">
            <v>22</v>
          </cell>
          <cell r="C23" t="str">
            <v>KT</v>
          </cell>
          <cell r="D23" t="str">
            <v>Marinha - Centro de Intendência Tecnológico da Marinha em São Paulo - CelTMSP</v>
          </cell>
          <cell r="E23" t="str">
            <v>42050/2021-006</v>
          </cell>
          <cell r="F23" t="str">
            <v>Limpeza</v>
          </cell>
          <cell r="G23" t="str">
            <v>Iperó/SP</v>
          </cell>
          <cell r="H23" t="str">
            <v>Estr. Vicinal Sorocaba-Iperó, Km 12,5 - Bacaetava, Iperó - SP, 18560-000</v>
          </cell>
          <cell r="I23">
            <v>45540</v>
          </cell>
          <cell r="J23">
            <v>44564</v>
          </cell>
          <cell r="K23">
            <v>45660</v>
          </cell>
          <cell r="L23" t="str">
            <v>Vigente</v>
          </cell>
          <cell r="M23">
            <v>981578.16766666668</v>
          </cell>
          <cell r="N23">
            <v>195015.53</v>
          </cell>
          <cell r="O23">
            <v>191173.66</v>
          </cell>
          <cell r="P23">
            <v>-3841.8699999999953</v>
          </cell>
        </row>
        <row r="24">
          <cell r="A24" t="str">
            <v>KT_Exército - Base de Administração e Apoio da 1ª Região Militar_Limpeza, Jardinagem e Copeiragem</v>
          </cell>
          <cell r="B24">
            <v>23</v>
          </cell>
          <cell r="C24" t="str">
            <v>KT</v>
          </cell>
          <cell r="D24" t="str">
            <v>Exército - Base de Administração e Apoio da 1ª Região Militar</v>
          </cell>
          <cell r="E24" t="str">
            <v>04/2021</v>
          </cell>
          <cell r="F24" t="str">
            <v>Limpeza, Jardinagem e Copeiragem</v>
          </cell>
          <cell r="G24" t="str">
            <v>Rio de Janeiro/RJ</v>
          </cell>
          <cell r="H24" t="str">
            <v>Praça Duque de Caxias, nº 25, Centro, Rio de Janeiro/RJ</v>
          </cell>
          <cell r="I24">
            <v>45417</v>
          </cell>
          <cell r="J24">
            <v>44441</v>
          </cell>
          <cell r="K24">
            <v>45537</v>
          </cell>
          <cell r="L24" t="str">
            <v>Vigente</v>
          </cell>
          <cell r="M24">
            <v>177238.08666666667</v>
          </cell>
          <cell r="N24">
            <v>189897.95</v>
          </cell>
          <cell r="O24">
            <v>189897.95</v>
          </cell>
          <cell r="P24">
            <v>0</v>
          </cell>
        </row>
        <row r="25">
          <cell r="A25" t="str">
            <v>KT_Instituto de Pesquisas Energéticas e Nucleares - IPEN_Apoio Operacional</v>
          </cell>
          <cell r="B25">
            <v>24</v>
          </cell>
          <cell r="C25" t="str">
            <v>KT</v>
          </cell>
          <cell r="D25" t="str">
            <v>Instituto de Pesquisas Energéticas e Nucleares - IPEN</v>
          </cell>
          <cell r="E25" t="str">
            <v>16/2022</v>
          </cell>
          <cell r="F25" t="str">
            <v>Apoio Operacional</v>
          </cell>
          <cell r="G25" t="str">
            <v>São Paulo/SP</v>
          </cell>
          <cell r="H25" t="str">
            <v>Av. Prof. Lineu Prestes, 2.242 - Butantã, São Paulo/SP</v>
          </cell>
          <cell r="I25">
            <v>45689</v>
          </cell>
          <cell r="J25">
            <v>44713</v>
          </cell>
          <cell r="K25">
            <v>45809</v>
          </cell>
          <cell r="L25" t="str">
            <v>Vigente</v>
          </cell>
          <cell r="M25">
            <v>1553859.9</v>
          </cell>
          <cell r="N25">
            <v>155385.99</v>
          </cell>
          <cell r="O25" t="str">
            <v>A ser apurado</v>
          </cell>
          <cell r="P25" t="e">
            <v>#VALUE!</v>
          </cell>
        </row>
        <row r="26">
          <cell r="A26" t="str">
            <v>KT_Instituto Federal do Rio de Janeiro - IFRJ Reitoria_Limpeza</v>
          </cell>
          <cell r="B26">
            <v>25</v>
          </cell>
          <cell r="C26" t="str">
            <v>KT</v>
          </cell>
          <cell r="D26" t="str">
            <v>Instituto Federal do Rio de Janeiro - IFRJ Reitoria</v>
          </cell>
          <cell r="E26" t="str">
            <v>07/2021</v>
          </cell>
          <cell r="F26" t="str">
            <v>Limpeza</v>
          </cell>
          <cell r="G26" t="str">
            <v>Grande Rio e Interior RJ</v>
          </cell>
          <cell r="H26" t="str">
            <v>Rua Pereira de Almeida, 88, Praça da Bandeira, Rio de Janeiro/RJ</v>
          </cell>
          <cell r="I26">
            <v>45537</v>
          </cell>
          <cell r="J26">
            <v>44562</v>
          </cell>
          <cell r="K26">
            <v>45657</v>
          </cell>
          <cell r="L26" t="str">
            <v>Vigente</v>
          </cell>
          <cell r="M26">
            <v>700249.02533333329</v>
          </cell>
          <cell r="N26">
            <v>141942.37</v>
          </cell>
          <cell r="O26" t="str">
            <v>A ser apurado</v>
          </cell>
          <cell r="P26" t="e">
            <v>#VALUE!</v>
          </cell>
        </row>
        <row r="27">
          <cell r="A27" t="str">
            <v>KE_Departamento Nacional de Infraestrutura de Transportes - DNIT_Limpeza</v>
          </cell>
          <cell r="B27">
            <v>26</v>
          </cell>
          <cell r="C27" t="str">
            <v>KE</v>
          </cell>
          <cell r="D27" t="str">
            <v>Departamento Nacional de Infraestrutura de Transportes - DNIT</v>
          </cell>
          <cell r="E27" t="str">
            <v>0106/2024</v>
          </cell>
          <cell r="F27" t="str">
            <v>Limpeza</v>
          </cell>
          <cell r="G27" t="str">
            <v>Rio de Janeiro/RJ</v>
          </cell>
          <cell r="H27" t="str">
            <v>Av República do
Chile, 230, 3º andar, Rio de Janeiro/RJ, CEP: 20.031-919</v>
          </cell>
          <cell r="I27">
            <v>45596</v>
          </cell>
          <cell r="J27">
            <v>45350</v>
          </cell>
          <cell r="K27">
            <v>45716</v>
          </cell>
          <cell r="L27" t="str">
            <v>Vigente</v>
          </cell>
          <cell r="M27">
            <v>969205.87799999991</v>
          </cell>
          <cell r="N27">
            <v>140464.62</v>
          </cell>
          <cell r="O27" t="str">
            <v>A ser apurado</v>
          </cell>
          <cell r="P27" t="e">
            <v>#VALUE!</v>
          </cell>
        </row>
        <row r="28">
          <cell r="A28" t="str">
            <v>KT_Superintendência Estadual do Ministério da Saúde no Rio de Janeiro - SEMS/RJ_Limpeza</v>
          </cell>
          <cell r="B28">
            <v>27</v>
          </cell>
          <cell r="C28" t="str">
            <v>KT</v>
          </cell>
          <cell r="D28" t="str">
            <v>Superintendência Estadual do Ministério da Saúde no Rio de Janeiro - SEMS/RJ</v>
          </cell>
          <cell r="E28" t="str">
            <v>4280/2022</v>
          </cell>
          <cell r="F28" t="str">
            <v>Limpeza</v>
          </cell>
          <cell r="G28" t="str">
            <v>Rio de Janeiro/RJ</v>
          </cell>
          <cell r="H28" t="str">
            <v>Rua México, 128, 10º andar, Gabinete, – Centro – Rio de Janeiro/RJ</v>
          </cell>
          <cell r="I28">
            <v>45597</v>
          </cell>
          <cell r="J28">
            <v>44986</v>
          </cell>
          <cell r="K28">
            <v>45717</v>
          </cell>
          <cell r="L28" t="str">
            <v>Vigente</v>
          </cell>
          <cell r="M28">
            <v>971533.61066666665</v>
          </cell>
          <cell r="N28">
            <v>140125.04</v>
          </cell>
          <cell r="O28" t="str">
            <v>A ser apurado</v>
          </cell>
          <cell r="P28" t="e">
            <v>#VALUE!</v>
          </cell>
        </row>
        <row r="29">
          <cell r="A29" t="str">
            <v>KE_Companhia de Entrepostos e Armazéns Gerais de São Paulo - CEAGESP_Limpeza</v>
          </cell>
          <cell r="B29">
            <v>28</v>
          </cell>
          <cell r="C29" t="str">
            <v>KE</v>
          </cell>
          <cell r="D29" t="str">
            <v>Companhia de Entrepostos e Armazéns Gerais de São Paulo - CEAGESP</v>
          </cell>
          <cell r="E29" t="str">
            <v>09022-2361-2312-05-030-14-1</v>
          </cell>
          <cell r="F29" t="str">
            <v>Limpeza</v>
          </cell>
          <cell r="G29" t="str">
            <v>São Paulo/SP</v>
          </cell>
          <cell r="H29" t="str">
            <v>Av Doutor Gastão Vidigal, nº 1.946, CEP 05316-900, Vila Leopoldina, São Paulo, SP</v>
          </cell>
          <cell r="I29">
            <v>45518</v>
          </cell>
          <cell r="J29">
            <v>45273</v>
          </cell>
          <cell r="K29">
            <v>45638</v>
          </cell>
          <cell r="L29" t="str">
            <v>Vigente</v>
          </cell>
          <cell r="M29">
            <v>564752.84100000001</v>
          </cell>
          <cell r="N29">
            <v>131337.87</v>
          </cell>
          <cell r="O29" t="str">
            <v>A ser apurado</v>
          </cell>
          <cell r="P29" t="e">
            <v>#VALUE!</v>
          </cell>
        </row>
        <row r="30">
          <cell r="A30" t="str">
            <v>KT_Banco Central do Brasil - Bacen_Apoio Administrativo e Almoxarife</v>
          </cell>
          <cell r="B30">
            <v>29</v>
          </cell>
          <cell r="C30" t="str">
            <v>KT</v>
          </cell>
          <cell r="D30" t="str">
            <v>Banco Central do Brasil - Bacen</v>
          </cell>
          <cell r="E30" t="str">
            <v>50.040/2020</v>
          </cell>
          <cell r="F30" t="str">
            <v>Apoio Administrativo e Almoxarife</v>
          </cell>
          <cell r="G30" t="str">
            <v>Rio de Janeiro/RJ</v>
          </cell>
          <cell r="H30" t="str">
            <v>Av. Pres. Vargas, 730 - Centro, Rio de Janeiro - RJ</v>
          </cell>
          <cell r="I30">
            <v>45577</v>
          </cell>
          <cell r="J30">
            <v>43871</v>
          </cell>
          <cell r="K30">
            <v>45697</v>
          </cell>
          <cell r="L30" t="str">
            <v>Vigente</v>
          </cell>
          <cell r="M30">
            <v>804089.348</v>
          </cell>
          <cell r="N30">
            <v>128312.13</v>
          </cell>
          <cell r="O30" t="str">
            <v>A ser apurado</v>
          </cell>
          <cell r="P30" t="e">
            <v>#VALUE!</v>
          </cell>
        </row>
        <row r="31">
          <cell r="A31" t="str">
            <v>KT_Arquivo Nacional - AN_Limpeza</v>
          </cell>
          <cell r="B31">
            <v>30</v>
          </cell>
          <cell r="C31" t="str">
            <v>KT</v>
          </cell>
          <cell r="D31" t="str">
            <v>Arquivo Nacional - AN</v>
          </cell>
          <cell r="E31" t="str">
            <v>9/2023</v>
          </cell>
          <cell r="F31" t="str">
            <v>Limpeza</v>
          </cell>
          <cell r="G31" t="str">
            <v>Rio de Janeiro/RJ</v>
          </cell>
          <cell r="H31" t="str">
            <v>Praça da República, nº 173, Centro, Rio de Janeiro/RJ</v>
          </cell>
          <cell r="I31">
            <v>45721</v>
          </cell>
          <cell r="J31">
            <v>45110</v>
          </cell>
          <cell r="K31">
            <v>45841</v>
          </cell>
          <cell r="L31" t="str">
            <v>Vigente</v>
          </cell>
          <cell r="M31">
            <v>1399032.3959999999</v>
          </cell>
          <cell r="N31">
            <v>126418.59</v>
          </cell>
          <cell r="O31" t="str">
            <v>A ser apurado</v>
          </cell>
          <cell r="P31" t="e">
            <v>#VALUE!</v>
          </cell>
        </row>
        <row r="32">
          <cell r="A32" t="str">
            <v>KE_Condomínio Edifício Grajau Ville_Limpeza e Portaria</v>
          </cell>
          <cell r="B32">
            <v>31</v>
          </cell>
          <cell r="C32" t="str">
            <v>KE</v>
          </cell>
          <cell r="D32" t="str">
            <v>Condomínio Edifício Grajau Ville</v>
          </cell>
          <cell r="E32" t="str">
            <v>s/n</v>
          </cell>
          <cell r="F32" t="str">
            <v>Limpeza e Portaria</v>
          </cell>
          <cell r="G32" t="str">
            <v>Grajau - Rio de Janeiro</v>
          </cell>
          <cell r="H32" t="str">
            <v>R. Teodoro da Silva, 751 - Vila Isabel, Rio de Janeiro - RJ, 20560-000</v>
          </cell>
          <cell r="I32" t="str">
            <v>-</v>
          </cell>
          <cell r="J32">
            <v>42522</v>
          </cell>
          <cell r="K32">
            <v>45539</v>
          </cell>
          <cell r="L32" t="str">
            <v>Vigente</v>
          </cell>
          <cell r="M32">
            <v>118243.06999999999</v>
          </cell>
          <cell r="N32">
            <v>118243.06999999999</v>
          </cell>
          <cell r="O32">
            <v>118243.07</v>
          </cell>
          <cell r="P32">
            <v>0</v>
          </cell>
        </row>
        <row r="33">
          <cell r="A33" t="str">
            <v>KE_Exército - Escola de Sargentos de Logística - EsSLog_Limpeza e Jardinagem</v>
          </cell>
          <cell r="B33">
            <v>32</v>
          </cell>
          <cell r="C33" t="str">
            <v>KE</v>
          </cell>
          <cell r="D33" t="str">
            <v>Exército - Escola de Sargentos de Logística - EsSLog</v>
          </cell>
          <cell r="E33" t="str">
            <v>01/2019</v>
          </cell>
          <cell r="F33" t="str">
            <v>Limpeza e Jardinagem</v>
          </cell>
          <cell r="G33" t="str">
            <v>Deodoro - Rio de Janeiro</v>
          </cell>
          <cell r="H33" t="str">
            <v>R. João Vicente, 2179 - Deodoro, Rio de Janeiro - RJ, 21610-211</v>
          </cell>
          <cell r="I33">
            <v>45368</v>
          </cell>
          <cell r="J33">
            <v>43661</v>
          </cell>
          <cell r="K33">
            <v>45488</v>
          </cell>
          <cell r="L33" t="str">
            <v>Encerrado</v>
          </cell>
          <cell r="M33">
            <v>-82591.656000000003</v>
          </cell>
          <cell r="N33">
            <v>117988.08</v>
          </cell>
          <cell r="O33">
            <v>58090.33</v>
          </cell>
          <cell r="P33">
            <v>-59897.75</v>
          </cell>
        </row>
        <row r="34">
          <cell r="A34" t="str">
            <v>KE_Marinha - LFM_Limpeza e Jardinagem</v>
          </cell>
          <cell r="B34">
            <v>33</v>
          </cell>
          <cell r="C34" t="str">
            <v>KE</v>
          </cell>
          <cell r="D34" t="str">
            <v>Marinha - LFM</v>
          </cell>
          <cell r="E34" t="str">
            <v>765741/2021-005</v>
          </cell>
          <cell r="F34" t="str">
            <v>Limpeza e Jardinagem</v>
          </cell>
          <cell r="G34" t="str">
            <v>Benfica - Rio de Janeiro</v>
          </cell>
          <cell r="H34" t="str">
            <v>Avenida Dom Hélder Câmara, 315 – Benfica – CEP 21291-911</v>
          </cell>
          <cell r="I34">
            <v>45674</v>
          </cell>
          <cell r="J34">
            <v>44333</v>
          </cell>
          <cell r="K34">
            <v>45794</v>
          </cell>
          <cell r="L34" t="str">
            <v>Vigente</v>
          </cell>
          <cell r="M34">
            <v>1064584.7763522826</v>
          </cell>
          <cell r="N34">
            <v>112061.55540550343</v>
          </cell>
          <cell r="O34" t="str">
            <v>A ser apurado</v>
          </cell>
          <cell r="P34" t="e">
            <v>#VALUE!</v>
          </cell>
        </row>
        <row r="35">
          <cell r="A35" t="str">
            <v>KE_Instituto Brasileiro de Museus - Ibram_Jardinagem</v>
          </cell>
          <cell r="B35">
            <v>34</v>
          </cell>
          <cell r="C35" t="str">
            <v>KE</v>
          </cell>
          <cell r="D35" t="str">
            <v>Instituto Brasileiro de Museus - Ibram</v>
          </cell>
          <cell r="E35" t="str">
            <v>52/2023</v>
          </cell>
          <cell r="F35" t="str">
            <v>Jardinagem</v>
          </cell>
          <cell r="G35" t="str">
            <v>Rio de Janeiro/RJ</v>
          </cell>
          <cell r="H35" t="str">
            <v>Av Presidente Vargas nº 3131, Edifício Teleporto, Sala 1702, , Rio de Janeiro/RJ, CEP 20210030</v>
          </cell>
          <cell r="I35">
            <v>45535</v>
          </cell>
          <cell r="J35">
            <v>45289</v>
          </cell>
          <cell r="K35">
            <v>45655</v>
          </cell>
          <cell r="L35" t="str">
            <v>Vigente</v>
          </cell>
          <cell r="M35">
            <v>455035.66933333332</v>
          </cell>
          <cell r="N35">
            <v>93500.479999999996</v>
          </cell>
          <cell r="O35" t="str">
            <v>A ser apurado</v>
          </cell>
          <cell r="P35" t="e">
            <v>#VALUE!</v>
          </cell>
        </row>
        <row r="36">
          <cell r="A36" t="str">
            <v>KT_Instituto Federal do Rio de Janeiro - IFRJ Campus Nilópolis_Limpeza</v>
          </cell>
          <cell r="B36">
            <v>35</v>
          </cell>
          <cell r="C36" t="str">
            <v>KT</v>
          </cell>
          <cell r="D36" t="str">
            <v>Instituto Federal do Rio de Janeiro - IFRJ Campus Nilópolis</v>
          </cell>
          <cell r="E36" t="str">
            <v>03/2021</v>
          </cell>
          <cell r="F36" t="str">
            <v>Limpeza</v>
          </cell>
          <cell r="G36" t="str">
            <v>Nilópolis/RJ</v>
          </cell>
          <cell r="H36" t="str">
            <v>Rua Coronel Délio Menezes Porto (antiga Lúcio tavares) 1045 – Centro - Nilópolis/RJ</v>
          </cell>
          <cell r="I36">
            <v>45540</v>
          </cell>
          <cell r="J36">
            <v>44564</v>
          </cell>
          <cell r="K36">
            <v>45660</v>
          </cell>
          <cell r="L36" t="str">
            <v>Vigente</v>
          </cell>
          <cell r="M36">
            <v>417534.83133333334</v>
          </cell>
          <cell r="N36">
            <v>82953.94</v>
          </cell>
          <cell r="O36" t="str">
            <v>A ser apurado</v>
          </cell>
          <cell r="P36" t="e">
            <v>#VALUE!</v>
          </cell>
        </row>
        <row r="37">
          <cell r="A37" t="str">
            <v>KE_Instituto Benjamin Constant - IBC_Preparo e Distribuição de Refeições</v>
          </cell>
          <cell r="B37">
            <v>36</v>
          </cell>
          <cell r="C37" t="str">
            <v>KE</v>
          </cell>
          <cell r="D37" t="str">
            <v>Instituto Benjamin Constant - IBC</v>
          </cell>
          <cell r="E37" t="str">
            <v>01/2020</v>
          </cell>
          <cell r="F37" t="str">
            <v>Preparo e Distribuição de Refeições</v>
          </cell>
          <cell r="G37" t="str">
            <v xml:space="preserve">Urca - Rio de Janeiro </v>
          </cell>
          <cell r="H37" t="str">
            <v>Av. Pasteur, 350 / 368 - Urca, Rio de Janeiro - RJ, 22290-240</v>
          </cell>
          <cell r="I37">
            <v>45577</v>
          </cell>
          <cell r="J37">
            <v>43871</v>
          </cell>
          <cell r="K37">
            <v>45697</v>
          </cell>
          <cell r="L37" t="str">
            <v>Vigente</v>
          </cell>
          <cell r="M37">
            <v>401762.20399999997</v>
          </cell>
          <cell r="N37">
            <v>64110.99</v>
          </cell>
          <cell r="O37" t="str">
            <v>A ser apurado</v>
          </cell>
          <cell r="P37" t="e">
            <v>#VALUE!</v>
          </cell>
        </row>
        <row r="38">
          <cell r="A38" t="str">
            <v>KT_Instituto Chico Mendes de Conservação da Biodiversidade - ICMBio_Apoio Administrativo</v>
          </cell>
          <cell r="B38">
            <v>37</v>
          </cell>
          <cell r="C38" t="str">
            <v>KT</v>
          </cell>
          <cell r="D38" t="str">
            <v>Instituto Chico Mendes de Conservação da Biodiversidade - ICMBio</v>
          </cell>
          <cell r="E38" t="str">
            <v>76/2021</v>
          </cell>
          <cell r="F38" t="str">
            <v>Apoio Administrativo</v>
          </cell>
          <cell r="G38" t="str">
            <v>Estado SP</v>
          </cell>
          <cell r="H38" t="str">
            <v>Estrada Vicinal IPE 265, km 19,5 - Bairro Fazenda Ipanema - Iperó/SP</v>
          </cell>
          <cell r="I38">
            <v>45541</v>
          </cell>
          <cell r="J38">
            <v>44565</v>
          </cell>
          <cell r="K38">
            <v>45661</v>
          </cell>
          <cell r="L38" t="str">
            <v>Vigente</v>
          </cell>
          <cell r="M38">
            <v>323635.36</v>
          </cell>
          <cell r="N38">
            <v>63875.4</v>
          </cell>
          <cell r="O38" t="str">
            <v>A ser apurado</v>
          </cell>
          <cell r="P38" t="e">
            <v>#VALUE!</v>
          </cell>
        </row>
        <row r="39">
          <cell r="A39" t="str">
            <v>KE_Exército - Instituto de Biologia do Exército - IBEx_Limpeza</v>
          </cell>
          <cell r="B39">
            <v>38</v>
          </cell>
          <cell r="C39" t="str">
            <v>KE</v>
          </cell>
          <cell r="D39" t="str">
            <v>Exército - Instituto de Biologia do Exército - IBEx</v>
          </cell>
          <cell r="E39" t="str">
            <v>01/2020</v>
          </cell>
          <cell r="F39" t="str">
            <v>Limpeza</v>
          </cell>
          <cell r="G39" t="str">
            <v>Benfica - Rio de Janeiro</v>
          </cell>
          <cell r="H39" t="str">
            <v>Rua Francisco Manuel,102 - Triagem, Rio de Janeiro - CEP: 20911-270</v>
          </cell>
          <cell r="I39">
            <v>45538</v>
          </cell>
          <cell r="J39">
            <v>43832</v>
          </cell>
          <cell r="K39">
            <v>45658</v>
          </cell>
          <cell r="L39" t="str">
            <v>Vigente</v>
          </cell>
          <cell r="M39">
            <v>313478.61666666664</v>
          </cell>
          <cell r="N39">
            <v>63116.5</v>
          </cell>
          <cell r="O39" t="str">
            <v>A ser apurado</v>
          </cell>
          <cell r="P39" t="e">
            <v>#VALUE!</v>
          </cell>
        </row>
        <row r="40">
          <cell r="A40" t="str">
            <v>KE_Condomínio Edifício Villa Splendore_Limpeza e Portaria</v>
          </cell>
          <cell r="B40">
            <v>39</v>
          </cell>
          <cell r="C40" t="str">
            <v>KE</v>
          </cell>
          <cell r="D40" t="str">
            <v>Condomínio Edifício Villa Splendore</v>
          </cell>
          <cell r="E40" t="str">
            <v xml:space="preserve">s/n </v>
          </cell>
          <cell r="F40" t="str">
            <v>Limpeza e Portaria</v>
          </cell>
          <cell r="G40" t="str">
            <v>Meier - Rio de Janeiro</v>
          </cell>
          <cell r="H40" t="str">
            <v>R. Getúlio, 75 - Todos os Santos, Rio de Janeiro - RJ, 20775-001</v>
          </cell>
          <cell r="I40" t="str">
            <v>-</v>
          </cell>
          <cell r="J40">
            <v>43525</v>
          </cell>
          <cell r="K40">
            <v>45539</v>
          </cell>
          <cell r="L40" t="str">
            <v>Vigente</v>
          </cell>
          <cell r="M40">
            <v>56302.37</v>
          </cell>
          <cell r="N40">
            <v>56302.37</v>
          </cell>
          <cell r="O40" t="str">
            <v>A ser apurado</v>
          </cell>
          <cell r="P40" t="e">
            <v>#VALUE!</v>
          </cell>
        </row>
        <row r="41">
          <cell r="A41" t="str">
            <v>KT_Instituto do Patrimônio Histórico e Artístico Nacional - IPHAN_Limpeza</v>
          </cell>
          <cell r="B41">
            <v>40</v>
          </cell>
          <cell r="C41" t="str">
            <v>KT</v>
          </cell>
          <cell r="D41" t="str">
            <v>Instituto do Patrimônio Histórico e Artístico Nacional - IPHAN</v>
          </cell>
          <cell r="E41" t="str">
            <v>03/2022</v>
          </cell>
          <cell r="F41" t="str">
            <v>Limpeza</v>
          </cell>
          <cell r="G41" t="str">
            <v>Estado do RJ</v>
          </cell>
          <cell r="H41" t="str">
            <v>Praça Quinze de Novembro, No. 48, Centro, Rio de Janeiro/RJ</v>
          </cell>
          <cell r="I41">
            <v>45652</v>
          </cell>
          <cell r="J41">
            <v>44676</v>
          </cell>
          <cell r="K41">
            <v>45772</v>
          </cell>
          <cell r="L41" t="str">
            <v>Vigente</v>
          </cell>
          <cell r="M41">
            <v>464898.61266666668</v>
          </cell>
          <cell r="N41">
            <v>53030.26</v>
          </cell>
          <cell r="O41" t="str">
            <v>A ser apurado</v>
          </cell>
          <cell r="P41" t="e">
            <v>#VALUE!</v>
          </cell>
        </row>
        <row r="42">
          <cell r="A42" t="str">
            <v>KE_Marinha - CIASC_Limpeza</v>
          </cell>
          <cell r="B42">
            <v>41</v>
          </cell>
          <cell r="C42" t="str">
            <v>KE</v>
          </cell>
          <cell r="D42" t="str">
            <v>Marinha - CIASC</v>
          </cell>
          <cell r="E42" t="str">
            <v>2018-004</v>
          </cell>
          <cell r="F42" t="str">
            <v>Limpeza</v>
          </cell>
          <cell r="G42" t="str">
            <v>Iha do Governador - Rio de Janeiro</v>
          </cell>
          <cell r="H42" t="str">
            <v>R. Magno Martins, s/n - Ilha do Gov., Rio de Janeiro - RJ, 21911-430</v>
          </cell>
          <cell r="I42">
            <v>45538</v>
          </cell>
          <cell r="J42">
            <v>43467</v>
          </cell>
          <cell r="K42">
            <v>45658</v>
          </cell>
          <cell r="L42" t="str">
            <v>Vigente</v>
          </cell>
          <cell r="M42">
            <v>257380.61333333331</v>
          </cell>
          <cell r="N42">
            <v>51821.599999999999</v>
          </cell>
          <cell r="O42" t="str">
            <v>A ser apurado</v>
          </cell>
          <cell r="P42" t="e">
            <v>#VALUE!</v>
          </cell>
        </row>
        <row r="43">
          <cell r="A43" t="str">
            <v>KE_Laboratório Nacional de Computação Científica - LNCC _Limpeza</v>
          </cell>
          <cell r="B43">
            <v>42</v>
          </cell>
          <cell r="C43" t="str">
            <v>KE</v>
          </cell>
          <cell r="D43" t="str">
            <v xml:space="preserve">Laboratório Nacional de Computação Científica - LNCC </v>
          </cell>
          <cell r="E43" t="str">
            <v>03/2019</v>
          </cell>
          <cell r="F43" t="str">
            <v>Limpeza</v>
          </cell>
          <cell r="G43" t="str">
            <v>Petrópolis/RJ</v>
          </cell>
          <cell r="H43" t="str">
            <v>Av. Getúlio Vargas, 333, Quitandinha, Petrópolis, RJ</v>
          </cell>
          <cell r="I43">
            <v>45658</v>
          </cell>
          <cell r="J43">
            <v>43587</v>
          </cell>
          <cell r="K43">
            <v>45778</v>
          </cell>
          <cell r="L43" t="str">
            <v>Vigente</v>
          </cell>
          <cell r="M43">
            <v>423932.25366666669</v>
          </cell>
          <cell r="N43">
            <v>47278.69</v>
          </cell>
          <cell r="O43" t="str">
            <v>A ser apurado</v>
          </cell>
          <cell r="P43" t="e">
            <v>#VALUE!</v>
          </cell>
        </row>
        <row r="44">
          <cell r="A44" t="str">
            <v>KE_Fundação de Apoio à Pesquisa Científica e Tecnológica da UFRRJ – FAPUR_Apoio Operacional</v>
          </cell>
          <cell r="B44">
            <v>43</v>
          </cell>
          <cell r="C44" t="str">
            <v>KE</v>
          </cell>
          <cell r="D44" t="str">
            <v>Fundação de Apoio à Pesquisa Científica e Tecnológica da UFRRJ – FAPUR</v>
          </cell>
          <cell r="E44" t="str">
            <v>8/2023</v>
          </cell>
          <cell r="F44" t="str">
            <v>Apoio Operacional</v>
          </cell>
          <cell r="G44" t="str">
            <v>Seropédica - RJ</v>
          </cell>
          <cell r="H44" t="str">
            <v>BR 465, KM 47, Campus da UFRRJ, Rua UO, S/N, Seropédica, RJ, CEP 23.897-035</v>
          </cell>
          <cell r="I44">
            <v>45470</v>
          </cell>
          <cell r="J44">
            <v>45042</v>
          </cell>
          <cell r="K44">
            <v>45590</v>
          </cell>
          <cell r="L44" t="str">
            <v>Vigente</v>
          </cell>
          <cell r="M44">
            <v>123049.20599999999</v>
          </cell>
          <cell r="N44">
            <v>45573.78</v>
          </cell>
          <cell r="O44" t="str">
            <v>A ser apurado</v>
          </cell>
          <cell r="P44" t="e">
            <v>#VALUE!</v>
          </cell>
        </row>
        <row r="45">
          <cell r="A45" t="str">
            <v>KT_Instituto Federal do Rio de Janeiro - IFRJ Campus Rio de Janeiro_Limpeza</v>
          </cell>
          <cell r="B45">
            <v>44</v>
          </cell>
          <cell r="C45" t="str">
            <v>KT</v>
          </cell>
          <cell r="D45" t="str">
            <v>Instituto Federal do Rio de Janeiro - IFRJ Campus Rio de Janeiro</v>
          </cell>
          <cell r="E45" t="str">
            <v>01/2022</v>
          </cell>
          <cell r="F45" t="str">
            <v>Limpeza</v>
          </cell>
          <cell r="G45" t="str">
            <v>Rio de Janeiro/RJ</v>
          </cell>
          <cell r="H45" t="str">
            <v>Rua Senador Furtado, nº 121 – Maracanã – Rio de Janeiro/RJ</v>
          </cell>
          <cell r="I45">
            <v>45538</v>
          </cell>
          <cell r="J45">
            <v>44562</v>
          </cell>
          <cell r="K45">
            <v>45658</v>
          </cell>
          <cell r="L45" t="str">
            <v>Vigente</v>
          </cell>
          <cell r="M45">
            <v>212698.74166666667</v>
          </cell>
          <cell r="N45">
            <v>42825.25</v>
          </cell>
          <cell r="O45" t="str">
            <v>A ser apurado</v>
          </cell>
          <cell r="P45" t="e">
            <v>#VALUE!</v>
          </cell>
        </row>
        <row r="46">
          <cell r="A46" t="str">
            <v>KT_Instituto Federal do Rio de Janeiro - IFRJ Campus São Gonçalo_Limpeza</v>
          </cell>
          <cell r="B46">
            <v>45</v>
          </cell>
          <cell r="C46" t="str">
            <v>KT</v>
          </cell>
          <cell r="D46" t="str">
            <v>Instituto Federal do Rio de Janeiro - IFRJ Campus São Gonçalo</v>
          </cell>
          <cell r="E46" t="str">
            <v>03/2021</v>
          </cell>
          <cell r="F46" t="str">
            <v>Limpeza</v>
          </cell>
          <cell r="G46" t="str">
            <v>São Gonçalo/RJ</v>
          </cell>
          <cell r="H46" t="str">
            <v>Rua José Pereira dos Santos (Antiga Rua da Feira) – Neves – São Gonçalo/RJ</v>
          </cell>
          <cell r="I46">
            <v>45540</v>
          </cell>
          <cell r="J46">
            <v>44564</v>
          </cell>
          <cell r="K46">
            <v>45660</v>
          </cell>
          <cell r="L46" t="str">
            <v>Vigente</v>
          </cell>
          <cell r="M46">
            <v>208553.29766666668</v>
          </cell>
          <cell r="N46">
            <v>41434.43</v>
          </cell>
          <cell r="O46" t="str">
            <v>A ser apurado</v>
          </cell>
          <cell r="P46" t="e">
            <v>#VALUE!</v>
          </cell>
        </row>
        <row r="47">
          <cell r="A47" t="str">
            <v>KT_Museu do Índio_Limpeza, Jardinagem e Copeiragem</v>
          </cell>
          <cell r="B47">
            <v>46</v>
          </cell>
          <cell r="C47" t="str">
            <v>KT</v>
          </cell>
          <cell r="D47" t="str">
            <v>Museu do Índio</v>
          </cell>
          <cell r="E47" t="str">
            <v>45/2020</v>
          </cell>
          <cell r="F47" t="str">
            <v>Limpeza, Jardinagem e Copeiragem</v>
          </cell>
          <cell r="G47" t="str">
            <v>Rio de Janeiro/RJ</v>
          </cell>
          <cell r="H47" t="str">
            <v>Rua das Palmeiras nº 55 - Botafogo, Rio de
Janeiro/RJ, CEP 22270-070</v>
          </cell>
          <cell r="I47">
            <v>45588</v>
          </cell>
          <cell r="J47">
            <v>43881</v>
          </cell>
          <cell r="K47">
            <v>45708</v>
          </cell>
          <cell r="L47" t="str">
            <v>Vigente</v>
          </cell>
          <cell r="M47">
            <v>246746.46799999999</v>
          </cell>
          <cell r="N47">
            <v>37197.96</v>
          </cell>
          <cell r="O47">
            <v>37196.959999999999</v>
          </cell>
          <cell r="P47">
            <v>-1</v>
          </cell>
        </row>
        <row r="48">
          <cell r="A48" t="str">
            <v>KT_Instituto Federal do Rio de Janeiro - IFRJ Campus Paracambi_Limpeza</v>
          </cell>
          <cell r="B48">
            <v>47</v>
          </cell>
          <cell r="C48" t="str">
            <v>KT</v>
          </cell>
          <cell r="D48" t="str">
            <v>Instituto Federal do Rio de Janeiro - IFRJ Campus Paracambi</v>
          </cell>
          <cell r="E48" t="str">
            <v>01/2022</v>
          </cell>
          <cell r="F48" t="str">
            <v>Limpeza</v>
          </cell>
          <cell r="G48" t="str">
            <v>Paracambi/RJ</v>
          </cell>
          <cell r="H48" t="str">
            <v>Rua Sebastião Lacerda, s/nº - Centro, na cidade de Paracambi/RJ</v>
          </cell>
          <cell r="I48">
            <v>45537</v>
          </cell>
          <cell r="J48">
            <v>44562</v>
          </cell>
          <cell r="K48">
            <v>45657</v>
          </cell>
          <cell r="L48" t="str">
            <v>Vigente</v>
          </cell>
          <cell r="M48">
            <v>176026.41466666665</v>
          </cell>
          <cell r="N48">
            <v>35681.03</v>
          </cell>
          <cell r="O48" t="str">
            <v>A ser apurado</v>
          </cell>
          <cell r="P48" t="e">
            <v>#VALUE!</v>
          </cell>
        </row>
        <row r="49">
          <cell r="A49" t="str">
            <v>KT_Universidade Federal Rural do Rio de Janeiro - UFRRJ_Limpeza</v>
          </cell>
          <cell r="B49">
            <v>48</v>
          </cell>
          <cell r="C49" t="str">
            <v>KT</v>
          </cell>
          <cell r="D49" t="str">
            <v>Universidade Federal Rural do Rio de Janeiro - UFRRJ</v>
          </cell>
          <cell r="E49" t="str">
            <v>07/2023</v>
          </cell>
          <cell r="F49" t="str">
            <v>Limpeza</v>
          </cell>
          <cell r="G49" t="str">
            <v>Três Rios - RJ</v>
          </cell>
          <cell r="H49" t="str">
            <v>Av. Pref. Alberto da Silva Lavinas, 1847 - Centro, Três Rios - RJ, 25802-100</v>
          </cell>
          <cell r="I49">
            <v>45630</v>
          </cell>
          <cell r="J49">
            <v>45019</v>
          </cell>
          <cell r="K49">
            <v>45750</v>
          </cell>
          <cell r="L49" t="str">
            <v>Vigente</v>
          </cell>
          <cell r="M49">
            <v>267915.68333333335</v>
          </cell>
          <cell r="N49">
            <v>33350.5</v>
          </cell>
          <cell r="O49" t="str">
            <v>A ser apurado</v>
          </cell>
          <cell r="P49" t="e">
            <v>#VALUE!</v>
          </cell>
        </row>
        <row r="50">
          <cell r="A50" t="str">
            <v>KT_Instituto Federal do Rio de Janeiro - IFRJ Campus Volta Redonda_Limpeza</v>
          </cell>
          <cell r="B50">
            <v>49</v>
          </cell>
          <cell r="C50" t="str">
            <v>KT</v>
          </cell>
          <cell r="D50" t="str">
            <v>Instituto Federal do Rio de Janeiro - IFRJ Campus Volta Redonda</v>
          </cell>
          <cell r="E50" t="str">
            <v>04/2021</v>
          </cell>
          <cell r="F50" t="str">
            <v>Limpeza</v>
          </cell>
          <cell r="G50" t="str">
            <v>Volta Redonda/RJ</v>
          </cell>
          <cell r="H50" t="str">
            <v>Rua Antônio Barreiros, nº 212, Nossa Senhora das Graças, Volta Redonda/RJ</v>
          </cell>
          <cell r="I50">
            <v>45538</v>
          </cell>
          <cell r="J50">
            <v>44562</v>
          </cell>
          <cell r="K50">
            <v>45658</v>
          </cell>
          <cell r="L50" t="str">
            <v>Vigente</v>
          </cell>
          <cell r="M50">
            <v>161484.06433333334</v>
          </cell>
          <cell r="N50">
            <v>32513.57</v>
          </cell>
          <cell r="O50" t="str">
            <v>A ser apurado</v>
          </cell>
          <cell r="P50" t="e">
            <v>#VALUE!</v>
          </cell>
        </row>
        <row r="51">
          <cell r="A51" t="str">
            <v>KT_Instituto Federal do Rio de Janeiro - IFRJ Campus Realengo_Limpeza</v>
          </cell>
          <cell r="B51">
            <v>50</v>
          </cell>
          <cell r="C51" t="str">
            <v>KT</v>
          </cell>
          <cell r="D51" t="str">
            <v>Instituto Federal do Rio de Janeiro - IFRJ Campus Realengo</v>
          </cell>
          <cell r="E51" t="str">
            <v>04/2021</v>
          </cell>
          <cell r="F51" t="str">
            <v>Limpeza</v>
          </cell>
          <cell r="G51" t="str">
            <v>Rio de Janeiro/RJ</v>
          </cell>
          <cell r="H51" t="str">
            <v>Professor Carlos Wenceslau, 343 - Realengo,
Rio de Janeiro - RJ</v>
          </cell>
          <cell r="I51">
            <v>45537</v>
          </cell>
          <cell r="J51">
            <v>44562</v>
          </cell>
          <cell r="K51">
            <v>45657</v>
          </cell>
          <cell r="L51" t="str">
            <v>Vigente</v>
          </cell>
          <cell r="M51">
            <v>149255.05134666667</v>
          </cell>
          <cell r="N51">
            <v>30254.402300000002</v>
          </cell>
          <cell r="O51" t="str">
            <v>A ser apurado</v>
          </cell>
          <cell r="P51" t="e">
            <v>#VALUE!</v>
          </cell>
        </row>
        <row r="52">
          <cell r="A52" t="str">
            <v>KE_Conselho Regional de Farmácia CRF-RJ_Limpeza</v>
          </cell>
          <cell r="B52">
            <v>51</v>
          </cell>
          <cell r="C52" t="str">
            <v>KE</v>
          </cell>
          <cell r="D52" t="str">
            <v>Conselho Regional de Farmácia CRF-RJ</v>
          </cell>
          <cell r="E52" t="str">
            <v>PE 07/2018</v>
          </cell>
          <cell r="F52" t="str">
            <v>Limpeza</v>
          </cell>
          <cell r="G52" t="str">
            <v>Tijuca e Interior do Rio de Janeiro</v>
          </cell>
          <cell r="H52" t="str">
            <v>Rua Afonso Pena, nº 115, Tijuca - Rio de Janeiro - RJ</v>
          </cell>
          <cell r="I52">
            <v>45482</v>
          </cell>
          <cell r="J52">
            <v>43227</v>
          </cell>
          <cell r="K52">
            <v>45602</v>
          </cell>
          <cell r="L52" t="str">
            <v>Vigente</v>
          </cell>
          <cell r="M52">
            <v>89962.899000000019</v>
          </cell>
          <cell r="N52">
            <v>29020.290000000005</v>
          </cell>
          <cell r="O52" t="str">
            <v>A ser apurado</v>
          </cell>
          <cell r="P52" t="e">
            <v>#VALUE!</v>
          </cell>
        </row>
        <row r="53">
          <cell r="A53" t="str">
            <v xml:space="preserve">KE_Xhow Alimentos_Limpeza </v>
          </cell>
          <cell r="B53">
            <v>52</v>
          </cell>
          <cell r="C53" t="str">
            <v>KE</v>
          </cell>
          <cell r="D53" t="str">
            <v>Xhow Alimentos</v>
          </cell>
          <cell r="E53" t="str">
            <v>s/n</v>
          </cell>
          <cell r="F53" t="str">
            <v xml:space="preserve">Limpeza </v>
          </cell>
          <cell r="G53" t="str">
            <v>Lagoa - Rio de Janeiro</v>
          </cell>
          <cell r="H53" t="str">
            <v>R. Maria Angélica, 21 - Lagoa, Rio de Janeiro - RJ, 22470-201</v>
          </cell>
          <cell r="I53" t="str">
            <v>-</v>
          </cell>
          <cell r="J53">
            <v>40969</v>
          </cell>
          <cell r="K53">
            <v>45539</v>
          </cell>
          <cell r="L53" t="str">
            <v>Vigente</v>
          </cell>
          <cell r="M53">
            <v>26336.89</v>
          </cell>
          <cell r="N53">
            <v>26336.89</v>
          </cell>
          <cell r="O53" t="str">
            <v>A ser apurado</v>
          </cell>
          <cell r="P53" t="e">
            <v>#VALUE!</v>
          </cell>
        </row>
        <row r="54">
          <cell r="A54" t="str">
            <v>KE_Condomínio Edifício Anambé_Limpeza e Portaria</v>
          </cell>
          <cell r="B54">
            <v>53</v>
          </cell>
          <cell r="C54" t="str">
            <v>KE</v>
          </cell>
          <cell r="D54" t="str">
            <v>Condomínio Edifício Anambé</v>
          </cell>
          <cell r="E54" t="str">
            <v>s/n</v>
          </cell>
          <cell r="F54" t="str">
            <v>Limpeza e Portaria</v>
          </cell>
          <cell r="G54" t="str">
            <v>Botafogo - Rio de Janeiro</v>
          </cell>
          <cell r="H54" t="str">
            <v>R. Gen. Severiano, 100 - Botafogo, Rio de Janeiro - RJ, 22290-040</v>
          </cell>
          <cell r="I54" t="str">
            <v>-</v>
          </cell>
          <cell r="J54">
            <v>40186</v>
          </cell>
          <cell r="K54">
            <v>45539</v>
          </cell>
          <cell r="L54" t="str">
            <v>Vigente</v>
          </cell>
          <cell r="M54">
            <v>24665.43</v>
          </cell>
          <cell r="N54">
            <v>24665.43</v>
          </cell>
          <cell r="O54" t="str">
            <v>A ser apurado</v>
          </cell>
          <cell r="P54" t="e">
            <v>#VALUE!</v>
          </cell>
        </row>
        <row r="55">
          <cell r="A55" t="str">
            <v>KE_Mitra - Catedral São Sebastião_Limpeza</v>
          </cell>
          <cell r="B55">
            <v>54</v>
          </cell>
          <cell r="C55" t="str">
            <v>KE</v>
          </cell>
          <cell r="D55" t="str">
            <v>Mitra - Catedral São Sebastião</v>
          </cell>
          <cell r="E55" t="str">
            <v>s/n</v>
          </cell>
          <cell r="F55" t="str">
            <v>Limpeza</v>
          </cell>
          <cell r="G55" t="str">
            <v>Centro - Rio de Janeiro</v>
          </cell>
          <cell r="H55" t="str">
            <v>Av. Chile, 245 - Centro, Rio de Janeiro - RJ, 20031-170</v>
          </cell>
          <cell r="I55" t="str">
            <v>-</v>
          </cell>
          <cell r="J55">
            <v>35555</v>
          </cell>
          <cell r="K55">
            <v>45539</v>
          </cell>
          <cell r="L55" t="str">
            <v>Vigente</v>
          </cell>
          <cell r="M55">
            <v>23232.31</v>
          </cell>
          <cell r="N55">
            <v>23232.31</v>
          </cell>
          <cell r="O55" t="str">
            <v>A ser apurado</v>
          </cell>
          <cell r="P55" t="e">
            <v>#VALUE!</v>
          </cell>
        </row>
        <row r="56">
          <cell r="A56" t="str">
            <v>KE_Mitra - Rua São José_Limpeza</v>
          </cell>
          <cell r="B56">
            <v>55</v>
          </cell>
          <cell r="C56" t="str">
            <v>KE</v>
          </cell>
          <cell r="D56" t="str">
            <v>Mitra - Rua São José</v>
          </cell>
          <cell r="E56" t="str">
            <v>s/n</v>
          </cell>
          <cell r="F56" t="str">
            <v>Limpeza</v>
          </cell>
          <cell r="G56" t="str">
            <v xml:space="preserve">Gloria - Rio de Janeiro </v>
          </cell>
          <cell r="H56" t="str">
            <v>R. São José, 90 - Centro - Rio de Janeiro - RJ, 20010-020</v>
          </cell>
          <cell r="I56" t="str">
            <v>-</v>
          </cell>
          <cell r="J56">
            <v>42653</v>
          </cell>
          <cell r="K56">
            <v>45539</v>
          </cell>
          <cell r="L56" t="str">
            <v>Vigente</v>
          </cell>
          <cell r="M56">
            <v>19265.7</v>
          </cell>
          <cell r="N56">
            <v>19265.7</v>
          </cell>
          <cell r="O56" t="str">
            <v>A ser apurado</v>
          </cell>
          <cell r="P56" t="e">
            <v>#VALUE!</v>
          </cell>
        </row>
        <row r="57">
          <cell r="A57" t="str">
            <v>KT_Tribunal de Contas do Município do Rio de Janeiro - TCMRJ_Motoboy</v>
          </cell>
          <cell r="B57">
            <v>56</v>
          </cell>
          <cell r="C57" t="str">
            <v>KT</v>
          </cell>
          <cell r="D57" t="str">
            <v>Tribunal de Contas do Município do Rio de Janeiro - TCMRJ</v>
          </cell>
          <cell r="E57" t="str">
            <v>12/2021</v>
          </cell>
          <cell r="F57" t="str">
            <v>Motoboy</v>
          </cell>
          <cell r="G57" t="str">
            <v>Rio de Janeiro/RJ</v>
          </cell>
          <cell r="H57" t="str">
            <v>Rua Santa Luzia, 732 - Centro, Rio de Janeiro - RJ, 20030-042</v>
          </cell>
          <cell r="I57">
            <v>46053</v>
          </cell>
          <cell r="J57">
            <v>44348</v>
          </cell>
          <cell r="K57">
            <v>46173</v>
          </cell>
          <cell r="L57" t="str">
            <v>Vigente</v>
          </cell>
          <cell r="M57">
            <v>330316.09600000002</v>
          </cell>
          <cell r="N57">
            <v>14923.92</v>
          </cell>
          <cell r="O57" t="str">
            <v>A ser apurado</v>
          </cell>
          <cell r="P57" t="e">
            <v>#VALUE!</v>
          </cell>
        </row>
        <row r="58">
          <cell r="A58" t="str">
            <v>KT_Fundação Instituto Brasileiro de Geografia e Estatística – IBGE_Limpeza</v>
          </cell>
          <cell r="B58">
            <v>57</v>
          </cell>
          <cell r="C58" t="str">
            <v>KT</v>
          </cell>
          <cell r="D58" t="str">
            <v>Fundação Instituto Brasileiro de Geografia e Estatística – IBGE</v>
          </cell>
          <cell r="E58" t="str">
            <v>01/2021</v>
          </cell>
          <cell r="F58" t="str">
            <v>Limpeza</v>
          </cell>
          <cell r="G58" t="str">
            <v>Rio de Janeiro/RJ</v>
          </cell>
          <cell r="H58" t="str">
            <v>Avenida Beira Mar, nº 436, Castelo, na cidade do Rio de Janeiro/RJ</v>
          </cell>
          <cell r="I58">
            <v>45751</v>
          </cell>
          <cell r="J58">
            <v>44410</v>
          </cell>
          <cell r="K58">
            <v>45871</v>
          </cell>
          <cell r="L58" t="str">
            <v>Vigente</v>
          </cell>
          <cell r="M58">
            <v>179126.40866666666</v>
          </cell>
          <cell r="N58">
            <v>14844.73</v>
          </cell>
          <cell r="O58" t="str">
            <v>A ser apurado</v>
          </cell>
          <cell r="P58" t="e">
            <v>#VALUE!</v>
          </cell>
        </row>
        <row r="59">
          <cell r="A59" t="str">
            <v>KE_Tribunal Região Federal da 2ª Região_Montagem de Mobiliário</v>
          </cell>
          <cell r="B59">
            <v>58</v>
          </cell>
          <cell r="C59" t="str">
            <v>KE</v>
          </cell>
          <cell r="D59" t="str">
            <v>Tribunal Região Federal da 2ª Região</v>
          </cell>
          <cell r="E59" t="str">
            <v>TRF2-CON-2021/00097</v>
          </cell>
          <cell r="F59" t="str">
            <v>Montagem de Mobiliário</v>
          </cell>
          <cell r="G59" t="str">
            <v>Centro - Rio de Janeiro</v>
          </cell>
          <cell r="H59" t="str">
            <v>Avenida Rio Branco, 241, Centro, Rio de Janeiro, RJ</v>
          </cell>
          <cell r="I59">
            <v>45540</v>
          </cell>
          <cell r="J59">
            <v>44565</v>
          </cell>
          <cell r="K59">
            <v>45660</v>
          </cell>
          <cell r="L59" t="str">
            <v>Vigente</v>
          </cell>
          <cell r="M59">
            <v>71892.660333333333</v>
          </cell>
          <cell r="N59">
            <v>14283.31</v>
          </cell>
          <cell r="O59" t="str">
            <v>A ser apurado</v>
          </cell>
          <cell r="P59" t="e">
            <v>#VALUE!</v>
          </cell>
        </row>
        <row r="60">
          <cell r="A60" t="str">
            <v>KE_Mitra - Paróquia Nossa Senhora da Paz_Limpeza</v>
          </cell>
          <cell r="B60">
            <v>59</v>
          </cell>
          <cell r="C60" t="str">
            <v>KE</v>
          </cell>
          <cell r="D60" t="str">
            <v>Mitra - Paróquia Nossa Senhora da Paz</v>
          </cell>
          <cell r="E60" t="str">
            <v>s/n</v>
          </cell>
          <cell r="F60" t="str">
            <v>Limpeza</v>
          </cell>
          <cell r="G60" t="str">
            <v>Ipanema - Rio de Janeiro</v>
          </cell>
          <cell r="H60" t="str">
            <v>R. Visc. de Pirajá, 339 - Ipanema, Rio de Janeiro - RJ</v>
          </cell>
          <cell r="I60" t="str">
            <v>-</v>
          </cell>
          <cell r="J60">
            <v>45509</v>
          </cell>
          <cell r="K60">
            <v>45539</v>
          </cell>
          <cell r="L60" t="str">
            <v>Vigente</v>
          </cell>
          <cell r="M60">
            <v>10107.36</v>
          </cell>
          <cell r="N60">
            <v>10107.36</v>
          </cell>
          <cell r="O60" t="str">
            <v>A ser apurado</v>
          </cell>
          <cell r="P60" t="e">
            <v>#VALUE!</v>
          </cell>
        </row>
        <row r="61">
          <cell r="A61" t="str">
            <v>KT_MSC Mediterranean Ltda_Limpeza</v>
          </cell>
          <cell r="B61">
            <v>60</v>
          </cell>
          <cell r="C61" t="str">
            <v>KT</v>
          </cell>
          <cell r="D61" t="str">
            <v>MSC Mediterranean Ltda</v>
          </cell>
          <cell r="E61" t="str">
            <v>s/n</v>
          </cell>
          <cell r="F61" t="str">
            <v>Limpeza</v>
          </cell>
          <cell r="G61" t="str">
            <v>Rio de Janeiro/RJ</v>
          </cell>
          <cell r="H61" t="str">
            <v>Rua Monsenhor Manuel Gomes, 370 - São Cristóvão, Rio de Janeiro - RJ</v>
          </cell>
          <cell r="I61">
            <v>45509</v>
          </cell>
          <cell r="J61">
            <v>43466</v>
          </cell>
          <cell r="K61">
            <v>45539</v>
          </cell>
          <cell r="L61" t="str">
            <v>Vigente</v>
          </cell>
          <cell r="M61">
            <v>9588.7800000000007</v>
          </cell>
          <cell r="N61">
            <v>9588.7800000000007</v>
          </cell>
          <cell r="O61">
            <v>9588.7800000000007</v>
          </cell>
          <cell r="P61">
            <v>0</v>
          </cell>
        </row>
        <row r="62">
          <cell r="A62" t="str">
            <v>INSET_Instituto Federal de Educação RJ – IFRJ Campus Volta Redonda_Controle de Pragas e Vetores</v>
          </cell>
          <cell r="B62">
            <v>61</v>
          </cell>
          <cell r="C62" t="str">
            <v>INSET</v>
          </cell>
          <cell r="D62" t="str">
            <v>Instituto Federal de Educação RJ – IFRJ Campus Volta Redonda</v>
          </cell>
          <cell r="E62" t="str">
            <v>01/2021</v>
          </cell>
          <cell r="F62" t="str">
            <v>Controle de Pragas e Vetores</v>
          </cell>
          <cell r="G62" t="str">
            <v>Volta Redonda - RJ</v>
          </cell>
          <cell r="H62" t="str">
            <v>R. Antônio Barreiros, 212 - Nossa Sra. das Gracas, Volta Redonda - RJ, 27213-100</v>
          </cell>
          <cell r="I62">
            <v>45732</v>
          </cell>
          <cell r="J62">
            <v>44392</v>
          </cell>
          <cell r="K62">
            <v>45852</v>
          </cell>
          <cell r="L62" t="str">
            <v>Vigente</v>
          </cell>
          <cell r="M62">
            <v>77632.333333333343</v>
          </cell>
          <cell r="N62">
            <v>6790</v>
          </cell>
          <cell r="O62" t="str">
            <v>Insetkan</v>
          </cell>
        </row>
        <row r="63">
          <cell r="A63" t="str">
            <v>KT_Serviço Social do Comércio - Departamento Nacional - Sesc DN_Motoboy</v>
          </cell>
          <cell r="B63">
            <v>62</v>
          </cell>
          <cell r="C63" t="str">
            <v>KT</v>
          </cell>
          <cell r="D63" t="str">
            <v>Serviço Social do Comércio - Departamento Nacional - Sesc DN</v>
          </cell>
          <cell r="E63" t="str">
            <v>21D_0023-PG</v>
          </cell>
          <cell r="F63" t="str">
            <v>Motoboy</v>
          </cell>
          <cell r="G63" t="str">
            <v>Rio de Janeiro/RJ</v>
          </cell>
          <cell r="H63" t="str">
            <v>Av. Ayrton Senna, 5555 - Jacarepaguá, Rio de Janeiro - RJ, 22775-004</v>
          </cell>
          <cell r="I63">
            <v>45571</v>
          </cell>
          <cell r="J63">
            <v>44596</v>
          </cell>
          <cell r="K63">
            <v>45691</v>
          </cell>
          <cell r="L63" t="str">
            <v>Vigente</v>
          </cell>
          <cell r="M63">
            <v>38725.171333333339</v>
          </cell>
          <cell r="N63">
            <v>6383.27</v>
          </cell>
          <cell r="O63" t="str">
            <v>A ser apurado</v>
          </cell>
          <cell r="P63" t="e">
            <v>#VALUE!</v>
          </cell>
        </row>
        <row r="64">
          <cell r="A64" t="str">
            <v>INSET_Banco do Brasil_Controle de Pragas e Vetores</v>
          </cell>
          <cell r="B64">
            <v>63</v>
          </cell>
          <cell r="C64" t="str">
            <v>INSET</v>
          </cell>
          <cell r="D64" t="str">
            <v>Banco do Brasil</v>
          </cell>
          <cell r="E64" t="str">
            <v>2021.7421.5355</v>
          </cell>
          <cell r="F64" t="str">
            <v>Controle de Pragas e Vetores</v>
          </cell>
          <cell r="G64" t="str">
            <v>Centro - Rio de Janeiro</v>
          </cell>
          <cell r="H64" t="str">
            <v>Rua Senador Dantas, 105, Centro, Rio de Janeiro - RJ, CEP 20031-923</v>
          </cell>
          <cell r="I64">
            <v>46250</v>
          </cell>
          <cell r="J64">
            <v>44544</v>
          </cell>
          <cell r="K64">
            <v>46370</v>
          </cell>
          <cell r="L64" t="str">
            <v>Vigente</v>
          </cell>
          <cell r="M64">
            <v>154250.73299999998</v>
          </cell>
          <cell r="N64">
            <v>5374.59</v>
          </cell>
          <cell r="O64" t="str">
            <v>Insetkan</v>
          </cell>
        </row>
        <row r="65">
          <cell r="A65" t="str">
            <v xml:space="preserve">KE_Banco da Providência_Limpeza </v>
          </cell>
          <cell r="B65">
            <v>64</v>
          </cell>
          <cell r="C65" t="str">
            <v>KE</v>
          </cell>
          <cell r="D65" t="str">
            <v>Banco da Providência</v>
          </cell>
          <cell r="E65" t="str">
            <v>s/n</v>
          </cell>
          <cell r="F65" t="str">
            <v xml:space="preserve">Limpeza </v>
          </cell>
          <cell r="G65" t="str">
            <v>Realengo - Rio de Janeiro</v>
          </cell>
          <cell r="H65" t="str">
            <v>Rua dos Arcos, 54 – Lapa – Rio de Janeiro – RJ – CEP.: 20230-060</v>
          </cell>
          <cell r="I65">
            <v>45520</v>
          </cell>
          <cell r="J65">
            <v>45457</v>
          </cell>
          <cell r="K65">
            <v>45640</v>
          </cell>
          <cell r="L65" t="str">
            <v>Vigente</v>
          </cell>
          <cell r="M65">
            <v>18165.857333333333</v>
          </cell>
          <cell r="N65">
            <v>4160.12</v>
          </cell>
          <cell r="O65">
            <v>4160.12</v>
          </cell>
          <cell r="P65">
            <v>0</v>
          </cell>
        </row>
        <row r="66">
          <cell r="A66" t="str">
            <v>INSET_Serviço Social do Comércio - Polo Sociocultural Sesc Paraty_Controle de Pragas e Vetores</v>
          </cell>
          <cell r="B66">
            <v>65</v>
          </cell>
          <cell r="C66" t="str">
            <v>INSET</v>
          </cell>
          <cell r="D66" t="str">
            <v>Serviço Social do Comércio - Polo Sociocultural Sesc Paraty</v>
          </cell>
          <cell r="E66" t="str">
            <v>s/n</v>
          </cell>
          <cell r="F66" t="str">
            <v>Controle de Pragas e Vetores</v>
          </cell>
          <cell r="G66" t="str">
            <v>Paraty - RJ</v>
          </cell>
          <cell r="H66" t="str">
            <v>Rua Marechal Santos Dias, 20 – Centro Histórico – Paraty - RJ</v>
          </cell>
          <cell r="I66">
            <v>45492</v>
          </cell>
          <cell r="J66">
            <v>44882</v>
          </cell>
          <cell r="K66">
            <v>45612</v>
          </cell>
          <cell r="L66" t="str">
            <v>Vigente</v>
          </cell>
          <cell r="M66">
            <v>10076.146666666667</v>
          </cell>
          <cell r="N66">
            <v>2934.8</v>
          </cell>
          <cell r="O66" t="str">
            <v>Insetkan</v>
          </cell>
        </row>
        <row r="67">
          <cell r="A67" t="str">
            <v>INSET_Serviço Social do Comércio - Departamento Nacional_Controle de Pragas e Vetores</v>
          </cell>
          <cell r="B67">
            <v>66</v>
          </cell>
          <cell r="C67" t="str">
            <v>INSET</v>
          </cell>
          <cell r="D67" t="str">
            <v>Serviço Social do Comércio - Departamento Nacional</v>
          </cell>
          <cell r="E67" t="str">
            <v>s/n</v>
          </cell>
          <cell r="F67" t="str">
            <v>Controle de Pragas e Vetores</v>
          </cell>
          <cell r="G67" t="str">
            <v>Jacarepaguá - RJ</v>
          </cell>
          <cell r="H67" t="str">
            <v>Av. Ayrton Senna, 5.555 - Jacarepaguá, Rio de Janeiro - RJ, 22775-004</v>
          </cell>
          <cell r="I67">
            <v>45492</v>
          </cell>
          <cell r="J67">
            <v>44882</v>
          </cell>
          <cell r="K67">
            <v>45612</v>
          </cell>
          <cell r="L67" t="str">
            <v>Vigente</v>
          </cell>
          <cell r="M67">
            <v>7278.666666666667</v>
          </cell>
          <cell r="N67">
            <v>2120</v>
          </cell>
          <cell r="O67" t="str">
            <v>Insetkan</v>
          </cell>
        </row>
        <row r="68">
          <cell r="A68" t="str">
            <v>INSET_Serviço Nacional de Aprendizagem Industrial - SENAI-CETIQT_Controle de Pragas e Vetores</v>
          </cell>
          <cell r="B68">
            <v>67</v>
          </cell>
          <cell r="C68" t="str">
            <v>INSET</v>
          </cell>
          <cell r="D68" t="str">
            <v>Serviço Nacional de Aprendizagem Industrial - SENAI-CETIQT</v>
          </cell>
          <cell r="E68">
            <v>1574</v>
          </cell>
          <cell r="F68" t="str">
            <v>Controle de Pragas e Vetores</v>
          </cell>
          <cell r="G68" t="str">
            <v>Rio de Janeiro/RJ</v>
          </cell>
          <cell r="H68" t="str">
            <v>Rua Fernando de Souza Barros, 120, Cidade Universitária, Rio de Janeiro, RJ 21941-857</v>
          </cell>
          <cell r="I68">
            <v>45458</v>
          </cell>
          <cell r="J68">
            <v>44483</v>
          </cell>
          <cell r="K68">
            <v>45578</v>
          </cell>
          <cell r="L68" t="str">
            <v>Vigente</v>
          </cell>
          <cell r="M68">
            <v>4324</v>
          </cell>
          <cell r="N68">
            <v>1880</v>
          </cell>
          <cell r="O68" t="str">
            <v>Insetkan</v>
          </cell>
        </row>
        <row r="69">
          <cell r="A69" t="str">
            <v>KT_Fundação Cultural do Exército Brasileiro - FUNCEB_Limpeza</v>
          </cell>
          <cell r="B69">
            <v>68</v>
          </cell>
          <cell r="C69" t="str">
            <v>KT</v>
          </cell>
          <cell r="D69" t="str">
            <v>Fundação Cultural do Exército Brasileiro - FUNCEB</v>
          </cell>
          <cell r="E69" t="str">
            <v>s/n</v>
          </cell>
          <cell r="F69" t="str">
            <v>Limpeza</v>
          </cell>
          <cell r="G69" t="str">
            <v>Rio de Janeiro/RJ</v>
          </cell>
          <cell r="H69" t="str">
            <v>Praça Duque de Caxias, nº 25, 5º andar, Centro, Rio de Janeiro/RJ</v>
          </cell>
          <cell r="I69">
            <v>45537</v>
          </cell>
          <cell r="J69">
            <v>44806</v>
          </cell>
          <cell r="K69">
            <v>45657</v>
          </cell>
          <cell r="L69" t="str">
            <v>Vigente</v>
          </cell>
          <cell r="M69">
            <v>4702.9466666666658</v>
          </cell>
          <cell r="N69">
            <v>953.3</v>
          </cell>
          <cell r="O69" t="str">
            <v>A ser apurado</v>
          </cell>
          <cell r="P69" t="e">
            <v>#VALUE!</v>
          </cell>
        </row>
        <row r="70">
          <cell r="A70" t="str">
            <v>KE_Conferência Nacional dos Bispos do Brasil - CNBB_Limpeza Expressa</v>
          </cell>
          <cell r="B70">
            <v>69</v>
          </cell>
          <cell r="C70" t="str">
            <v>KE</v>
          </cell>
          <cell r="D70" t="str">
            <v>Conferência Nacional dos Bispos do Brasil - CNBB</v>
          </cell>
          <cell r="E70" t="str">
            <v>s/n</v>
          </cell>
          <cell r="F70" t="str">
            <v>Limpeza Expressa</v>
          </cell>
          <cell r="G70" t="str">
            <v>Centro - Rio de Janeiro</v>
          </cell>
          <cell r="H70" t="str">
            <v>Rua Benjamin Constant 23, 7º, Glória - Rio de Janeiro - RJ</v>
          </cell>
          <cell r="I70" t="str">
            <v>-</v>
          </cell>
          <cell r="J70">
            <v>43828</v>
          </cell>
          <cell r="K70">
            <v>45539</v>
          </cell>
          <cell r="L70" t="str">
            <v>Vigente</v>
          </cell>
          <cell r="M70">
            <v>390.99</v>
          </cell>
          <cell r="N70">
            <v>390.99</v>
          </cell>
          <cell r="O70" t="str">
            <v>A ser apurado</v>
          </cell>
          <cell r="P70" t="e">
            <v>#VALUE!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94283-FBA1-4516-934A-E8D02932BB12}" name="Tabela1" displayName="Tabela1" ref="A1:N70" totalsRowShown="0" headerRowDxfId="19" dataDxfId="17" headerRowBorderDxfId="18" tableBorderDxfId="16" headerRowCellStyle="Moeda">
  <autoFilter ref="A1:N70" xr:uid="{26494283-FBA1-4516-934A-E8D02932BB12}"/>
  <tableColumns count="14">
    <tableColumn id="1" xr3:uid="{A5031065-3A63-4E12-A452-CE124BCAE36D}" name="Nome Prestador" dataDxfId="15"/>
    <tableColumn id="2" xr3:uid="{5B3E423B-A53E-4066-A892-BA5BA864FF7E}" name="Razão Social do Tomador" dataDxfId="14"/>
    <tableColumn id="14" xr3:uid="{25A59EBA-C02B-487B-9FB0-10B49721E16E}" name="Valor Mensal" dataDxfId="13" dataCellStyle="Moeda"/>
    <tableColumn id="16" xr3:uid="{CFD9E157-1AA9-4960-89C8-B4943F2FD4E0}" name="Status Mediçao" dataDxfId="12" dataCellStyle="Vírgula">
      <calculatedColumnFormula>IF(Tabela1[[#This Row],[Faturar Após Medição]]="A SER APURADO","A ser apurado",IF(Tabela1[[#This Row],[Faturar Após Medição]]="insetkan","Insetkan","Apurado"))</calculatedColumnFormula>
    </tableColumn>
    <tableColumn id="15" xr3:uid="{A3B9780F-532E-4018-9010-F9626CDC3F52}" name="Valor" dataDxfId="11" dataCellStyle="Moeda">
      <calculatedColumnFormula>IF(Tabela1[[#This Row],[Faturar Após Medição]]="A SER APURADO",0,IF(Tabela1[[#This Row],[Faturar Após Medição]]="insetkan",0,Tabela1[[#This Row],[Faturar Após Medição]]))</calculatedColumnFormula>
    </tableColumn>
    <tableColumn id="17" xr3:uid="{EE7B7D00-E362-415D-8812-3F00D094E873}" name="Período" dataDxfId="10" dataCellStyle="Moeda"/>
    <tableColumn id="13" xr3:uid="{643D5E2D-0B1F-4B69-9BEA-F64B89351243}" name="Status Faturamento" dataDxfId="9"/>
    <tableColumn id="3" xr3:uid="{CA810C64-6FDF-4043-A83F-D7D4663C1E38}" name="Nº/Ano Contrato" dataDxfId="8"/>
    <tableColumn id="4" xr3:uid="{53C1B2D0-997A-4176-8F2E-68F737CE7E0A}" name="Objeto" dataDxfId="7"/>
    <tableColumn id="5" xr3:uid="{4A750EB9-0979-47B3-8C2B-BA1086E0E4E7}" name="Local Serviço" dataDxfId="6"/>
    <tableColumn id="6" xr3:uid="{1011B26E-14AB-4BEC-8A50-6DF5AA6F117D}" name="Status Vigência" dataDxfId="5">
      <calculatedColumnFormula>IF(J2&gt;TODAY(),"Vigente","Encerrado")</calculatedColumnFormula>
    </tableColumn>
    <tableColumn id="9" xr3:uid="{883CFB86-472A-44E6-A47B-F8FC1E0EE411}" name="Faturar Após Medição" dataDxfId="4" dataCellStyle="Moeda">
      <calculatedColumnFormula>VLOOKUP(Tabela1[[#This Row],[Chave]],'[1]07.2024'!$A$1:$P$70,15,0)</calculatedColumnFormula>
    </tableColumn>
    <tableColumn id="7" xr3:uid="{15944F49-925F-4668-959B-DB08B4396E21}" name="EMPR" dataDxfId="3"/>
    <tableColumn id="8" xr3:uid="{7189B23D-D71F-4D3D-9E69-9EF23E9EFA0A}" name="Chave" dataDxfId="2">
      <calculatedColumnFormula>Tabela1[[#This Row],[EMPR]]&amp;"_"&amp;Tabela1[[#This Row],[Razão Social do Tomador]]&amp;"_"&amp;Tabela1[[#This Row],[Objeto]]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6F0B-1E7B-40B2-AFB2-0995320CCBFA}">
  <dimension ref="A1:N70"/>
  <sheetViews>
    <sheetView showGridLines="0" tabSelected="1" zoomScale="85" zoomScaleNormal="85" workbookViewId="0"/>
  </sheetViews>
  <sheetFormatPr defaultRowHeight="13.5" outlineLevelCol="1" x14ac:dyDescent="0.25"/>
  <cols>
    <col min="1" max="1" width="24" style="1" customWidth="1" outlineLevel="1"/>
    <col min="2" max="2" width="62.85546875" style="6" customWidth="1"/>
    <col min="3" max="3" width="26" style="3" customWidth="1" outlineLevel="1"/>
    <col min="4" max="4" width="27.7109375" style="2" customWidth="1"/>
    <col min="5" max="5" width="26.7109375" style="2" customWidth="1"/>
    <col min="6" max="6" width="20.42578125" style="1" customWidth="1"/>
    <col min="7" max="7" width="28" style="6" customWidth="1"/>
    <col min="8" max="8" width="30.7109375" style="3" customWidth="1" outlineLevel="1"/>
    <col min="9" max="9" width="20.42578125" style="3" customWidth="1" outlineLevel="1"/>
    <col min="10" max="10" width="28" style="3" customWidth="1" outlineLevel="1"/>
    <col min="11" max="11" width="30.28515625" style="6" customWidth="1" outlineLevel="1"/>
    <col min="12" max="12" width="24.5703125" style="6" customWidth="1"/>
    <col min="13" max="13" width="9.140625" style="6" customWidth="1" outlineLevel="1"/>
    <col min="14" max="14" width="77.140625" style="6" customWidth="1" outlineLevel="1"/>
    <col min="15" max="16384" width="9.140625" style="6"/>
  </cols>
  <sheetData>
    <row r="1" spans="1:14" x14ac:dyDescent="0.25">
      <c r="A1" s="4" t="s">
        <v>164</v>
      </c>
      <c r="B1" s="4" t="s">
        <v>175</v>
      </c>
      <c r="C1" s="41" t="s">
        <v>176</v>
      </c>
      <c r="D1" s="4" t="s">
        <v>177</v>
      </c>
      <c r="E1" s="4" t="s">
        <v>178</v>
      </c>
      <c r="F1" s="4" t="s">
        <v>185</v>
      </c>
      <c r="G1" s="4" t="s">
        <v>179</v>
      </c>
      <c r="H1" s="4" t="s">
        <v>184</v>
      </c>
      <c r="I1" s="4" t="s">
        <v>180</v>
      </c>
      <c r="J1" s="4" t="s">
        <v>181</v>
      </c>
      <c r="K1" s="4" t="s">
        <v>182</v>
      </c>
      <c r="L1" s="5" t="s">
        <v>183</v>
      </c>
      <c r="M1" s="5" t="s">
        <v>186</v>
      </c>
      <c r="N1" s="5" t="s">
        <v>190</v>
      </c>
    </row>
    <row r="2" spans="1:14" x14ac:dyDescent="0.25">
      <c r="A2" s="32" t="s">
        <v>166</v>
      </c>
      <c r="B2" s="8" t="s">
        <v>0</v>
      </c>
      <c r="C2" s="10">
        <v>775699</v>
      </c>
      <c r="D2" s="33" t="str">
        <f>IF(Tabela1[[#This Row],[Faturar Após Medição]]="A SER APURADO","A ser apurado",IF(Tabela1[[#This Row],[Faturar Após Medição]]="insetkan","Insetkan","Apurado"))</f>
        <v>Apurado</v>
      </c>
      <c r="E2" s="10">
        <f>IF(Tabela1[[#This Row],[Faturar Após Medição]]="A SER APURADO",0,IF(Tabela1[[#This Row],[Faturar Após Medição]]="insetkan",0,Tabela1[[#This Row],[Faturar Após Medição]]))</f>
        <v>576558.80827391299</v>
      </c>
      <c r="F2" s="10" t="s">
        <v>192</v>
      </c>
      <c r="G2" s="8" t="s">
        <v>168</v>
      </c>
      <c r="H2" s="7" t="s">
        <v>61</v>
      </c>
      <c r="I2" s="7" t="s">
        <v>62</v>
      </c>
      <c r="J2" s="7" t="s">
        <v>63</v>
      </c>
      <c r="K2" s="9" t="str">
        <f ca="1">IF(J2&gt;TODAY(),"Vigente","Encerrado")</f>
        <v>Vigente</v>
      </c>
      <c r="L2" s="11">
        <v>576558.80827391299</v>
      </c>
      <c r="M2" s="27" t="s">
        <v>187</v>
      </c>
      <c r="N2" s="39" t="str">
        <f>Tabela1[[#This Row],[EMPR]]&amp;"_"&amp;Tabela1[[#This Row],[Razão Social do Tomador]]&amp;"_"&amp;Tabela1[[#This Row],[Objeto]]</f>
        <v>KE_Tribunal de Justiça do Estado do Rio de Janeiro - TJ-RJ_Limpeza e Jardinagem</v>
      </c>
    </row>
    <row r="3" spans="1:14" x14ac:dyDescent="0.25">
      <c r="A3" s="32" t="s">
        <v>166</v>
      </c>
      <c r="B3" s="8" t="s">
        <v>1</v>
      </c>
      <c r="C3" s="10">
        <v>666666.5</v>
      </c>
      <c r="D3" s="33" t="str">
        <f>IF(Tabela1[[#This Row],[Faturar Após Medição]]="A SER APURADO","A ser apurado",IF(Tabela1[[#This Row],[Faturar Após Medição]]="insetkan","Insetkan","Apurado"))</f>
        <v>Apurado</v>
      </c>
      <c r="E3" s="10">
        <f>IF(Tabela1[[#This Row],[Faturar Após Medição]]="A SER APURADO",0,IF(Tabela1[[#This Row],[Faturar Após Medição]]="insetkan",0,Tabela1[[#This Row],[Faturar Após Medição]]))</f>
        <v>610366.98</v>
      </c>
      <c r="F3" s="10" t="s">
        <v>192</v>
      </c>
      <c r="G3" s="8" t="s">
        <v>168</v>
      </c>
      <c r="H3" s="7" t="s">
        <v>64</v>
      </c>
      <c r="I3" s="7" t="s">
        <v>62</v>
      </c>
      <c r="J3" s="7" t="s">
        <v>65</v>
      </c>
      <c r="K3" s="9" t="str">
        <f t="shared" ref="K3:K66" ca="1" si="0">IF(J3&gt;TODAY(),"Vigente","Encerrado")</f>
        <v>Vigente</v>
      </c>
      <c r="L3" s="11">
        <f>VLOOKUP(Tabela1[[#This Row],[Chave]],'[1]07.2024'!$A$1:$P$70,15,0)</f>
        <v>610366.98</v>
      </c>
      <c r="M3" s="7" t="s">
        <v>187</v>
      </c>
      <c r="N3" s="32" t="str">
        <f>Tabela1[[#This Row],[EMPR]]&amp;"_"&amp;Tabela1[[#This Row],[Razão Social do Tomador]]&amp;"_"&amp;Tabela1[[#This Row],[Objeto]]</f>
        <v>KE_Casa da Moeda do Brasil - CMB_Limpeza e Jardinagem</v>
      </c>
    </row>
    <row r="4" spans="1:14" x14ac:dyDescent="0.25">
      <c r="A4" s="32" t="s">
        <v>165</v>
      </c>
      <c r="B4" s="8" t="s">
        <v>2</v>
      </c>
      <c r="C4" s="10">
        <v>636049.16383092967</v>
      </c>
      <c r="D4" s="33" t="str">
        <f>IF(Tabela1[[#This Row],[Faturar Após Medição]]="A SER APURADO","A ser apurado",IF(Tabela1[[#This Row],[Faturar Após Medição]]="insetkan","Insetkan","Apurado"))</f>
        <v>Apurado</v>
      </c>
      <c r="E4" s="10">
        <f>IF(Tabela1[[#This Row],[Faturar Após Medição]]="A SER APURADO",0,IF(Tabela1[[#This Row],[Faturar Após Medição]]="insetkan",0,Tabela1[[#This Row],[Faturar Após Medição]]))</f>
        <v>579885.07999999996</v>
      </c>
      <c r="F4" s="10" t="s">
        <v>192</v>
      </c>
      <c r="G4" s="8" t="s">
        <v>168</v>
      </c>
      <c r="H4" s="7">
        <v>8000013262</v>
      </c>
      <c r="I4" s="7" t="s">
        <v>66</v>
      </c>
      <c r="J4" s="7" t="s">
        <v>67</v>
      </c>
      <c r="K4" s="9" t="str">
        <f t="shared" ca="1" si="0"/>
        <v>Vigente</v>
      </c>
      <c r="L4" s="11">
        <v>579885.07999999996</v>
      </c>
      <c r="M4" s="7" t="s">
        <v>188</v>
      </c>
      <c r="N4" s="32" t="str">
        <f>Tabela1[[#This Row],[EMPR]]&amp;"_"&amp;Tabela1[[#This Row],[Razão Social do Tomador]]&amp;"_"&amp;Tabela1[[#This Row],[Objeto]]</f>
        <v>KT_Furnas Centrais Elétricas _Limpeza e Portaria</v>
      </c>
    </row>
    <row r="5" spans="1:14" x14ac:dyDescent="0.25">
      <c r="A5" s="32" t="s">
        <v>166</v>
      </c>
      <c r="B5" s="8" t="s">
        <v>3</v>
      </c>
      <c r="C5" s="10">
        <v>538010.43000000005</v>
      </c>
      <c r="D5" s="33" t="str">
        <f>IF(Tabela1[[#This Row],[Faturar Após Medição]]="A SER APURADO","A ser apurado",IF(Tabela1[[#This Row],[Faturar Após Medição]]="insetkan","Insetkan","Apurado"))</f>
        <v>A ser apurado</v>
      </c>
      <c r="E5" s="10">
        <f>IF(Tabela1[[#This Row],[Faturar Após Medição]]="A SER APURADO",0,IF(Tabela1[[#This Row],[Faturar Após Medição]]="insetkan",0,Tabela1[[#This Row],[Faturar Após Medição]]))</f>
        <v>0</v>
      </c>
      <c r="F5" s="10" t="s">
        <v>193</v>
      </c>
      <c r="G5" s="8" t="s">
        <v>174</v>
      </c>
      <c r="H5" s="7" t="s">
        <v>68</v>
      </c>
      <c r="I5" s="7" t="s">
        <v>69</v>
      </c>
      <c r="J5" s="7" t="s">
        <v>70</v>
      </c>
      <c r="K5" s="9" t="str">
        <f t="shared" ca="1" si="0"/>
        <v>Vigente</v>
      </c>
      <c r="L5" s="11" t="str">
        <f>VLOOKUP(Tabela1[[#This Row],[Chave]],'[1]07.2024'!$A$1:$P$70,15,0)</f>
        <v>A ser apurado</v>
      </c>
      <c r="M5" s="7" t="s">
        <v>187</v>
      </c>
      <c r="N5" s="32" t="str">
        <f>Tabela1[[#This Row],[EMPR]]&amp;"_"&amp;Tabela1[[#This Row],[Razão Social do Tomador]]&amp;"_"&amp;Tabela1[[#This Row],[Objeto]]</f>
        <v>KE_Instituto de Pesquisas Energéticas e Nucleares - IPEN_Limpeza</v>
      </c>
    </row>
    <row r="6" spans="1:14" x14ac:dyDescent="0.25">
      <c r="A6" s="32" t="s">
        <v>165</v>
      </c>
      <c r="B6" s="8" t="s">
        <v>4</v>
      </c>
      <c r="C6" s="10">
        <v>436867.75</v>
      </c>
      <c r="D6" s="33" t="str">
        <f>IF(Tabela1[[#This Row],[Faturar Após Medição]]="A SER APURADO","A ser apurado",IF(Tabela1[[#This Row],[Faturar Após Medição]]="insetkan","Insetkan","Apurado"))</f>
        <v>Apurado</v>
      </c>
      <c r="E6" s="10">
        <f>IF(Tabela1[[#This Row],[Faturar Após Medição]]="A SER APURADO",0,IF(Tabela1[[#This Row],[Faturar Após Medição]]="insetkan",0,Tabela1[[#This Row],[Faturar Após Medição]]))</f>
        <v>436867.75</v>
      </c>
      <c r="F6" s="10" t="s">
        <v>192</v>
      </c>
      <c r="G6" s="8" t="s">
        <v>168</v>
      </c>
      <c r="H6" s="7" t="s">
        <v>71</v>
      </c>
      <c r="I6" s="7" t="s">
        <v>69</v>
      </c>
      <c r="J6" s="7" t="s">
        <v>72</v>
      </c>
      <c r="K6" s="9" t="str">
        <f t="shared" ca="1" si="0"/>
        <v>Vigente</v>
      </c>
      <c r="L6" s="11">
        <f>VLOOKUP(Tabela1[[#This Row],[Chave]],'[1]07.2024'!$A$1:$P$70,15,0)</f>
        <v>436867.75</v>
      </c>
      <c r="M6" s="7" t="s">
        <v>188</v>
      </c>
      <c r="N6" s="32" t="str">
        <f>Tabela1[[#This Row],[EMPR]]&amp;"_"&amp;Tabela1[[#This Row],[Razão Social do Tomador]]&amp;"_"&amp;Tabela1[[#This Row],[Objeto]]</f>
        <v>KT_Marinha - Base de Abastecimento da Marinha no Rio de Janeiro - BAMRJ_Limpeza</v>
      </c>
    </row>
    <row r="7" spans="1:14" x14ac:dyDescent="0.25">
      <c r="A7" s="32" t="s">
        <v>165</v>
      </c>
      <c r="B7" s="8" t="s">
        <v>5</v>
      </c>
      <c r="C7" s="10">
        <v>432495.54000000004</v>
      </c>
      <c r="D7" s="33" t="str">
        <f>IF(Tabela1[[#This Row],[Faturar Após Medição]]="A SER APURADO","A ser apurado",IF(Tabela1[[#This Row],[Faturar Após Medição]]="insetkan","Insetkan","Apurado"))</f>
        <v>A ser apurado</v>
      </c>
      <c r="E7" s="10">
        <f>IF(Tabela1[[#This Row],[Faturar Após Medição]]="A SER APURADO",0,IF(Tabela1[[#This Row],[Faturar Após Medição]]="insetkan",0,Tabela1[[#This Row],[Faturar Após Medição]]))</f>
        <v>0</v>
      </c>
      <c r="F7" s="10" t="s">
        <v>194</v>
      </c>
      <c r="G7" s="8" t="s">
        <v>174</v>
      </c>
      <c r="H7" s="7" t="s">
        <v>73</v>
      </c>
      <c r="I7" s="7" t="s">
        <v>69</v>
      </c>
      <c r="J7" s="7" t="s">
        <v>72</v>
      </c>
      <c r="K7" s="9" t="str">
        <f t="shared" ca="1" si="0"/>
        <v>Vigente</v>
      </c>
      <c r="L7" s="11" t="str">
        <f>VLOOKUP(Tabela1[[#This Row],[Chave]],'[1]07.2024'!$A$1:$P$70,15,0)</f>
        <v>A ser apurado</v>
      </c>
      <c r="M7" s="7" t="s">
        <v>188</v>
      </c>
      <c r="N7" s="32" t="str">
        <f>Tabela1[[#This Row],[EMPR]]&amp;"_"&amp;Tabela1[[#This Row],[Razão Social do Tomador]]&amp;"_"&amp;Tabela1[[#This Row],[Objeto]]</f>
        <v>KT_Banco do Brasil_Limpeza</v>
      </c>
    </row>
    <row r="8" spans="1:14" x14ac:dyDescent="0.25">
      <c r="A8" s="32" t="s">
        <v>165</v>
      </c>
      <c r="B8" s="8" t="s">
        <v>6</v>
      </c>
      <c r="C8" s="10">
        <v>431466.71</v>
      </c>
      <c r="D8" s="33" t="str">
        <f>IF(Tabela1[[#This Row],[Faturar Após Medição]]="A SER APURADO","A ser apurado",IF(Tabela1[[#This Row],[Faturar Após Medição]]="insetkan","Insetkan","Apurado"))</f>
        <v>A ser apurado</v>
      </c>
      <c r="E8" s="10">
        <f>IF(Tabela1[[#This Row],[Faturar Após Medição]]="A SER APURADO",0,IF(Tabela1[[#This Row],[Faturar Após Medição]]="insetkan",0,Tabela1[[#This Row],[Faturar Após Medição]]))</f>
        <v>0</v>
      </c>
      <c r="F8" s="10" t="s">
        <v>195</v>
      </c>
      <c r="G8" s="8" t="s">
        <v>174</v>
      </c>
      <c r="H8" s="7" t="s">
        <v>74</v>
      </c>
      <c r="I8" s="7" t="s">
        <v>75</v>
      </c>
      <c r="J8" s="7" t="s">
        <v>76</v>
      </c>
      <c r="K8" s="9" t="str">
        <f t="shared" ca="1" si="0"/>
        <v>Vigente</v>
      </c>
      <c r="L8" s="11" t="str">
        <f>VLOOKUP(Tabela1[[#This Row],[Chave]],'[1]07.2024'!$A$1:$P$70,15,0)</f>
        <v>A ser apurado</v>
      </c>
      <c r="M8" s="7" t="s">
        <v>188</v>
      </c>
      <c r="N8" s="32" t="str">
        <f>Tabela1[[#This Row],[EMPR]]&amp;"_"&amp;Tabela1[[#This Row],[Razão Social do Tomador]]&amp;"_"&amp;Tabela1[[#This Row],[Objeto]]</f>
        <v>KT_Aeronáutica - Academia da Força Aérea - AFA-FAYS_Apoio Agroindustrial</v>
      </c>
    </row>
    <row r="9" spans="1:14" x14ac:dyDescent="0.25">
      <c r="A9" s="32" t="s">
        <v>166</v>
      </c>
      <c r="B9" s="8" t="s">
        <v>5</v>
      </c>
      <c r="C9" s="10">
        <v>387648.74</v>
      </c>
      <c r="D9" s="33" t="str">
        <f>IF(Tabela1[[#This Row],[Faturar Após Medição]]="A SER APURADO","A ser apurado",IF(Tabela1[[#This Row],[Faturar Após Medição]]="insetkan","Insetkan","Apurado"))</f>
        <v>A ser apurado</v>
      </c>
      <c r="E9" s="10">
        <f>IF(Tabela1[[#This Row],[Faturar Após Medição]]="A SER APURADO",0,IF(Tabela1[[#This Row],[Faturar Após Medição]]="insetkan",0,Tabela1[[#This Row],[Faturar Após Medição]]))</f>
        <v>0</v>
      </c>
      <c r="F9" s="10" t="s">
        <v>194</v>
      </c>
      <c r="G9" s="8" t="s">
        <v>174</v>
      </c>
      <c r="H9" s="7" t="s">
        <v>77</v>
      </c>
      <c r="I9" s="7" t="s">
        <v>78</v>
      </c>
      <c r="J9" s="7" t="s">
        <v>70</v>
      </c>
      <c r="K9" s="9" t="str">
        <f t="shared" ca="1" si="0"/>
        <v>Vigente</v>
      </c>
      <c r="L9" s="11" t="str">
        <f>VLOOKUP(Tabela1[[#This Row],[Chave]],'[1]07.2024'!$A$1:$P$70,15,0)</f>
        <v>A ser apurado</v>
      </c>
      <c r="M9" s="7" t="s">
        <v>187</v>
      </c>
      <c r="N9" s="32" t="str">
        <f>Tabela1[[#This Row],[EMPR]]&amp;"_"&amp;Tabela1[[#This Row],[Razão Social do Tomador]]&amp;"_"&amp;Tabela1[[#This Row],[Objeto]]</f>
        <v xml:space="preserve">KE_Banco do Brasil_Limpeza </v>
      </c>
    </row>
    <row r="10" spans="1:14" x14ac:dyDescent="0.25">
      <c r="A10" s="32" t="s">
        <v>166</v>
      </c>
      <c r="B10" s="8" t="s">
        <v>5</v>
      </c>
      <c r="C10" s="10">
        <v>344778.48</v>
      </c>
      <c r="D10" s="33" t="str">
        <f>IF(Tabela1[[#This Row],[Faturar Após Medição]]="A SER APURADO","A ser apurado",IF(Tabela1[[#This Row],[Faturar Após Medição]]="insetkan","Insetkan","Apurado"))</f>
        <v>A ser apurado</v>
      </c>
      <c r="E10" s="10">
        <f>IF(Tabela1[[#This Row],[Faturar Após Medição]]="A SER APURADO",0,IF(Tabela1[[#This Row],[Faturar Após Medição]]="insetkan",0,Tabela1[[#This Row],[Faturar Após Medição]]))</f>
        <v>0</v>
      </c>
      <c r="F10" s="10" t="s">
        <v>194</v>
      </c>
      <c r="G10" s="8" t="s">
        <v>174</v>
      </c>
      <c r="H10" s="7" t="s">
        <v>79</v>
      </c>
      <c r="I10" s="7" t="s">
        <v>78</v>
      </c>
      <c r="J10" s="7" t="s">
        <v>70</v>
      </c>
      <c r="K10" s="9" t="str">
        <f t="shared" ca="1" si="0"/>
        <v>Vigente</v>
      </c>
      <c r="L10" s="11" t="str">
        <f>VLOOKUP(Tabela1[[#This Row],[Chave]],'[1]07.2024'!$A$1:$P$70,15,0)</f>
        <v>A ser apurado</v>
      </c>
      <c r="M10" s="7" t="s">
        <v>187</v>
      </c>
      <c r="N10" s="32" t="str">
        <f>Tabela1[[#This Row],[EMPR]]&amp;"_"&amp;Tabela1[[#This Row],[Razão Social do Tomador]]&amp;"_"&amp;Tabela1[[#This Row],[Objeto]]</f>
        <v xml:space="preserve">KE_Banco do Brasil_Limpeza </v>
      </c>
    </row>
    <row r="11" spans="1:14" x14ac:dyDescent="0.25">
      <c r="A11" s="32" t="s">
        <v>165</v>
      </c>
      <c r="B11" s="8" t="s">
        <v>5</v>
      </c>
      <c r="C11" s="10">
        <v>336576.87</v>
      </c>
      <c r="D11" s="33" t="str">
        <f>IF(Tabela1[[#This Row],[Faturar Após Medição]]="A SER APURADO","A ser apurado",IF(Tabela1[[#This Row],[Faturar Após Medição]]="insetkan","Insetkan","Apurado"))</f>
        <v>A ser apurado</v>
      </c>
      <c r="E11" s="10">
        <f>IF(Tabela1[[#This Row],[Faturar Após Medição]]="A SER APURADO",0,IF(Tabela1[[#This Row],[Faturar Após Medição]]="insetkan",0,Tabela1[[#This Row],[Faturar Após Medição]]))</f>
        <v>0</v>
      </c>
      <c r="F11" s="10" t="s">
        <v>194</v>
      </c>
      <c r="G11" s="8" t="s">
        <v>174</v>
      </c>
      <c r="H11" s="7" t="s">
        <v>80</v>
      </c>
      <c r="I11" s="7" t="s">
        <v>69</v>
      </c>
      <c r="J11" s="7" t="s">
        <v>72</v>
      </c>
      <c r="K11" s="9" t="str">
        <f t="shared" ca="1" si="0"/>
        <v>Vigente</v>
      </c>
      <c r="L11" s="11" t="str">
        <f>VLOOKUP(Tabela1[[#This Row],[Chave]],'[1]07.2024'!$A$1:$P$70,15,0)</f>
        <v>A ser apurado</v>
      </c>
      <c r="M11" s="7" t="s">
        <v>188</v>
      </c>
      <c r="N11" s="32" t="str">
        <f>Tabela1[[#This Row],[EMPR]]&amp;"_"&amp;Tabela1[[#This Row],[Razão Social do Tomador]]&amp;"_"&amp;Tabela1[[#This Row],[Objeto]]</f>
        <v>KT_Banco do Brasil_Limpeza</v>
      </c>
    </row>
    <row r="12" spans="1:14" x14ac:dyDescent="0.25">
      <c r="A12" s="32" t="s">
        <v>166</v>
      </c>
      <c r="B12" s="8" t="s">
        <v>7</v>
      </c>
      <c r="C12" s="10">
        <v>322373.17</v>
      </c>
      <c r="D12" s="33" t="str">
        <f>IF(Tabela1[[#This Row],[Faturar Após Medição]]="A SER APURADO","A ser apurado",IF(Tabela1[[#This Row],[Faturar Após Medição]]="insetkan","Insetkan","Apurado"))</f>
        <v>A ser apurado</v>
      </c>
      <c r="E12" s="10">
        <f>IF(Tabela1[[#This Row],[Faturar Após Medição]]="A SER APURADO",0,IF(Tabela1[[#This Row],[Faturar Após Medição]]="insetkan",0,Tabela1[[#This Row],[Faturar Após Medição]]))</f>
        <v>0</v>
      </c>
      <c r="F12" s="10" t="s">
        <v>196</v>
      </c>
      <c r="G12" s="8" t="s">
        <v>174</v>
      </c>
      <c r="H12" s="7" t="s">
        <v>81</v>
      </c>
      <c r="I12" s="7" t="s">
        <v>69</v>
      </c>
      <c r="J12" s="7" t="s">
        <v>72</v>
      </c>
      <c r="K12" s="9" t="str">
        <f t="shared" ca="1" si="0"/>
        <v>Vigente</v>
      </c>
      <c r="L12" s="11" t="str">
        <f>VLOOKUP(Tabela1[[#This Row],[Chave]],'[1]07.2024'!$A$1:$P$70,15,0)</f>
        <v>A ser apurado</v>
      </c>
      <c r="M12" s="7" t="s">
        <v>187</v>
      </c>
      <c r="N12" s="32" t="str">
        <f>Tabela1[[#This Row],[EMPR]]&amp;"_"&amp;Tabela1[[#This Row],[Razão Social do Tomador]]&amp;"_"&amp;Tabela1[[#This Row],[Objeto]]</f>
        <v>KE_Superintendência Regional da Polícia Federal no Rio de Janeiro_Limpeza</v>
      </c>
    </row>
    <row r="13" spans="1:14" x14ac:dyDescent="0.25">
      <c r="A13" s="32" t="s">
        <v>166</v>
      </c>
      <c r="B13" s="8" t="s">
        <v>5</v>
      </c>
      <c r="C13" s="10">
        <v>305627.78000000003</v>
      </c>
      <c r="D13" s="33" t="str">
        <f>IF(Tabela1[[#This Row],[Faturar Após Medição]]="A SER APURADO","A ser apurado",IF(Tabela1[[#This Row],[Faturar Após Medição]]="insetkan","Insetkan","Apurado"))</f>
        <v>A ser apurado</v>
      </c>
      <c r="E13" s="10">
        <f>IF(Tabela1[[#This Row],[Faturar Após Medição]]="A SER APURADO",0,IF(Tabela1[[#This Row],[Faturar Após Medição]]="insetkan",0,Tabela1[[#This Row],[Faturar Após Medição]]))</f>
        <v>0</v>
      </c>
      <c r="F13" s="10" t="s">
        <v>194</v>
      </c>
      <c r="G13" s="8" t="s">
        <v>174</v>
      </c>
      <c r="H13" s="7" t="s">
        <v>82</v>
      </c>
      <c r="I13" s="7" t="s">
        <v>78</v>
      </c>
      <c r="J13" s="7" t="s">
        <v>70</v>
      </c>
      <c r="K13" s="9" t="str">
        <f t="shared" ca="1" si="0"/>
        <v>Vigente</v>
      </c>
      <c r="L13" s="11" t="str">
        <f>VLOOKUP(Tabela1[[#This Row],[Chave]],'[1]07.2024'!$A$1:$P$70,15,0)</f>
        <v>A ser apurado</v>
      </c>
      <c r="M13" s="7" t="s">
        <v>187</v>
      </c>
      <c r="N13" s="32" t="str">
        <f>Tabela1[[#This Row],[EMPR]]&amp;"_"&amp;Tabela1[[#This Row],[Razão Social do Tomador]]&amp;"_"&amp;Tabela1[[#This Row],[Objeto]]</f>
        <v xml:space="preserve">KE_Banco do Brasil_Limpeza </v>
      </c>
    </row>
    <row r="14" spans="1:14" x14ac:dyDescent="0.25">
      <c r="A14" s="32" t="s">
        <v>166</v>
      </c>
      <c r="B14" s="8" t="s">
        <v>5</v>
      </c>
      <c r="C14" s="10">
        <v>303382.37</v>
      </c>
      <c r="D14" s="33" t="str">
        <f>IF(Tabela1[[#This Row],[Faturar Após Medição]]="A SER APURADO","A ser apurado",IF(Tabela1[[#This Row],[Faturar Após Medição]]="insetkan","Insetkan","Apurado"))</f>
        <v>A ser apurado</v>
      </c>
      <c r="E14" s="10">
        <f>IF(Tabela1[[#This Row],[Faturar Após Medição]]="A SER APURADO",0,IF(Tabela1[[#This Row],[Faturar Após Medição]]="insetkan",0,Tabela1[[#This Row],[Faturar Após Medição]]))</f>
        <v>0</v>
      </c>
      <c r="F14" s="10" t="s">
        <v>194</v>
      </c>
      <c r="G14" s="8" t="s">
        <v>174</v>
      </c>
      <c r="H14" s="7" t="s">
        <v>83</v>
      </c>
      <c r="I14" s="7" t="s">
        <v>84</v>
      </c>
      <c r="J14" s="7" t="s">
        <v>85</v>
      </c>
      <c r="K14" s="9" t="str">
        <f t="shared" ca="1" si="0"/>
        <v>Vigente</v>
      </c>
      <c r="L14" s="11" t="str">
        <f>VLOOKUP(Tabela1[[#This Row],[Chave]],'[1]07.2024'!$A$1:$P$70,15,0)</f>
        <v>A ser apurado</v>
      </c>
      <c r="M14" s="7" t="s">
        <v>187</v>
      </c>
      <c r="N14" s="32" t="str">
        <f>Tabela1[[#This Row],[EMPR]]&amp;"_"&amp;Tabela1[[#This Row],[Razão Social do Tomador]]&amp;"_"&amp;Tabela1[[#This Row],[Objeto]]</f>
        <v>KE_Banco do Brasil_Apoio Administrativo</v>
      </c>
    </row>
    <row r="15" spans="1:14" x14ac:dyDescent="0.25">
      <c r="A15" s="32" t="s">
        <v>165</v>
      </c>
      <c r="B15" s="8" t="s">
        <v>8</v>
      </c>
      <c r="C15" s="10">
        <v>281595.27</v>
      </c>
      <c r="D15" s="33" t="str">
        <f>IF(Tabela1[[#This Row],[Faturar Após Medição]]="A SER APURADO","A ser apurado",IF(Tabela1[[#This Row],[Faturar Após Medição]]="insetkan","Insetkan","Apurado"))</f>
        <v>A ser apurado</v>
      </c>
      <c r="E15" s="10">
        <f>IF(Tabela1[[#This Row],[Faturar Após Medição]]="A SER APURADO",0,IF(Tabela1[[#This Row],[Faturar Após Medição]]="insetkan",0,Tabela1[[#This Row],[Faturar Após Medição]]))</f>
        <v>0</v>
      </c>
      <c r="F15" s="10" t="s">
        <v>192</v>
      </c>
      <c r="G15" s="8" t="s">
        <v>174</v>
      </c>
      <c r="H15" s="7" t="s">
        <v>86</v>
      </c>
      <c r="I15" s="7" t="s">
        <v>69</v>
      </c>
      <c r="J15" s="7" t="s">
        <v>87</v>
      </c>
      <c r="K15" s="9" t="str">
        <f t="shared" ca="1" si="0"/>
        <v>Vigente</v>
      </c>
      <c r="L15" s="11" t="str">
        <f>VLOOKUP(Tabela1[[#This Row],[Chave]],'[1]07.2024'!$A$1:$P$70,15,0)</f>
        <v>A ser apurado</v>
      </c>
      <c r="M15" s="7" t="s">
        <v>188</v>
      </c>
      <c r="N15" s="32" t="str">
        <f>Tabela1[[#This Row],[EMPR]]&amp;"_"&amp;Tabela1[[#This Row],[Razão Social do Tomador]]&amp;"_"&amp;Tabela1[[#This Row],[Objeto]]</f>
        <v>KT_Instituto Nacional de Metrologia, Qualidade e Tecnologia - Inmetro_Limpeza</v>
      </c>
    </row>
    <row r="16" spans="1:14" x14ac:dyDescent="0.25">
      <c r="A16" s="32" t="s">
        <v>166</v>
      </c>
      <c r="B16" s="8" t="s">
        <v>9</v>
      </c>
      <c r="C16" s="10">
        <v>256203.61</v>
      </c>
      <c r="D16" s="33" t="str">
        <f>IF(Tabela1[[#This Row],[Faturar Após Medição]]="A SER APURADO","A ser apurado",IF(Tabela1[[#This Row],[Faturar Após Medição]]="insetkan","Insetkan","Apurado"))</f>
        <v>A ser apurado</v>
      </c>
      <c r="E16" s="10">
        <f>IF(Tabela1[[#This Row],[Faturar Após Medição]]="A SER APURADO",0,IF(Tabela1[[#This Row],[Faturar Após Medição]]="insetkan",0,Tabela1[[#This Row],[Faturar Após Medição]]))</f>
        <v>0</v>
      </c>
      <c r="F16" s="10" t="s">
        <v>197</v>
      </c>
      <c r="G16" s="8" t="s">
        <v>174</v>
      </c>
      <c r="H16" s="7" t="s">
        <v>88</v>
      </c>
      <c r="I16" s="7" t="s">
        <v>84</v>
      </c>
      <c r="J16" s="7" t="s">
        <v>70</v>
      </c>
      <c r="K16" s="9" t="str">
        <f t="shared" ca="1" si="0"/>
        <v>Vigente</v>
      </c>
      <c r="L16" s="11" t="str">
        <f>VLOOKUP(Tabela1[[#This Row],[Chave]],'[1]07.2024'!$A$1:$P$70,15,0)</f>
        <v>A ser apurado</v>
      </c>
      <c r="M16" s="7" t="s">
        <v>187</v>
      </c>
      <c r="N16" s="32" t="str">
        <f>Tabela1[[#This Row],[EMPR]]&amp;"_"&amp;Tabela1[[#This Row],[Razão Social do Tomador]]&amp;"_"&amp;Tabela1[[#This Row],[Objeto]]</f>
        <v>KE_Marinha - CTMSP _Apoio Administrativo</v>
      </c>
    </row>
    <row r="17" spans="1:14" x14ac:dyDescent="0.25">
      <c r="A17" s="32" t="s">
        <v>165</v>
      </c>
      <c r="B17" s="8" t="s">
        <v>10</v>
      </c>
      <c r="C17" s="10">
        <v>247585.31</v>
      </c>
      <c r="D17" s="33" t="str">
        <f>IF(Tabela1[[#This Row],[Faturar Após Medição]]="A SER APURADO","A ser apurado",IF(Tabela1[[#This Row],[Faturar Após Medição]]="insetkan","Insetkan","Apurado"))</f>
        <v>Apurado</v>
      </c>
      <c r="E17" s="10">
        <f>IF(Tabela1[[#This Row],[Faturar Após Medição]]="A SER APURADO",0,IF(Tabela1[[#This Row],[Faturar Após Medição]]="insetkan",0,Tabela1[[#This Row],[Faturar Após Medição]]))</f>
        <v>246203.6</v>
      </c>
      <c r="F17" s="10" t="s">
        <v>197</v>
      </c>
      <c r="G17" s="8" t="s">
        <v>168</v>
      </c>
      <c r="H17" s="7" t="s">
        <v>89</v>
      </c>
      <c r="I17" s="7" t="s">
        <v>69</v>
      </c>
      <c r="J17" s="7" t="s">
        <v>70</v>
      </c>
      <c r="K17" s="9" t="str">
        <f t="shared" ca="1" si="0"/>
        <v>Vigente</v>
      </c>
      <c r="L17" s="11">
        <v>246203.6</v>
      </c>
      <c r="M17" s="7" t="s">
        <v>188</v>
      </c>
      <c r="N17" s="32" t="str">
        <f>Tabela1[[#This Row],[EMPR]]&amp;"_"&amp;Tabela1[[#This Row],[Razão Social do Tomador]]&amp;"_"&amp;Tabela1[[#This Row],[Objeto]]</f>
        <v>KT_Marinha - Centro de Intendência Tecnológico da Marinha em São Paulo - CelTMSP_Limpeza</v>
      </c>
    </row>
    <row r="18" spans="1:14" x14ac:dyDescent="0.25">
      <c r="A18" s="32" t="s">
        <v>165</v>
      </c>
      <c r="B18" s="8" t="s">
        <v>11</v>
      </c>
      <c r="C18" s="10">
        <v>219311.5</v>
      </c>
      <c r="D18" s="33" t="str">
        <f>IF(Tabela1[[#This Row],[Faturar Após Medição]]="A SER APURADO","A ser apurado",IF(Tabela1[[#This Row],[Faturar Após Medição]]="insetkan","Insetkan","Apurado"))</f>
        <v>A ser apurado</v>
      </c>
      <c r="E18" s="10">
        <f>IF(Tabela1[[#This Row],[Faturar Após Medição]]="A SER APURADO",0,IF(Tabela1[[#This Row],[Faturar Após Medição]]="insetkan",0,Tabela1[[#This Row],[Faturar Após Medição]]))</f>
        <v>0</v>
      </c>
      <c r="F18" s="10" t="s">
        <v>198</v>
      </c>
      <c r="G18" s="8" t="s">
        <v>174</v>
      </c>
      <c r="H18" s="7" t="s">
        <v>90</v>
      </c>
      <c r="I18" s="7" t="s">
        <v>91</v>
      </c>
      <c r="J18" s="7" t="s">
        <v>92</v>
      </c>
      <c r="K18" s="9" t="str">
        <f t="shared" ca="1" si="0"/>
        <v>Vigente</v>
      </c>
      <c r="L18" s="11" t="str">
        <f>VLOOKUP(Tabela1[[#This Row],[Chave]],'[1]07.2024'!$A$1:$P$70,15,0)</f>
        <v>A ser apurado</v>
      </c>
      <c r="M18" s="7" t="s">
        <v>188</v>
      </c>
      <c r="N18" s="32" t="str">
        <f>Tabela1[[#This Row],[EMPR]]&amp;"_"&amp;Tabela1[[#This Row],[Razão Social do Tomador]]&amp;"_"&amp;Tabela1[[#This Row],[Objeto]]</f>
        <v>KT_Companhia de Pesquisa de Recursos Minerais - CPRM_Auxiliar de Campo e Administrativo</v>
      </c>
    </row>
    <row r="19" spans="1:14" x14ac:dyDescent="0.25">
      <c r="A19" s="32" t="s">
        <v>166</v>
      </c>
      <c r="B19" s="8" t="s">
        <v>12</v>
      </c>
      <c r="C19" s="10">
        <v>216202.75</v>
      </c>
      <c r="D19" s="33" t="str">
        <f>IF(Tabela1[[#This Row],[Faturar Após Medição]]="A SER APURADO","A ser apurado",IF(Tabela1[[#This Row],[Faturar Após Medição]]="insetkan","Insetkan","Apurado"))</f>
        <v>Apurado</v>
      </c>
      <c r="E19" s="10">
        <f>IF(Tabela1[[#This Row],[Faturar Após Medição]]="A SER APURADO",0,IF(Tabela1[[#This Row],[Faturar Após Medição]]="insetkan",0,Tabela1[[#This Row],[Faturar Após Medição]]))</f>
        <v>228186.31</v>
      </c>
      <c r="F19" s="10" t="s">
        <v>192</v>
      </c>
      <c r="G19" s="8" t="s">
        <v>168</v>
      </c>
      <c r="H19" s="7" t="s">
        <v>93</v>
      </c>
      <c r="I19" s="7" t="s">
        <v>69</v>
      </c>
      <c r="J19" s="7" t="s">
        <v>85</v>
      </c>
      <c r="K19" s="9" t="str">
        <f t="shared" ca="1" si="0"/>
        <v>Vigente</v>
      </c>
      <c r="L19" s="11">
        <v>228186.31</v>
      </c>
      <c r="M19" s="7" t="s">
        <v>187</v>
      </c>
      <c r="N19" s="32" t="str">
        <f>Tabela1[[#This Row],[EMPR]]&amp;"_"&amp;Tabela1[[#This Row],[Razão Social do Tomador]]&amp;"_"&amp;Tabela1[[#This Row],[Objeto]]</f>
        <v>KE_Companhia Docas do Rio de Janeiro - PortosRio _Limpeza</v>
      </c>
    </row>
    <row r="20" spans="1:14" x14ac:dyDescent="0.25">
      <c r="A20" s="32" t="s">
        <v>165</v>
      </c>
      <c r="B20" s="8" t="s">
        <v>13</v>
      </c>
      <c r="C20" s="10">
        <v>216053.59</v>
      </c>
      <c r="D20" s="33" t="str">
        <f>IF(Tabela1[[#This Row],[Faturar Após Medição]]="A SER APURADO","A ser apurado",IF(Tabela1[[#This Row],[Faturar Após Medição]]="insetkan","Insetkan","Apurado"))</f>
        <v>Apurado</v>
      </c>
      <c r="E20" s="10">
        <f>IF(Tabela1[[#This Row],[Faturar Após Medição]]="A SER APURADO",0,IF(Tabela1[[#This Row],[Faturar Após Medição]]="insetkan",0,Tabela1[[#This Row],[Faturar Após Medição]]))</f>
        <v>216053.59</v>
      </c>
      <c r="F20" s="10" t="s">
        <v>197</v>
      </c>
      <c r="G20" s="8" t="s">
        <v>174</v>
      </c>
      <c r="H20" s="7" t="s">
        <v>94</v>
      </c>
      <c r="I20" s="7" t="s">
        <v>69</v>
      </c>
      <c r="J20" s="7" t="s">
        <v>76</v>
      </c>
      <c r="K20" s="9" t="str">
        <f t="shared" ca="1" si="0"/>
        <v>Vigente</v>
      </c>
      <c r="L20" s="11">
        <f>VLOOKUP(Tabela1[[#This Row],[Chave]],'[1]07.2024'!$A$1:$P$70,15,0)</f>
        <v>216053.59</v>
      </c>
      <c r="M20" s="7" t="s">
        <v>188</v>
      </c>
      <c r="N20" s="32" t="str">
        <f>Tabela1[[#This Row],[EMPR]]&amp;"_"&amp;Tabela1[[#This Row],[Razão Social do Tomador]]&amp;"_"&amp;Tabela1[[#This Row],[Objeto]]</f>
        <v>KT_Aeronáutica - Academia da Força Aérea - AFA_Limpeza</v>
      </c>
    </row>
    <row r="21" spans="1:14" x14ac:dyDescent="0.25">
      <c r="A21" s="32" t="s">
        <v>166</v>
      </c>
      <c r="B21" s="8" t="s">
        <v>14</v>
      </c>
      <c r="C21" s="10">
        <v>214316.4</v>
      </c>
      <c r="D21" s="33" t="str">
        <f>IF(Tabela1[[#This Row],[Faturar Após Medição]]="A SER APURADO","A ser apurado",IF(Tabela1[[#This Row],[Faturar Após Medição]]="insetkan","Insetkan","Apurado"))</f>
        <v>Apurado</v>
      </c>
      <c r="E21" s="10">
        <f>IF(Tabela1[[#This Row],[Faturar Após Medição]]="A SER APURADO",0,IF(Tabela1[[#This Row],[Faturar Após Medição]]="insetkan",0,Tabela1[[#This Row],[Faturar Após Medição]]))</f>
        <v>214316.4</v>
      </c>
      <c r="F21" s="10" t="s">
        <v>192</v>
      </c>
      <c r="G21" s="8" t="s">
        <v>168</v>
      </c>
      <c r="H21" s="7" t="s">
        <v>95</v>
      </c>
      <c r="I21" s="7" t="s">
        <v>96</v>
      </c>
      <c r="J21" s="7" t="s">
        <v>72</v>
      </c>
      <c r="K21" s="9" t="str">
        <f t="shared" ca="1" si="0"/>
        <v>Vigente</v>
      </c>
      <c r="L21" s="11">
        <v>214316.4</v>
      </c>
      <c r="M21" s="7" t="s">
        <v>187</v>
      </c>
      <c r="N21" s="32" t="str">
        <f>Tabela1[[#This Row],[EMPR]]&amp;"_"&amp;Tabela1[[#This Row],[Razão Social do Tomador]]&amp;"_"&amp;Tabela1[[#This Row],[Objeto]]</f>
        <v>KE_Serviço Federal de Processamento de Dados - SERPRO_Facilities</v>
      </c>
    </row>
    <row r="22" spans="1:14" x14ac:dyDescent="0.25">
      <c r="A22" s="32" t="s">
        <v>166</v>
      </c>
      <c r="B22" s="8" t="s">
        <v>15</v>
      </c>
      <c r="C22" s="10">
        <v>208653.88</v>
      </c>
      <c r="D22" s="33" t="str">
        <f>IF(Tabela1[[#This Row],[Faturar Após Medição]]="A SER APURADO","A ser apurado",IF(Tabela1[[#This Row],[Faturar Após Medição]]="insetkan","Insetkan","Apurado"))</f>
        <v>A ser apurado</v>
      </c>
      <c r="E22" s="10">
        <f>IF(Tabela1[[#This Row],[Faturar Após Medição]]="A SER APURADO",0,IF(Tabela1[[#This Row],[Faturar Após Medição]]="insetkan",0,Tabela1[[#This Row],[Faturar Após Medição]]))</f>
        <v>0</v>
      </c>
      <c r="F22" s="10" t="s">
        <v>199</v>
      </c>
      <c r="G22" s="8" t="s">
        <v>174</v>
      </c>
      <c r="H22" s="7" t="s">
        <v>97</v>
      </c>
      <c r="I22" s="7" t="s">
        <v>62</v>
      </c>
      <c r="J22" s="7" t="s">
        <v>98</v>
      </c>
      <c r="K22" s="9" t="str">
        <f t="shared" ca="1" si="0"/>
        <v>Vigente</v>
      </c>
      <c r="L22" s="11" t="str">
        <f>VLOOKUP(Tabela1[[#This Row],[Chave]],'[1]07.2024'!$A$1:$P$70,15,0)</f>
        <v>A ser apurado</v>
      </c>
      <c r="M22" s="7" t="s">
        <v>187</v>
      </c>
      <c r="N22" s="32" t="str">
        <f>Tabela1[[#This Row],[EMPR]]&amp;"_"&amp;Tabela1[[#This Row],[Razão Social do Tomador]]&amp;"_"&amp;Tabela1[[#This Row],[Objeto]]</f>
        <v>KE_Exército - Instituto Militar de Engenharia - IME_Limpeza e Jardinagem</v>
      </c>
    </row>
    <row r="23" spans="1:14" x14ac:dyDescent="0.25">
      <c r="A23" s="32" t="s">
        <v>165</v>
      </c>
      <c r="B23" s="8" t="s">
        <v>10</v>
      </c>
      <c r="C23" s="10">
        <v>195015.53</v>
      </c>
      <c r="D23" s="33" t="str">
        <f>IF(Tabela1[[#This Row],[Faturar Após Medição]]="A SER APURADO","A ser apurado",IF(Tabela1[[#This Row],[Faturar Após Medição]]="insetkan","Insetkan","Apurado"))</f>
        <v>Apurado</v>
      </c>
      <c r="E23" s="10">
        <f>IF(Tabela1[[#This Row],[Faturar Após Medição]]="A SER APURADO",0,IF(Tabela1[[#This Row],[Faturar Após Medição]]="insetkan",0,Tabela1[[#This Row],[Faturar Após Medição]]))</f>
        <v>191173.65546394369</v>
      </c>
      <c r="F23" s="10" t="s">
        <v>192</v>
      </c>
      <c r="G23" s="8" t="s">
        <v>168</v>
      </c>
      <c r="H23" s="7" t="s">
        <v>99</v>
      </c>
      <c r="I23" s="7" t="s">
        <v>69</v>
      </c>
      <c r="J23" s="7" t="s">
        <v>100</v>
      </c>
      <c r="K23" s="9" t="str">
        <f t="shared" ca="1" si="0"/>
        <v>Vigente</v>
      </c>
      <c r="L23" s="11">
        <v>191173.65546394369</v>
      </c>
      <c r="M23" s="7" t="s">
        <v>188</v>
      </c>
      <c r="N23" s="32" t="str">
        <f>Tabela1[[#This Row],[EMPR]]&amp;"_"&amp;Tabela1[[#This Row],[Razão Social do Tomador]]&amp;"_"&amp;Tabela1[[#This Row],[Objeto]]</f>
        <v>KT_Marinha - Centro de Intendência Tecnológico da Marinha em São Paulo - CelTMSP_Limpeza</v>
      </c>
    </row>
    <row r="24" spans="1:14" x14ac:dyDescent="0.25">
      <c r="A24" s="32" t="s">
        <v>165</v>
      </c>
      <c r="B24" s="8" t="s">
        <v>16</v>
      </c>
      <c r="C24" s="10">
        <v>189897.95</v>
      </c>
      <c r="D24" s="33" t="str">
        <f>IF(Tabela1[[#This Row],[Faturar Após Medição]]="A SER APURADO","A ser apurado",IF(Tabela1[[#This Row],[Faturar Após Medição]]="insetkan","Insetkan","Apurado"))</f>
        <v>Apurado</v>
      </c>
      <c r="E24" s="10">
        <f>IF(Tabela1[[#This Row],[Faturar Após Medição]]="A SER APURADO",0,IF(Tabela1[[#This Row],[Faturar Após Medição]]="insetkan",0,Tabela1[[#This Row],[Faturar Após Medição]]))</f>
        <v>189897.95</v>
      </c>
      <c r="F24" s="10" t="s">
        <v>192</v>
      </c>
      <c r="G24" s="8" t="s">
        <v>168</v>
      </c>
      <c r="H24" s="7" t="s">
        <v>101</v>
      </c>
      <c r="I24" s="7" t="s">
        <v>102</v>
      </c>
      <c r="J24" s="7" t="s">
        <v>72</v>
      </c>
      <c r="K24" s="9" t="str">
        <f t="shared" ca="1" si="0"/>
        <v>Vigente</v>
      </c>
      <c r="L24" s="11">
        <f>VLOOKUP(Tabela1[[#This Row],[Chave]],'[1]07.2024'!$A$1:$P$70,15,0)</f>
        <v>189897.95</v>
      </c>
      <c r="M24" s="7" t="s">
        <v>188</v>
      </c>
      <c r="N24" s="32" t="str">
        <f>Tabela1[[#This Row],[EMPR]]&amp;"_"&amp;Tabela1[[#This Row],[Razão Social do Tomador]]&amp;"_"&amp;Tabela1[[#This Row],[Objeto]]</f>
        <v>KT_Exército - Base de Administração e Apoio da 1ª Região Militar_Limpeza, Jardinagem e Copeiragem</v>
      </c>
    </row>
    <row r="25" spans="1:14" x14ac:dyDescent="0.25">
      <c r="A25" s="32" t="s">
        <v>165</v>
      </c>
      <c r="B25" s="8" t="s">
        <v>3</v>
      </c>
      <c r="C25" s="10">
        <v>155385.99</v>
      </c>
      <c r="D25" s="33" t="str">
        <f>IF(Tabela1[[#This Row],[Faturar Após Medição]]="A SER APURADO","A ser apurado",IF(Tabela1[[#This Row],[Faturar Após Medição]]="insetkan","Insetkan","Apurado"))</f>
        <v>A ser apurado</v>
      </c>
      <c r="E25" s="10">
        <f>IF(Tabela1[[#This Row],[Faturar Após Medição]]="A SER APURADO",0,IF(Tabela1[[#This Row],[Faturar Após Medição]]="insetkan",0,Tabela1[[#This Row],[Faturar Após Medição]]))</f>
        <v>0</v>
      </c>
      <c r="F25" s="10" t="s">
        <v>193</v>
      </c>
      <c r="G25" s="8" t="s">
        <v>174</v>
      </c>
      <c r="H25" s="7" t="s">
        <v>103</v>
      </c>
      <c r="I25" s="7" t="s">
        <v>104</v>
      </c>
      <c r="J25" s="7" t="s">
        <v>70</v>
      </c>
      <c r="K25" s="9" t="str">
        <f t="shared" ca="1" si="0"/>
        <v>Vigente</v>
      </c>
      <c r="L25" s="11" t="str">
        <f>VLOOKUP(Tabela1[[#This Row],[Chave]],'[1]07.2024'!$A$1:$P$70,15,0)</f>
        <v>A ser apurado</v>
      </c>
      <c r="M25" s="7" t="s">
        <v>188</v>
      </c>
      <c r="N25" s="32" t="str">
        <f>Tabela1[[#This Row],[EMPR]]&amp;"_"&amp;Tabela1[[#This Row],[Razão Social do Tomador]]&amp;"_"&amp;Tabela1[[#This Row],[Objeto]]</f>
        <v>KT_Instituto de Pesquisas Energéticas e Nucleares - IPEN_Apoio Operacional</v>
      </c>
    </row>
    <row r="26" spans="1:14" x14ac:dyDescent="0.25">
      <c r="A26" s="32" t="s">
        <v>165</v>
      </c>
      <c r="B26" s="8" t="s">
        <v>17</v>
      </c>
      <c r="C26" s="10">
        <v>141942.37</v>
      </c>
      <c r="D26" s="33" t="str">
        <f>IF(Tabela1[[#This Row],[Faturar Após Medição]]="A SER APURADO","A ser apurado",IF(Tabela1[[#This Row],[Faturar Após Medição]]="insetkan","Insetkan","Apurado"))</f>
        <v>A ser apurado</v>
      </c>
      <c r="E26" s="10">
        <f>IF(Tabela1[[#This Row],[Faturar Após Medição]]="A SER APURADO",0,IF(Tabela1[[#This Row],[Faturar Após Medição]]="insetkan",0,Tabela1[[#This Row],[Faturar Após Medição]]))</f>
        <v>0</v>
      </c>
      <c r="F26" s="10" t="s">
        <v>200</v>
      </c>
      <c r="G26" s="8" t="s">
        <v>174</v>
      </c>
      <c r="H26" s="7" t="s">
        <v>105</v>
      </c>
      <c r="I26" s="7" t="s">
        <v>69</v>
      </c>
      <c r="J26" s="7" t="s">
        <v>106</v>
      </c>
      <c r="K26" s="9" t="str">
        <f t="shared" ca="1" si="0"/>
        <v>Vigente</v>
      </c>
      <c r="L26" s="11" t="str">
        <f>VLOOKUP(Tabela1[[#This Row],[Chave]],'[1]07.2024'!$A$1:$P$70,15,0)</f>
        <v>A ser apurado</v>
      </c>
      <c r="M26" s="7" t="s">
        <v>188</v>
      </c>
      <c r="N26" s="32" t="str">
        <f>Tabela1[[#This Row],[EMPR]]&amp;"_"&amp;Tabela1[[#This Row],[Razão Social do Tomador]]&amp;"_"&amp;Tabela1[[#This Row],[Objeto]]</f>
        <v>KT_Instituto Federal do Rio de Janeiro - IFRJ Reitoria_Limpeza</v>
      </c>
    </row>
    <row r="27" spans="1:14" x14ac:dyDescent="0.25">
      <c r="A27" s="32" t="s">
        <v>166</v>
      </c>
      <c r="B27" s="8" t="s">
        <v>18</v>
      </c>
      <c r="C27" s="10">
        <v>140464.62</v>
      </c>
      <c r="D27" s="33" t="str">
        <f>IF(Tabela1[[#This Row],[Faturar Após Medição]]="A SER APURADO","A ser apurado",IF(Tabela1[[#This Row],[Faturar Após Medição]]="insetkan","Insetkan","Apurado"))</f>
        <v>A ser apurado</v>
      </c>
      <c r="E27" s="10">
        <f>IF(Tabela1[[#This Row],[Faturar Após Medição]]="A SER APURADO",0,IF(Tabela1[[#This Row],[Faturar Após Medição]]="insetkan",0,Tabela1[[#This Row],[Faturar Após Medição]]))</f>
        <v>0</v>
      </c>
      <c r="F27" s="10" t="s">
        <v>196</v>
      </c>
      <c r="G27" s="8" t="s">
        <v>174</v>
      </c>
      <c r="H27" s="7" t="s">
        <v>107</v>
      </c>
      <c r="I27" s="7" t="s">
        <v>69</v>
      </c>
      <c r="J27" s="7" t="s">
        <v>72</v>
      </c>
      <c r="K27" s="9" t="str">
        <f t="shared" ca="1" si="0"/>
        <v>Vigente</v>
      </c>
      <c r="L27" s="11" t="str">
        <f>VLOOKUP(Tabela1[[#This Row],[Chave]],'[1]07.2024'!$A$1:$P$70,15,0)</f>
        <v>A ser apurado</v>
      </c>
      <c r="M27" s="7" t="s">
        <v>187</v>
      </c>
      <c r="N27" s="32" t="str">
        <f>Tabela1[[#This Row],[EMPR]]&amp;"_"&amp;Tabela1[[#This Row],[Razão Social do Tomador]]&amp;"_"&amp;Tabela1[[#This Row],[Objeto]]</f>
        <v>KE_Departamento Nacional de Infraestrutura de Transportes - DNIT_Limpeza</v>
      </c>
    </row>
    <row r="28" spans="1:14" x14ac:dyDescent="0.25">
      <c r="A28" s="32" t="s">
        <v>165</v>
      </c>
      <c r="B28" s="13" t="s">
        <v>19</v>
      </c>
      <c r="C28" s="15">
        <v>140125.04</v>
      </c>
      <c r="D28" s="34" t="str">
        <f>IF(Tabela1[[#This Row],[Faturar Após Medição]]="A SER APURADO","A ser apurado",IF(Tabela1[[#This Row],[Faturar Após Medição]]="insetkan","Insetkan","Apurado"))</f>
        <v>A ser apurado</v>
      </c>
      <c r="E28" s="15">
        <f>IF(Tabela1[[#This Row],[Faturar Após Medição]]="A SER APURADO",0,IF(Tabela1[[#This Row],[Faturar Após Medição]]="insetkan",0,Tabela1[[#This Row],[Faturar Após Medição]]))</f>
        <v>0</v>
      </c>
      <c r="F28" s="10" t="s">
        <v>194</v>
      </c>
      <c r="G28" s="8" t="s">
        <v>174</v>
      </c>
      <c r="H28" s="12" t="s">
        <v>108</v>
      </c>
      <c r="I28" s="12" t="s">
        <v>69</v>
      </c>
      <c r="J28" s="12" t="s">
        <v>72</v>
      </c>
      <c r="K28" s="14" t="str">
        <f t="shared" ca="1" si="0"/>
        <v>Vigente</v>
      </c>
      <c r="L28" s="16" t="str">
        <f>VLOOKUP(Tabela1[[#This Row],[Chave]],'[1]07.2024'!$A$1:$P$70,15,0)</f>
        <v>A ser apurado</v>
      </c>
      <c r="M28" s="7" t="s">
        <v>188</v>
      </c>
      <c r="N28" s="32" t="str">
        <f>Tabela1[[#This Row],[EMPR]]&amp;"_"&amp;Tabela1[[#This Row],[Razão Social do Tomador]]&amp;"_"&amp;Tabela1[[#This Row],[Objeto]]</f>
        <v>KT_Superintendência Estadual do Ministério da Saúde no Rio de Janeiro - SEMS/RJ_Limpeza</v>
      </c>
    </row>
    <row r="29" spans="1:14" x14ac:dyDescent="0.25">
      <c r="A29" s="32" t="s">
        <v>166</v>
      </c>
      <c r="B29" s="18" t="s">
        <v>20</v>
      </c>
      <c r="C29" s="20">
        <v>131337.87</v>
      </c>
      <c r="D29" s="35" t="str">
        <f>IF(Tabela1[[#This Row],[Faturar Após Medição]]="A SER APURADO","A ser apurado",IF(Tabela1[[#This Row],[Faturar Após Medição]]="insetkan","Insetkan","Apurado"))</f>
        <v>A ser apurado</v>
      </c>
      <c r="E29" s="20">
        <f>IF(Tabela1[[#This Row],[Faturar Após Medição]]="A SER APURADO",0,IF(Tabela1[[#This Row],[Faturar Após Medição]]="insetkan",0,Tabela1[[#This Row],[Faturar Após Medição]]))</f>
        <v>0</v>
      </c>
      <c r="F29" s="10" t="s">
        <v>199</v>
      </c>
      <c r="G29" s="8" t="s">
        <v>174</v>
      </c>
      <c r="H29" s="17" t="s">
        <v>109</v>
      </c>
      <c r="I29" s="17" t="s">
        <v>69</v>
      </c>
      <c r="J29" s="17" t="s">
        <v>70</v>
      </c>
      <c r="K29" s="19" t="str">
        <f t="shared" ca="1" si="0"/>
        <v>Vigente</v>
      </c>
      <c r="L29" s="21" t="str">
        <f>VLOOKUP(Tabela1[[#This Row],[Chave]],'[1]07.2024'!$A$1:$P$70,15,0)</f>
        <v>A ser apurado</v>
      </c>
      <c r="M29" s="7" t="s">
        <v>187</v>
      </c>
      <c r="N29" s="32" t="str">
        <f>Tabela1[[#This Row],[EMPR]]&amp;"_"&amp;Tabela1[[#This Row],[Razão Social do Tomador]]&amp;"_"&amp;Tabela1[[#This Row],[Objeto]]</f>
        <v>KE_Companhia de Entrepostos e Armazéns Gerais de São Paulo - CEAGESP_Limpeza</v>
      </c>
    </row>
    <row r="30" spans="1:14" x14ac:dyDescent="0.25">
      <c r="A30" s="32" t="s">
        <v>165</v>
      </c>
      <c r="B30" s="23" t="s">
        <v>21</v>
      </c>
      <c r="C30" s="25">
        <v>128312.13</v>
      </c>
      <c r="D30" s="36" t="str">
        <f>IF(Tabela1[[#This Row],[Faturar Após Medição]]="A SER APURADO","A ser apurado",IF(Tabela1[[#This Row],[Faturar Após Medição]]="insetkan","Insetkan","Apurado"))</f>
        <v>A ser apurado</v>
      </c>
      <c r="E30" s="25">
        <f>IF(Tabela1[[#This Row],[Faturar Após Medição]]="A SER APURADO",0,IF(Tabela1[[#This Row],[Faturar Após Medição]]="insetkan",0,Tabela1[[#This Row],[Faturar Após Medição]]))</f>
        <v>0</v>
      </c>
      <c r="F30" s="10" t="s">
        <v>199</v>
      </c>
      <c r="G30" s="8" t="s">
        <v>174</v>
      </c>
      <c r="H30" s="22" t="s">
        <v>110</v>
      </c>
      <c r="I30" s="22" t="s">
        <v>111</v>
      </c>
      <c r="J30" s="22" t="s">
        <v>72</v>
      </c>
      <c r="K30" s="24" t="str">
        <f t="shared" ca="1" si="0"/>
        <v>Vigente</v>
      </c>
      <c r="L30" s="26" t="str">
        <f>VLOOKUP(Tabela1[[#This Row],[Chave]],'[1]07.2024'!$A$1:$P$70,15,0)</f>
        <v>A ser apurado</v>
      </c>
      <c r="M30" s="7" t="s">
        <v>188</v>
      </c>
      <c r="N30" s="32" t="str">
        <f>Tabela1[[#This Row],[EMPR]]&amp;"_"&amp;Tabela1[[#This Row],[Razão Social do Tomador]]&amp;"_"&amp;Tabela1[[#This Row],[Objeto]]</f>
        <v>KT_Banco Central do Brasil - Bacen_Apoio Administrativo e Almoxarife</v>
      </c>
    </row>
    <row r="31" spans="1:14" x14ac:dyDescent="0.25">
      <c r="A31" s="32" t="s">
        <v>165</v>
      </c>
      <c r="B31" s="28" t="s">
        <v>22</v>
      </c>
      <c r="C31" s="30">
        <v>126418.59</v>
      </c>
      <c r="D31" s="37" t="str">
        <f>IF(Tabela1[[#This Row],[Faturar Após Medição]]="A SER APURADO","A ser apurado",IF(Tabela1[[#This Row],[Faturar Após Medição]]="insetkan","Insetkan","Apurado"))</f>
        <v>A ser apurado</v>
      </c>
      <c r="E31" s="30">
        <f>IF(Tabela1[[#This Row],[Faturar Após Medição]]="A SER APURADO",0,IF(Tabela1[[#This Row],[Faturar Após Medição]]="insetkan",0,Tabela1[[#This Row],[Faturar Após Medição]]))</f>
        <v>0</v>
      </c>
      <c r="F31" s="10" t="s">
        <v>196</v>
      </c>
      <c r="G31" s="8" t="s">
        <v>174</v>
      </c>
      <c r="H31" s="27" t="s">
        <v>112</v>
      </c>
      <c r="I31" s="27" t="s">
        <v>69</v>
      </c>
      <c r="J31" s="27" t="s">
        <v>72</v>
      </c>
      <c r="K31" s="29" t="str">
        <f t="shared" ca="1" si="0"/>
        <v>Vigente</v>
      </c>
      <c r="L31" s="11" t="str">
        <f>VLOOKUP(Tabela1[[#This Row],[Chave]],'[1]07.2024'!$A$1:$P$70,15,0)</f>
        <v>A ser apurado</v>
      </c>
      <c r="M31" s="7" t="s">
        <v>188</v>
      </c>
      <c r="N31" s="32" t="str">
        <f>Tabela1[[#This Row],[EMPR]]&amp;"_"&amp;Tabela1[[#This Row],[Razão Social do Tomador]]&amp;"_"&amp;Tabela1[[#This Row],[Objeto]]</f>
        <v>KT_Arquivo Nacional - AN_Limpeza</v>
      </c>
    </row>
    <row r="32" spans="1:14" x14ac:dyDescent="0.25">
      <c r="A32" s="32" t="s">
        <v>166</v>
      </c>
      <c r="B32" s="8" t="s">
        <v>23</v>
      </c>
      <c r="C32" s="10">
        <v>118243.06999999999</v>
      </c>
      <c r="D32" s="33" t="str">
        <f>IF(Tabela1[[#This Row],[Faturar Após Medição]]="A SER APURADO","A ser apurado",IF(Tabela1[[#This Row],[Faturar Após Medição]]="insetkan","Insetkan","Apurado"))</f>
        <v>Apurado</v>
      </c>
      <c r="E32" s="10">
        <f>IF(Tabela1[[#This Row],[Faturar Após Medição]]="A SER APURADO",0,IF(Tabela1[[#This Row],[Faturar Após Medição]]="insetkan",0,Tabela1[[#This Row],[Faturar Após Medição]]))</f>
        <v>118243.07</v>
      </c>
      <c r="F32" s="10" t="s">
        <v>191</v>
      </c>
      <c r="G32" s="8" t="s">
        <v>169</v>
      </c>
      <c r="H32" s="7" t="s">
        <v>113</v>
      </c>
      <c r="I32" s="7" t="s">
        <v>66</v>
      </c>
      <c r="J32" s="7" t="s">
        <v>114</v>
      </c>
      <c r="K32" s="9" t="str">
        <f t="shared" ca="1" si="0"/>
        <v>Vigente</v>
      </c>
      <c r="L32" s="11">
        <f>VLOOKUP(Tabela1[[#This Row],[Chave]],'[1]07.2024'!$A$1:$P$70,15,0)</f>
        <v>118243.07</v>
      </c>
      <c r="M32" s="7" t="s">
        <v>187</v>
      </c>
      <c r="N32" s="32" t="str">
        <f>Tabela1[[#This Row],[EMPR]]&amp;"_"&amp;Tabela1[[#This Row],[Razão Social do Tomador]]&amp;"_"&amp;Tabela1[[#This Row],[Objeto]]</f>
        <v>KE_Condomínio Edifício Grajau Ville_Limpeza e Portaria</v>
      </c>
    </row>
    <row r="33" spans="1:14" x14ac:dyDescent="0.25">
      <c r="A33" s="32" t="s">
        <v>166</v>
      </c>
      <c r="B33" s="8" t="s">
        <v>24</v>
      </c>
      <c r="C33" s="10">
        <v>117988.08</v>
      </c>
      <c r="D33" s="33" t="str">
        <f>IF(Tabela1[[#This Row],[Faturar Após Medição]]="A SER APURADO","A ser apurado",IF(Tabela1[[#This Row],[Faturar Após Medição]]="insetkan","Insetkan","Apurado"))</f>
        <v>Apurado</v>
      </c>
      <c r="E33" s="10">
        <f>IF(Tabela1[[#This Row],[Faturar Após Medição]]="A SER APURADO",0,IF(Tabela1[[#This Row],[Faturar Após Medição]]="insetkan",0,Tabela1[[#This Row],[Faturar Após Medição]]))</f>
        <v>58090.33</v>
      </c>
      <c r="F33" s="10" t="s">
        <v>193</v>
      </c>
      <c r="G33" s="8" t="s">
        <v>169</v>
      </c>
      <c r="H33" s="7" t="s">
        <v>115</v>
      </c>
      <c r="I33" s="7" t="s">
        <v>62</v>
      </c>
      <c r="J33" s="7" t="s">
        <v>116</v>
      </c>
      <c r="K33" s="9" t="str">
        <f t="shared" ca="1" si="0"/>
        <v>Vigente</v>
      </c>
      <c r="L33" s="11">
        <f>VLOOKUP(Tabela1[[#This Row],[Chave]],'[1]07.2024'!$A$1:$P$70,15,0)</f>
        <v>58090.33</v>
      </c>
      <c r="M33" s="7" t="s">
        <v>187</v>
      </c>
      <c r="N33" s="32" t="str">
        <f>Tabela1[[#This Row],[EMPR]]&amp;"_"&amp;Tabela1[[#This Row],[Razão Social do Tomador]]&amp;"_"&amp;Tabela1[[#This Row],[Objeto]]</f>
        <v>KE_Exército - Escola de Sargentos de Logística - EsSLog_Limpeza e Jardinagem</v>
      </c>
    </row>
    <row r="34" spans="1:14" x14ac:dyDescent="0.25">
      <c r="A34" s="32" t="s">
        <v>166</v>
      </c>
      <c r="B34" s="8" t="s">
        <v>25</v>
      </c>
      <c r="C34" s="10">
        <v>112061.55540550343</v>
      </c>
      <c r="D34" s="33" t="str">
        <f>IF(Tabela1[[#This Row],[Faturar Após Medição]]="A SER APURADO","A ser apurado",IF(Tabela1[[#This Row],[Faturar Após Medição]]="insetkan","Insetkan","Apurado"))</f>
        <v>A ser apurado</v>
      </c>
      <c r="E34" s="10">
        <f>IF(Tabela1[[#This Row],[Faturar Após Medição]]="A SER APURADO",0,IF(Tabela1[[#This Row],[Faturar Após Medição]]="insetkan",0,Tabela1[[#This Row],[Faturar Após Medição]]))</f>
        <v>0</v>
      </c>
      <c r="F34" s="10" t="s">
        <v>199</v>
      </c>
      <c r="G34" s="8" t="s">
        <v>174</v>
      </c>
      <c r="H34" s="7" t="s">
        <v>117</v>
      </c>
      <c r="I34" s="7" t="s">
        <v>62</v>
      </c>
      <c r="J34" s="7" t="s">
        <v>118</v>
      </c>
      <c r="K34" s="9" t="str">
        <f t="shared" ca="1" si="0"/>
        <v>Vigente</v>
      </c>
      <c r="L34" s="31" t="str">
        <f>VLOOKUP(Tabela1[[#This Row],[Chave]],'[1]07.2024'!$A$1:$P$70,15,0)</f>
        <v>A ser apurado</v>
      </c>
      <c r="M34" s="7" t="s">
        <v>187</v>
      </c>
      <c r="N34" s="32" t="str">
        <f>Tabela1[[#This Row],[EMPR]]&amp;"_"&amp;Tabela1[[#This Row],[Razão Social do Tomador]]&amp;"_"&amp;Tabela1[[#This Row],[Objeto]]</f>
        <v>KE_Marinha - LFM_Limpeza e Jardinagem</v>
      </c>
    </row>
    <row r="35" spans="1:14" x14ac:dyDescent="0.25">
      <c r="A35" s="32" t="s">
        <v>166</v>
      </c>
      <c r="B35" s="8" t="s">
        <v>26</v>
      </c>
      <c r="C35" s="10">
        <v>93500.479999999996</v>
      </c>
      <c r="D35" s="33" t="str">
        <f>IF(Tabela1[[#This Row],[Faturar Após Medição]]="A SER APURADO","A ser apurado",IF(Tabela1[[#This Row],[Faturar Após Medição]]="insetkan","Insetkan","Apurado"))</f>
        <v>A ser apurado</v>
      </c>
      <c r="E35" s="10">
        <f>IF(Tabela1[[#This Row],[Faturar Após Medição]]="A SER APURADO",0,IF(Tabela1[[#This Row],[Faturar Após Medição]]="insetkan",0,Tabela1[[#This Row],[Faturar Após Medição]]))</f>
        <v>0</v>
      </c>
      <c r="F35" s="10" t="s">
        <v>199</v>
      </c>
      <c r="G35" s="8" t="s">
        <v>174</v>
      </c>
      <c r="H35" s="7" t="s">
        <v>93</v>
      </c>
      <c r="I35" s="7" t="s">
        <v>119</v>
      </c>
      <c r="J35" s="7" t="s">
        <v>72</v>
      </c>
      <c r="K35" s="9" t="str">
        <f t="shared" ca="1" si="0"/>
        <v>Vigente</v>
      </c>
      <c r="L35" s="31" t="str">
        <f>VLOOKUP(Tabela1[[#This Row],[Chave]],'[1]07.2024'!$A$1:$P$70,15,0)</f>
        <v>A ser apurado</v>
      </c>
      <c r="M35" s="7" t="s">
        <v>187</v>
      </c>
      <c r="N35" s="32" t="str">
        <f>Tabela1[[#This Row],[EMPR]]&amp;"_"&amp;Tabela1[[#This Row],[Razão Social do Tomador]]&amp;"_"&amp;Tabela1[[#This Row],[Objeto]]</f>
        <v>KE_Instituto Brasileiro de Museus - Ibram_Jardinagem</v>
      </c>
    </row>
    <row r="36" spans="1:14" x14ac:dyDescent="0.25">
      <c r="A36" s="32" t="s">
        <v>165</v>
      </c>
      <c r="B36" s="8" t="s">
        <v>27</v>
      </c>
      <c r="C36" s="10">
        <v>82953.94</v>
      </c>
      <c r="D36" s="33" t="str">
        <f>IF(Tabela1[[#This Row],[Faturar Após Medição]]="A SER APURADO","A ser apurado",IF(Tabela1[[#This Row],[Faturar Após Medição]]="insetkan","Insetkan","Apurado"))</f>
        <v>A ser apurado</v>
      </c>
      <c r="E36" s="10">
        <f>IF(Tabela1[[#This Row],[Faturar Após Medição]]="A SER APURADO",0,IF(Tabela1[[#This Row],[Faturar Após Medição]]="insetkan",0,Tabela1[[#This Row],[Faturar Após Medição]]))</f>
        <v>0</v>
      </c>
      <c r="F36" s="10" t="s">
        <v>195</v>
      </c>
      <c r="G36" s="8" t="s">
        <v>174</v>
      </c>
      <c r="H36" s="7" t="s">
        <v>120</v>
      </c>
      <c r="I36" s="7" t="s">
        <v>69</v>
      </c>
      <c r="J36" s="7" t="s">
        <v>121</v>
      </c>
      <c r="K36" s="9" t="str">
        <f t="shared" ca="1" si="0"/>
        <v>Vigente</v>
      </c>
      <c r="L36" s="31" t="str">
        <f>VLOOKUP(Tabela1[[#This Row],[Chave]],'[1]07.2024'!$A$1:$P$70,15,0)</f>
        <v>A ser apurado</v>
      </c>
      <c r="M36" s="7" t="s">
        <v>188</v>
      </c>
      <c r="N36" s="32" t="str">
        <f>Tabela1[[#This Row],[EMPR]]&amp;"_"&amp;Tabela1[[#This Row],[Razão Social do Tomador]]&amp;"_"&amp;Tabela1[[#This Row],[Objeto]]</f>
        <v>KT_Instituto Federal do Rio de Janeiro - IFRJ Campus Nilópolis_Limpeza</v>
      </c>
    </row>
    <row r="37" spans="1:14" x14ac:dyDescent="0.25">
      <c r="A37" s="32" t="s">
        <v>166</v>
      </c>
      <c r="B37" s="8" t="s">
        <v>28</v>
      </c>
      <c r="C37" s="10">
        <v>64110.99</v>
      </c>
      <c r="D37" s="33" t="str">
        <f>IF(Tabela1[[#This Row],[Faturar Após Medição]]="A SER APURADO","A ser apurado",IF(Tabela1[[#This Row],[Faturar Após Medição]]="insetkan","Insetkan","Apurado"))</f>
        <v>Apurado</v>
      </c>
      <c r="E37" s="10">
        <f>IF(Tabela1[[#This Row],[Faturar Após Medição]]="A SER APURADO",0,IF(Tabela1[[#This Row],[Faturar Após Medição]]="insetkan",0,Tabela1[[#This Row],[Faturar Após Medição]]))</f>
        <v>64110.99</v>
      </c>
      <c r="F37" s="10" t="s">
        <v>197</v>
      </c>
      <c r="G37" s="8" t="s">
        <v>202</v>
      </c>
      <c r="H37" s="7" t="s">
        <v>122</v>
      </c>
      <c r="I37" s="7" t="s">
        <v>123</v>
      </c>
      <c r="J37" s="7" t="s">
        <v>124</v>
      </c>
      <c r="K37" s="9" t="str">
        <f t="shared" ca="1" si="0"/>
        <v>Vigente</v>
      </c>
      <c r="L37" s="31">
        <v>64110.99</v>
      </c>
      <c r="M37" s="7" t="s">
        <v>187</v>
      </c>
      <c r="N37" s="32" t="str">
        <f>Tabela1[[#This Row],[EMPR]]&amp;"_"&amp;Tabela1[[#This Row],[Razão Social do Tomador]]&amp;"_"&amp;Tabela1[[#This Row],[Objeto]]</f>
        <v>KE_Instituto Benjamin Constant - IBC_Preparo e Distribuição de Refeições</v>
      </c>
    </row>
    <row r="38" spans="1:14" x14ac:dyDescent="0.25">
      <c r="A38" s="32" t="s">
        <v>165</v>
      </c>
      <c r="B38" s="8" t="s">
        <v>29</v>
      </c>
      <c r="C38" s="10">
        <v>63875.4</v>
      </c>
      <c r="D38" s="33" t="str">
        <f>IF(Tabela1[[#This Row],[Faturar Após Medição]]="A SER APURADO","A ser apurado",IF(Tabela1[[#This Row],[Faturar Após Medição]]="insetkan","Insetkan","Apurado"))</f>
        <v>A ser apurado</v>
      </c>
      <c r="E38" s="10">
        <f>IF(Tabela1[[#This Row],[Faturar Após Medição]]="A SER APURADO",0,IF(Tabela1[[#This Row],[Faturar Após Medição]]="insetkan",0,Tabela1[[#This Row],[Faturar Após Medição]]))</f>
        <v>0</v>
      </c>
      <c r="F38" s="10" t="s">
        <v>199</v>
      </c>
      <c r="G38" s="8" t="s">
        <v>174</v>
      </c>
      <c r="H38" s="7" t="s">
        <v>125</v>
      </c>
      <c r="I38" s="7" t="s">
        <v>84</v>
      </c>
      <c r="J38" s="7" t="s">
        <v>126</v>
      </c>
      <c r="K38" s="9" t="str">
        <f t="shared" ca="1" si="0"/>
        <v>Vigente</v>
      </c>
      <c r="L38" s="31" t="str">
        <f>VLOOKUP(Tabela1[[#This Row],[Chave]],'[1]07.2024'!$A$1:$P$70,15,0)</f>
        <v>A ser apurado</v>
      </c>
      <c r="M38" s="7" t="s">
        <v>188</v>
      </c>
      <c r="N38" s="32" t="str">
        <f>Tabela1[[#This Row],[EMPR]]&amp;"_"&amp;Tabela1[[#This Row],[Razão Social do Tomador]]&amp;"_"&amp;Tabela1[[#This Row],[Objeto]]</f>
        <v>KT_Instituto Chico Mendes de Conservação da Biodiversidade - ICMBio_Apoio Administrativo</v>
      </c>
    </row>
    <row r="39" spans="1:14" x14ac:dyDescent="0.25">
      <c r="A39" s="32" t="s">
        <v>166</v>
      </c>
      <c r="B39" s="8" t="s">
        <v>30</v>
      </c>
      <c r="C39" s="10">
        <v>63116.5</v>
      </c>
      <c r="D39" s="33" t="str">
        <f>IF(Tabela1[[#This Row],[Faturar Após Medição]]="A SER APURADO","A ser apurado",IF(Tabela1[[#This Row],[Faturar Após Medição]]="insetkan","Insetkan","Apurado"))</f>
        <v>Apurado</v>
      </c>
      <c r="E39" s="10">
        <f>IF(Tabela1[[#This Row],[Faturar Após Medição]]="A SER APURADO",0,IF(Tabela1[[#This Row],[Faturar Após Medição]]="insetkan",0,Tabela1[[#This Row],[Faturar Após Medição]]))</f>
        <v>63116.5</v>
      </c>
      <c r="F39" s="10" t="s">
        <v>197</v>
      </c>
      <c r="G39" s="8" t="s">
        <v>202</v>
      </c>
      <c r="H39" s="7" t="s">
        <v>122</v>
      </c>
      <c r="I39" s="7" t="s">
        <v>69</v>
      </c>
      <c r="J39" s="7" t="s">
        <v>118</v>
      </c>
      <c r="K39" s="9" t="str">
        <f t="shared" ca="1" si="0"/>
        <v>Vigente</v>
      </c>
      <c r="L39" s="31">
        <v>63116.5</v>
      </c>
      <c r="M39" s="7" t="s">
        <v>187</v>
      </c>
      <c r="N39" s="32" t="str">
        <f>Tabela1[[#This Row],[EMPR]]&amp;"_"&amp;Tabela1[[#This Row],[Razão Social do Tomador]]&amp;"_"&amp;Tabela1[[#This Row],[Objeto]]</f>
        <v>KE_Exército - Instituto de Biologia do Exército - IBEx_Limpeza</v>
      </c>
    </row>
    <row r="40" spans="1:14" x14ac:dyDescent="0.25">
      <c r="A40" s="32" t="s">
        <v>166</v>
      </c>
      <c r="B40" s="8" t="s">
        <v>31</v>
      </c>
      <c r="C40" s="10">
        <v>56302.37</v>
      </c>
      <c r="D40" s="33" t="str">
        <f>IF(Tabela1[[#This Row],[Faturar Após Medição]]="A SER APURADO","A ser apurado",IF(Tabela1[[#This Row],[Faturar Após Medição]]="insetkan","Insetkan","Apurado"))</f>
        <v>A ser apurado</v>
      </c>
      <c r="E40" s="10">
        <f>IF(Tabela1[[#This Row],[Faturar Após Medição]]="A SER APURADO",0,IF(Tabela1[[#This Row],[Faturar Após Medição]]="insetkan",0,Tabela1[[#This Row],[Faturar Após Medição]]))</f>
        <v>0</v>
      </c>
      <c r="F40" s="10" t="s">
        <v>191</v>
      </c>
      <c r="G40" s="8" t="s">
        <v>174</v>
      </c>
      <c r="H40" s="7" t="s">
        <v>127</v>
      </c>
      <c r="I40" s="7" t="s">
        <v>66</v>
      </c>
      <c r="J40" s="7" t="s">
        <v>128</v>
      </c>
      <c r="K40" s="9" t="str">
        <f t="shared" ca="1" si="0"/>
        <v>Vigente</v>
      </c>
      <c r="L40" s="31" t="str">
        <f>VLOOKUP(Tabela1[[#This Row],[Chave]],'[1]07.2024'!$A$1:$P$70,15,0)</f>
        <v>A ser apurado</v>
      </c>
      <c r="M40" s="7" t="s">
        <v>187</v>
      </c>
      <c r="N40" s="32" t="str">
        <f>Tabela1[[#This Row],[EMPR]]&amp;"_"&amp;Tabela1[[#This Row],[Razão Social do Tomador]]&amp;"_"&amp;Tabela1[[#This Row],[Objeto]]</f>
        <v>KE_Condomínio Edifício Villa Splendore_Limpeza e Portaria</v>
      </c>
    </row>
    <row r="41" spans="1:14" x14ac:dyDescent="0.25">
      <c r="A41" s="32" t="s">
        <v>165</v>
      </c>
      <c r="B41" s="8" t="s">
        <v>32</v>
      </c>
      <c r="C41" s="10">
        <v>53030.26</v>
      </c>
      <c r="D41" s="33" t="str">
        <f>IF(Tabela1[[#This Row],[Faturar Após Medição]]="A SER APURADO","A ser apurado",IF(Tabela1[[#This Row],[Faturar Após Medição]]="insetkan","Insetkan","Apurado"))</f>
        <v>A ser apurado</v>
      </c>
      <c r="E41" s="10">
        <f>IF(Tabela1[[#This Row],[Faturar Após Medição]]="A SER APURADO",0,IF(Tabela1[[#This Row],[Faturar Após Medição]]="insetkan",0,Tabela1[[#This Row],[Faturar Após Medição]]))</f>
        <v>0</v>
      </c>
      <c r="F41" s="10" t="s">
        <v>196</v>
      </c>
      <c r="G41" s="8" t="s">
        <v>174</v>
      </c>
      <c r="H41" s="7" t="s">
        <v>129</v>
      </c>
      <c r="I41" s="7" t="s">
        <v>69</v>
      </c>
      <c r="J41" s="7" t="s">
        <v>130</v>
      </c>
      <c r="K41" s="9" t="str">
        <f t="shared" ca="1" si="0"/>
        <v>Vigente</v>
      </c>
      <c r="L41" s="31" t="str">
        <f>VLOOKUP(Tabela1[[#This Row],[Chave]],'[1]07.2024'!$A$1:$P$70,15,0)</f>
        <v>A ser apurado</v>
      </c>
      <c r="M41" s="7" t="s">
        <v>188</v>
      </c>
      <c r="N41" s="32" t="str">
        <f>Tabela1[[#This Row],[EMPR]]&amp;"_"&amp;Tabela1[[#This Row],[Razão Social do Tomador]]&amp;"_"&amp;Tabela1[[#This Row],[Objeto]]</f>
        <v>KT_Instituto do Patrimônio Histórico e Artístico Nacional - IPHAN_Limpeza</v>
      </c>
    </row>
    <row r="42" spans="1:14" x14ac:dyDescent="0.25">
      <c r="A42" s="32" t="s">
        <v>166</v>
      </c>
      <c r="B42" s="8" t="s">
        <v>33</v>
      </c>
      <c r="C42" s="10">
        <v>51821.599999999999</v>
      </c>
      <c r="D42" s="33" t="str">
        <f>IF(Tabela1[[#This Row],[Faturar Após Medição]]="A SER APURADO","A ser apurado",IF(Tabela1[[#This Row],[Faturar Após Medição]]="insetkan","Insetkan","Apurado"))</f>
        <v>A ser apurado</v>
      </c>
      <c r="E42" s="10">
        <f>IF(Tabela1[[#This Row],[Faturar Após Medição]]="A SER APURADO",0,IF(Tabela1[[#This Row],[Faturar Após Medição]]="insetkan",0,Tabela1[[#This Row],[Faturar Após Medição]]))</f>
        <v>0</v>
      </c>
      <c r="F42" s="10" t="s">
        <v>195</v>
      </c>
      <c r="G42" s="8" t="s">
        <v>174</v>
      </c>
      <c r="H42" s="7" t="s">
        <v>131</v>
      </c>
      <c r="I42" s="7" t="s">
        <v>69</v>
      </c>
      <c r="J42" s="7" t="s">
        <v>132</v>
      </c>
      <c r="K42" s="9" t="str">
        <f t="shared" ca="1" si="0"/>
        <v>Vigente</v>
      </c>
      <c r="L42" s="31" t="str">
        <f>VLOOKUP(Tabela1[[#This Row],[Chave]],'[1]07.2024'!$A$1:$P$70,15,0)</f>
        <v>A ser apurado</v>
      </c>
      <c r="M42" s="7" t="s">
        <v>187</v>
      </c>
      <c r="N42" s="32" t="str">
        <f>Tabela1[[#This Row],[EMPR]]&amp;"_"&amp;Tabela1[[#This Row],[Razão Social do Tomador]]&amp;"_"&amp;Tabela1[[#This Row],[Objeto]]</f>
        <v>KE_Marinha - CIASC_Limpeza</v>
      </c>
    </row>
    <row r="43" spans="1:14" x14ac:dyDescent="0.25">
      <c r="A43" s="32" t="s">
        <v>166</v>
      </c>
      <c r="B43" s="8" t="s">
        <v>34</v>
      </c>
      <c r="C43" s="10">
        <v>47278.69</v>
      </c>
      <c r="D43" s="33" t="str">
        <f>IF(Tabela1[[#This Row],[Faturar Após Medição]]="A SER APURADO","A ser apurado",IF(Tabela1[[#This Row],[Faturar Após Medição]]="insetkan","Insetkan","Apurado"))</f>
        <v>A ser apurado</v>
      </c>
      <c r="E43" s="10">
        <f>IF(Tabela1[[#This Row],[Faturar Após Medição]]="A SER APURADO",0,IF(Tabela1[[#This Row],[Faturar Após Medição]]="insetkan",0,Tabela1[[#This Row],[Faturar Após Medição]]))</f>
        <v>0</v>
      </c>
      <c r="F43" s="10" t="s">
        <v>201</v>
      </c>
      <c r="G43" s="8" t="s">
        <v>174</v>
      </c>
      <c r="H43" s="7" t="s">
        <v>133</v>
      </c>
      <c r="I43" s="7" t="s">
        <v>69</v>
      </c>
      <c r="J43" s="7" t="s">
        <v>134</v>
      </c>
      <c r="K43" s="9" t="str">
        <f t="shared" ca="1" si="0"/>
        <v>Vigente</v>
      </c>
      <c r="L43" s="31" t="str">
        <f>VLOOKUP(Tabela1[[#This Row],[Chave]],'[1]07.2024'!$A$1:$P$70,15,0)</f>
        <v>A ser apurado</v>
      </c>
      <c r="M43" s="7" t="s">
        <v>187</v>
      </c>
      <c r="N43" s="32" t="str">
        <f>Tabela1[[#This Row],[EMPR]]&amp;"_"&amp;Tabela1[[#This Row],[Razão Social do Tomador]]&amp;"_"&amp;Tabela1[[#This Row],[Objeto]]</f>
        <v>KE_Laboratório Nacional de Computação Científica - LNCC _Limpeza</v>
      </c>
    </row>
    <row r="44" spans="1:14" x14ac:dyDescent="0.25">
      <c r="A44" s="32" t="s">
        <v>166</v>
      </c>
      <c r="B44" s="8" t="s">
        <v>35</v>
      </c>
      <c r="C44" s="10">
        <v>45573.78</v>
      </c>
      <c r="D44" s="33" t="str">
        <f>IF(Tabela1[[#This Row],[Faturar Após Medição]]="A SER APURADO","A ser apurado",IF(Tabela1[[#This Row],[Faturar Após Medição]]="insetkan","Insetkan","Apurado"))</f>
        <v>A ser apurado</v>
      </c>
      <c r="E44" s="10">
        <f>IF(Tabela1[[#This Row],[Faturar Após Medição]]="A SER APURADO",0,IF(Tabela1[[#This Row],[Faturar Após Medição]]="insetkan",0,Tabela1[[#This Row],[Faturar Após Medição]]))</f>
        <v>0</v>
      </c>
      <c r="F44" s="10" t="s">
        <v>201</v>
      </c>
      <c r="G44" s="8" t="s">
        <v>174</v>
      </c>
      <c r="H44" s="7" t="s">
        <v>135</v>
      </c>
      <c r="I44" s="7" t="s">
        <v>104</v>
      </c>
      <c r="J44" s="7" t="s">
        <v>136</v>
      </c>
      <c r="K44" s="9" t="str">
        <f t="shared" ca="1" si="0"/>
        <v>Vigente</v>
      </c>
      <c r="L44" s="31" t="str">
        <f>VLOOKUP(Tabela1[[#This Row],[Chave]],'[1]07.2024'!$A$1:$P$70,15,0)</f>
        <v>A ser apurado</v>
      </c>
      <c r="M44" s="7" t="s">
        <v>187</v>
      </c>
      <c r="N44" s="32" t="str">
        <f>Tabela1[[#This Row],[EMPR]]&amp;"_"&amp;Tabela1[[#This Row],[Razão Social do Tomador]]&amp;"_"&amp;Tabela1[[#This Row],[Objeto]]</f>
        <v>KE_Fundação de Apoio à Pesquisa Científica e Tecnológica da UFRRJ – FAPUR_Apoio Operacional</v>
      </c>
    </row>
    <row r="45" spans="1:14" x14ac:dyDescent="0.25">
      <c r="A45" s="32" t="s">
        <v>165</v>
      </c>
      <c r="B45" s="8" t="s">
        <v>36</v>
      </c>
      <c r="C45" s="10">
        <v>42825.25</v>
      </c>
      <c r="D45" s="33" t="str">
        <f>IF(Tabela1[[#This Row],[Faturar Após Medição]]="A SER APURADO","A ser apurado",IF(Tabela1[[#This Row],[Faturar Após Medição]]="insetkan","Insetkan","Apurado"))</f>
        <v>A ser apurado</v>
      </c>
      <c r="E45" s="10">
        <f>IF(Tabela1[[#This Row],[Faturar Após Medição]]="A SER APURADO",0,IF(Tabela1[[#This Row],[Faturar Após Medição]]="insetkan",0,Tabela1[[#This Row],[Faturar Após Medição]]))</f>
        <v>0</v>
      </c>
      <c r="F45" s="10" t="s">
        <v>195</v>
      </c>
      <c r="G45" s="8" t="s">
        <v>174</v>
      </c>
      <c r="H45" s="7" t="s">
        <v>137</v>
      </c>
      <c r="I45" s="7" t="s">
        <v>69</v>
      </c>
      <c r="J45" s="7" t="s">
        <v>72</v>
      </c>
      <c r="K45" s="9" t="str">
        <f t="shared" ca="1" si="0"/>
        <v>Vigente</v>
      </c>
      <c r="L45" s="31" t="str">
        <f>VLOOKUP(Tabela1[[#This Row],[Chave]],'[1]07.2024'!$A$1:$P$70,15,0)</f>
        <v>A ser apurado</v>
      </c>
      <c r="M45" s="7" t="s">
        <v>188</v>
      </c>
      <c r="N45" s="32" t="str">
        <f>Tabela1[[#This Row],[EMPR]]&amp;"_"&amp;Tabela1[[#This Row],[Razão Social do Tomador]]&amp;"_"&amp;Tabela1[[#This Row],[Objeto]]</f>
        <v>KT_Instituto Federal do Rio de Janeiro - IFRJ Campus Rio de Janeiro_Limpeza</v>
      </c>
    </row>
    <row r="46" spans="1:14" x14ac:dyDescent="0.25">
      <c r="A46" s="32" t="s">
        <v>165</v>
      </c>
      <c r="B46" s="8" t="s">
        <v>37</v>
      </c>
      <c r="C46" s="10">
        <v>41434.43</v>
      </c>
      <c r="D46" s="33" t="str">
        <f>IF(Tabela1[[#This Row],[Faturar Após Medição]]="A SER APURADO","A ser apurado",IF(Tabela1[[#This Row],[Faturar Após Medição]]="insetkan","Insetkan","Apurado"))</f>
        <v>A ser apurado</v>
      </c>
      <c r="E46" s="10">
        <f>IF(Tabela1[[#This Row],[Faturar Após Medição]]="A SER APURADO",0,IF(Tabela1[[#This Row],[Faturar Após Medição]]="insetkan",0,Tabela1[[#This Row],[Faturar Após Medição]]))</f>
        <v>0</v>
      </c>
      <c r="F46" s="10" t="s">
        <v>193</v>
      </c>
      <c r="G46" s="8" t="s">
        <v>174</v>
      </c>
      <c r="H46" s="7" t="s">
        <v>120</v>
      </c>
      <c r="I46" s="7" t="s">
        <v>69</v>
      </c>
      <c r="J46" s="7" t="s">
        <v>138</v>
      </c>
      <c r="K46" s="9" t="str">
        <f t="shared" ca="1" si="0"/>
        <v>Vigente</v>
      </c>
      <c r="L46" s="31" t="str">
        <f>VLOOKUP(Tabela1[[#This Row],[Chave]],'[1]07.2024'!$A$1:$P$70,15,0)</f>
        <v>A ser apurado</v>
      </c>
      <c r="M46" s="7" t="s">
        <v>188</v>
      </c>
      <c r="N46" s="32" t="str">
        <f>Tabela1[[#This Row],[EMPR]]&amp;"_"&amp;Tabela1[[#This Row],[Razão Social do Tomador]]&amp;"_"&amp;Tabela1[[#This Row],[Objeto]]</f>
        <v>KT_Instituto Federal do Rio de Janeiro - IFRJ Campus São Gonçalo_Limpeza</v>
      </c>
    </row>
    <row r="47" spans="1:14" x14ac:dyDescent="0.25">
      <c r="A47" s="32" t="s">
        <v>165</v>
      </c>
      <c r="B47" s="8" t="s">
        <v>38</v>
      </c>
      <c r="C47" s="10">
        <v>37197.96</v>
      </c>
      <c r="D47" s="33" t="str">
        <f>IF(Tabela1[[#This Row],[Faturar Após Medição]]="A SER APURADO","A ser apurado",IF(Tabela1[[#This Row],[Faturar Após Medição]]="insetkan","Insetkan","Apurado"))</f>
        <v>Apurado</v>
      </c>
      <c r="E47" s="10">
        <f>IF(Tabela1[[#This Row],[Faturar Após Medição]]="A SER APURADO",0,IF(Tabela1[[#This Row],[Faturar Após Medição]]="insetkan",0,Tabela1[[#This Row],[Faturar Após Medição]]))</f>
        <v>37197.96</v>
      </c>
      <c r="F47" s="10" t="s">
        <v>197</v>
      </c>
      <c r="G47" s="8" t="s">
        <v>168</v>
      </c>
      <c r="H47" s="7" t="s">
        <v>139</v>
      </c>
      <c r="I47" s="7" t="s">
        <v>102</v>
      </c>
      <c r="J47" s="7" t="s">
        <v>72</v>
      </c>
      <c r="K47" s="9" t="str">
        <f t="shared" ca="1" si="0"/>
        <v>Vigente</v>
      </c>
      <c r="L47" s="31">
        <v>37197.96</v>
      </c>
      <c r="M47" s="7" t="s">
        <v>188</v>
      </c>
      <c r="N47" s="32" t="str">
        <f>Tabela1[[#This Row],[EMPR]]&amp;"_"&amp;Tabela1[[#This Row],[Razão Social do Tomador]]&amp;"_"&amp;Tabela1[[#This Row],[Objeto]]</f>
        <v>KT_Museu do Índio_Limpeza, Jardinagem e Copeiragem</v>
      </c>
    </row>
    <row r="48" spans="1:14" x14ac:dyDescent="0.25">
      <c r="A48" s="32" t="s">
        <v>165</v>
      </c>
      <c r="B48" s="8" t="s">
        <v>39</v>
      </c>
      <c r="C48" s="10">
        <v>35681.03</v>
      </c>
      <c r="D48" s="33" t="str">
        <f>IF(Tabela1[[#This Row],[Faturar Após Medição]]="A SER APURADO","A ser apurado",IF(Tabela1[[#This Row],[Faturar Após Medição]]="insetkan","Insetkan","Apurado"))</f>
        <v>A ser apurado</v>
      </c>
      <c r="E48" s="10">
        <f>IF(Tabela1[[#This Row],[Faturar Após Medição]]="A SER APURADO",0,IF(Tabela1[[#This Row],[Faturar Após Medição]]="insetkan",0,Tabela1[[#This Row],[Faturar Após Medição]]))</f>
        <v>0</v>
      </c>
      <c r="F48" s="10" t="s">
        <v>195</v>
      </c>
      <c r="G48" s="8" t="s">
        <v>174</v>
      </c>
      <c r="H48" s="7" t="s">
        <v>137</v>
      </c>
      <c r="I48" s="7" t="s">
        <v>69</v>
      </c>
      <c r="J48" s="7" t="s">
        <v>140</v>
      </c>
      <c r="K48" s="9" t="str">
        <f t="shared" ca="1" si="0"/>
        <v>Vigente</v>
      </c>
      <c r="L48" s="31" t="str">
        <f>VLOOKUP(Tabela1[[#This Row],[Chave]],'[1]07.2024'!$A$1:$P$70,15,0)</f>
        <v>A ser apurado</v>
      </c>
      <c r="M48" s="7" t="s">
        <v>188</v>
      </c>
      <c r="N48" s="32" t="str">
        <f>Tabela1[[#This Row],[EMPR]]&amp;"_"&amp;Tabela1[[#This Row],[Razão Social do Tomador]]&amp;"_"&amp;Tabela1[[#This Row],[Objeto]]</f>
        <v>KT_Instituto Federal do Rio de Janeiro - IFRJ Campus Paracambi_Limpeza</v>
      </c>
    </row>
    <row r="49" spans="1:14" x14ac:dyDescent="0.25">
      <c r="A49" s="32" t="s">
        <v>165</v>
      </c>
      <c r="B49" s="8" t="s">
        <v>40</v>
      </c>
      <c r="C49" s="10">
        <v>33350.5</v>
      </c>
      <c r="D49" s="33" t="str">
        <f>IF(Tabela1[[#This Row],[Faturar Após Medição]]="A SER APURADO","A ser apurado",IF(Tabela1[[#This Row],[Faturar Após Medição]]="insetkan","Insetkan","Apurado"))</f>
        <v>A ser apurado</v>
      </c>
      <c r="E49" s="10">
        <f>IF(Tabela1[[#This Row],[Faturar Após Medição]]="A SER APURADO",0,IF(Tabela1[[#This Row],[Faturar Após Medição]]="insetkan",0,Tabela1[[#This Row],[Faturar Após Medição]]))</f>
        <v>0</v>
      </c>
      <c r="F49" s="10" t="s">
        <v>195</v>
      </c>
      <c r="G49" s="8" t="s">
        <v>174</v>
      </c>
      <c r="H49" s="7" t="s">
        <v>141</v>
      </c>
      <c r="I49" s="7" t="s">
        <v>69</v>
      </c>
      <c r="J49" s="7" t="s">
        <v>142</v>
      </c>
      <c r="K49" s="9" t="str">
        <f t="shared" ca="1" si="0"/>
        <v>Vigente</v>
      </c>
      <c r="L49" s="31" t="str">
        <f>VLOOKUP(Tabela1[[#This Row],[Chave]],'[1]07.2024'!$A$1:$P$70,15,0)</f>
        <v>A ser apurado</v>
      </c>
      <c r="M49" s="7" t="s">
        <v>188</v>
      </c>
      <c r="N49" s="32" t="str">
        <f>Tabela1[[#This Row],[EMPR]]&amp;"_"&amp;Tabela1[[#This Row],[Razão Social do Tomador]]&amp;"_"&amp;Tabela1[[#This Row],[Objeto]]</f>
        <v>KT_Universidade Federal Rural do Rio de Janeiro - UFRRJ_Limpeza</v>
      </c>
    </row>
    <row r="50" spans="1:14" x14ac:dyDescent="0.25">
      <c r="A50" s="32" t="s">
        <v>165</v>
      </c>
      <c r="B50" s="8" t="s">
        <v>41</v>
      </c>
      <c r="C50" s="10">
        <v>32513.57</v>
      </c>
      <c r="D50" s="33" t="str">
        <f>IF(Tabela1[[#This Row],[Faturar Após Medição]]="A SER APURADO","A ser apurado",IF(Tabela1[[#This Row],[Faturar Após Medição]]="insetkan","Insetkan","Apurado"))</f>
        <v>A ser apurado</v>
      </c>
      <c r="E50" s="10">
        <f>IF(Tabela1[[#This Row],[Faturar Após Medição]]="A SER APURADO",0,IF(Tabela1[[#This Row],[Faturar Após Medição]]="insetkan",0,Tabela1[[#This Row],[Faturar Após Medição]]))</f>
        <v>0</v>
      </c>
      <c r="F50" s="10" t="s">
        <v>193</v>
      </c>
      <c r="G50" s="8" t="s">
        <v>174</v>
      </c>
      <c r="H50" s="7" t="s">
        <v>101</v>
      </c>
      <c r="I50" s="7" t="s">
        <v>69</v>
      </c>
      <c r="J50" s="7" t="s">
        <v>143</v>
      </c>
      <c r="K50" s="9" t="str">
        <f t="shared" ca="1" si="0"/>
        <v>Vigente</v>
      </c>
      <c r="L50" s="31" t="str">
        <f>VLOOKUP(Tabela1[[#This Row],[Chave]],'[1]07.2024'!$A$1:$P$70,15,0)</f>
        <v>A ser apurado</v>
      </c>
      <c r="M50" s="7" t="s">
        <v>188</v>
      </c>
      <c r="N50" s="32" t="str">
        <f>Tabela1[[#This Row],[EMPR]]&amp;"_"&amp;Tabela1[[#This Row],[Razão Social do Tomador]]&amp;"_"&amp;Tabela1[[#This Row],[Objeto]]</f>
        <v>KT_Instituto Federal do Rio de Janeiro - IFRJ Campus Volta Redonda_Limpeza</v>
      </c>
    </row>
    <row r="51" spans="1:14" x14ac:dyDescent="0.25">
      <c r="A51" s="32" t="s">
        <v>165</v>
      </c>
      <c r="B51" s="8" t="s">
        <v>42</v>
      </c>
      <c r="C51" s="10">
        <v>30254.402300000002</v>
      </c>
      <c r="D51" s="33" t="str">
        <f>IF(Tabela1[[#This Row],[Faturar Após Medição]]="A SER APURADO","A ser apurado",IF(Tabela1[[#This Row],[Faturar Após Medição]]="insetkan","Insetkan","Apurado"))</f>
        <v>A ser apurado</v>
      </c>
      <c r="E51" s="10">
        <f>IF(Tabela1[[#This Row],[Faturar Após Medição]]="A SER APURADO",0,IF(Tabela1[[#This Row],[Faturar Após Medição]]="insetkan",0,Tabela1[[#This Row],[Faturar Após Medição]]))</f>
        <v>0</v>
      </c>
      <c r="F51" s="10" t="s">
        <v>195</v>
      </c>
      <c r="G51" s="8" t="s">
        <v>174</v>
      </c>
      <c r="H51" s="7" t="s">
        <v>101</v>
      </c>
      <c r="I51" s="7" t="s">
        <v>69</v>
      </c>
      <c r="J51" s="7" t="s">
        <v>72</v>
      </c>
      <c r="K51" s="9" t="str">
        <f t="shared" ca="1" si="0"/>
        <v>Vigente</v>
      </c>
      <c r="L51" s="31" t="str">
        <f>VLOOKUP(Tabela1[[#This Row],[Chave]],'[1]07.2024'!$A$1:$P$70,15,0)</f>
        <v>A ser apurado</v>
      </c>
      <c r="M51" s="7" t="s">
        <v>188</v>
      </c>
      <c r="N51" s="32" t="str">
        <f>Tabela1[[#This Row],[EMPR]]&amp;"_"&amp;Tabela1[[#This Row],[Razão Social do Tomador]]&amp;"_"&amp;Tabela1[[#This Row],[Objeto]]</f>
        <v>KT_Instituto Federal do Rio de Janeiro - IFRJ Campus Realengo_Limpeza</v>
      </c>
    </row>
    <row r="52" spans="1:14" x14ac:dyDescent="0.25">
      <c r="A52" s="32" t="s">
        <v>166</v>
      </c>
      <c r="B52" s="8" t="s">
        <v>43</v>
      </c>
      <c r="C52" s="10">
        <v>29020.290000000005</v>
      </c>
      <c r="D52" s="33" t="str">
        <f>IF(Tabela1[[#This Row],[Faturar Após Medição]]="A SER APURADO","A ser apurado",IF(Tabela1[[#This Row],[Faturar Após Medição]]="insetkan","Insetkan","Apurado"))</f>
        <v>A ser apurado</v>
      </c>
      <c r="E52" s="10">
        <f>IF(Tabela1[[#This Row],[Faturar Após Medição]]="A SER APURADO",0,IF(Tabela1[[#This Row],[Faturar Após Medição]]="insetkan",0,Tabela1[[#This Row],[Faturar Após Medição]]))</f>
        <v>0</v>
      </c>
      <c r="F52" s="10" t="s">
        <v>195</v>
      </c>
      <c r="G52" s="8" t="s">
        <v>174</v>
      </c>
      <c r="H52" s="7" t="s">
        <v>144</v>
      </c>
      <c r="I52" s="7" t="s">
        <v>69</v>
      </c>
      <c r="J52" s="7" t="s">
        <v>145</v>
      </c>
      <c r="K52" s="9" t="str">
        <f t="shared" ca="1" si="0"/>
        <v>Vigente</v>
      </c>
      <c r="L52" s="31" t="str">
        <f>VLOOKUP(Tabela1[[#This Row],[Chave]],'[1]07.2024'!$A$1:$P$70,15,0)</f>
        <v>A ser apurado</v>
      </c>
      <c r="M52" s="7" t="s">
        <v>187</v>
      </c>
      <c r="N52" s="32" t="str">
        <f>Tabela1[[#This Row],[EMPR]]&amp;"_"&amp;Tabela1[[#This Row],[Razão Social do Tomador]]&amp;"_"&amp;Tabela1[[#This Row],[Objeto]]</f>
        <v>KE_Conselho Regional de Farmácia CRF-RJ_Limpeza</v>
      </c>
    </row>
    <row r="53" spans="1:14" x14ac:dyDescent="0.25">
      <c r="A53" s="32" t="s">
        <v>166</v>
      </c>
      <c r="B53" s="8" t="s">
        <v>44</v>
      </c>
      <c r="C53" s="10">
        <v>26336.89</v>
      </c>
      <c r="D53" s="33" t="str">
        <f>IF(Tabela1[[#This Row],[Faturar Após Medição]]="A SER APURADO","A ser apurado",IF(Tabela1[[#This Row],[Faturar Após Medição]]="insetkan","Insetkan","Apurado"))</f>
        <v>A ser apurado</v>
      </c>
      <c r="E53" s="10">
        <f>IF(Tabela1[[#This Row],[Faturar Após Medição]]="A SER APURADO",0,IF(Tabela1[[#This Row],[Faturar Após Medição]]="insetkan",0,Tabela1[[#This Row],[Faturar Após Medição]]))</f>
        <v>0</v>
      </c>
      <c r="F53" s="10" t="s">
        <v>191</v>
      </c>
      <c r="G53" s="8" t="s">
        <v>174</v>
      </c>
      <c r="H53" s="7" t="s">
        <v>113</v>
      </c>
      <c r="I53" s="7" t="s">
        <v>78</v>
      </c>
      <c r="J53" s="7" t="s">
        <v>146</v>
      </c>
      <c r="K53" s="9" t="str">
        <f t="shared" ca="1" si="0"/>
        <v>Vigente</v>
      </c>
      <c r="L53" s="31" t="str">
        <f>VLOOKUP(Tabela1[[#This Row],[Chave]],'[1]07.2024'!$A$1:$P$70,15,0)</f>
        <v>A ser apurado</v>
      </c>
      <c r="M53" s="7" t="s">
        <v>187</v>
      </c>
      <c r="N53" s="32" t="str">
        <f>Tabela1[[#This Row],[EMPR]]&amp;"_"&amp;Tabela1[[#This Row],[Razão Social do Tomador]]&amp;"_"&amp;Tabela1[[#This Row],[Objeto]]</f>
        <v xml:space="preserve">KE_Xhow Alimentos_Limpeza </v>
      </c>
    </row>
    <row r="54" spans="1:14" x14ac:dyDescent="0.25">
      <c r="A54" s="32" t="s">
        <v>166</v>
      </c>
      <c r="B54" s="8" t="s">
        <v>45</v>
      </c>
      <c r="C54" s="10">
        <v>24665.43</v>
      </c>
      <c r="D54" s="33" t="str">
        <f>IF(Tabela1[[#This Row],[Faturar Após Medição]]="A SER APURADO","A ser apurado",IF(Tabela1[[#This Row],[Faturar Após Medição]]="insetkan","Insetkan","Apurado"))</f>
        <v>A ser apurado</v>
      </c>
      <c r="E54" s="10">
        <f>IF(Tabela1[[#This Row],[Faturar Após Medição]]="A SER APURADO",0,IF(Tabela1[[#This Row],[Faturar Após Medição]]="insetkan",0,Tabela1[[#This Row],[Faturar Após Medição]]))</f>
        <v>0</v>
      </c>
      <c r="F54" s="10" t="s">
        <v>191</v>
      </c>
      <c r="G54" s="8" t="s">
        <v>174</v>
      </c>
      <c r="H54" s="7" t="s">
        <v>113</v>
      </c>
      <c r="I54" s="7" t="s">
        <v>66</v>
      </c>
      <c r="J54" s="7" t="s">
        <v>147</v>
      </c>
      <c r="K54" s="9" t="str">
        <f t="shared" ca="1" si="0"/>
        <v>Vigente</v>
      </c>
      <c r="L54" s="31" t="str">
        <f>VLOOKUP(Tabela1[[#This Row],[Chave]],'[1]07.2024'!$A$1:$P$70,15,0)</f>
        <v>A ser apurado</v>
      </c>
      <c r="M54" s="7" t="s">
        <v>187</v>
      </c>
      <c r="N54" s="32" t="str">
        <f>Tabela1[[#This Row],[EMPR]]&amp;"_"&amp;Tabela1[[#This Row],[Razão Social do Tomador]]&amp;"_"&amp;Tabela1[[#This Row],[Objeto]]</f>
        <v>KE_Condomínio Edifício Anambé_Limpeza e Portaria</v>
      </c>
    </row>
    <row r="55" spans="1:14" x14ac:dyDescent="0.25">
      <c r="A55" s="32" t="s">
        <v>166</v>
      </c>
      <c r="B55" s="8" t="s">
        <v>46</v>
      </c>
      <c r="C55" s="10">
        <v>23232.31</v>
      </c>
      <c r="D55" s="33" t="str">
        <f>IF(Tabela1[[#This Row],[Faturar Após Medição]]="A SER APURADO","A ser apurado",IF(Tabela1[[#This Row],[Faturar Após Medição]]="insetkan","Insetkan","Apurado"))</f>
        <v>A ser apurado</v>
      </c>
      <c r="E55" s="10">
        <f>IF(Tabela1[[#This Row],[Faturar Após Medição]]="A SER APURADO",0,IF(Tabela1[[#This Row],[Faturar Após Medição]]="insetkan",0,Tabela1[[#This Row],[Faturar Após Medição]]))</f>
        <v>0</v>
      </c>
      <c r="F55" s="10" t="s">
        <v>191</v>
      </c>
      <c r="G55" s="8" t="s">
        <v>174</v>
      </c>
      <c r="H55" s="7" t="s">
        <v>113</v>
      </c>
      <c r="I55" s="7" t="s">
        <v>69</v>
      </c>
      <c r="J55" s="7" t="s">
        <v>85</v>
      </c>
      <c r="K55" s="9" t="str">
        <f t="shared" ca="1" si="0"/>
        <v>Vigente</v>
      </c>
      <c r="L55" s="31" t="str">
        <f>VLOOKUP(Tabela1[[#This Row],[Chave]],'[1]07.2024'!$A$1:$P$70,15,0)</f>
        <v>A ser apurado</v>
      </c>
      <c r="M55" s="7" t="s">
        <v>187</v>
      </c>
      <c r="N55" s="32" t="str">
        <f>Tabela1[[#This Row],[EMPR]]&amp;"_"&amp;Tabela1[[#This Row],[Razão Social do Tomador]]&amp;"_"&amp;Tabela1[[#This Row],[Objeto]]</f>
        <v>KE_Mitra - Catedral São Sebastião_Limpeza</v>
      </c>
    </row>
    <row r="56" spans="1:14" x14ac:dyDescent="0.25">
      <c r="A56" s="32" t="s">
        <v>166</v>
      </c>
      <c r="B56" s="8" t="s">
        <v>47</v>
      </c>
      <c r="C56" s="10">
        <v>19265.7</v>
      </c>
      <c r="D56" s="33" t="str">
        <f>IF(Tabela1[[#This Row],[Faturar Após Medição]]="A SER APURADO","A ser apurado",IF(Tabela1[[#This Row],[Faturar Após Medição]]="insetkan","Insetkan","Apurado"))</f>
        <v>A ser apurado</v>
      </c>
      <c r="E56" s="10">
        <f>IF(Tabela1[[#This Row],[Faturar Após Medição]]="A SER APURADO",0,IF(Tabela1[[#This Row],[Faturar Após Medição]]="insetkan",0,Tabela1[[#This Row],[Faturar Após Medição]]))</f>
        <v>0</v>
      </c>
      <c r="F56" s="10" t="s">
        <v>191</v>
      </c>
      <c r="G56" s="8" t="s">
        <v>174</v>
      </c>
      <c r="H56" s="7" t="s">
        <v>113</v>
      </c>
      <c r="I56" s="7" t="s">
        <v>69</v>
      </c>
      <c r="J56" s="7" t="s">
        <v>148</v>
      </c>
      <c r="K56" s="9" t="str">
        <f t="shared" ca="1" si="0"/>
        <v>Vigente</v>
      </c>
      <c r="L56" s="31" t="str">
        <f>VLOOKUP(Tabela1[[#This Row],[Chave]],'[1]07.2024'!$A$1:$P$70,15,0)</f>
        <v>A ser apurado</v>
      </c>
      <c r="M56" s="7" t="s">
        <v>187</v>
      </c>
      <c r="N56" s="32" t="str">
        <f>Tabela1[[#This Row],[EMPR]]&amp;"_"&amp;Tabela1[[#This Row],[Razão Social do Tomador]]&amp;"_"&amp;Tabela1[[#This Row],[Objeto]]</f>
        <v>KE_Mitra - Rua São José_Limpeza</v>
      </c>
    </row>
    <row r="57" spans="1:14" x14ac:dyDescent="0.25">
      <c r="A57" s="32" t="s">
        <v>165</v>
      </c>
      <c r="B57" s="8" t="s">
        <v>48</v>
      </c>
      <c r="C57" s="10">
        <v>14923.92</v>
      </c>
      <c r="D57" s="33" t="str">
        <f>IF(Tabela1[[#This Row],[Faturar Após Medição]]="A SER APURADO","A ser apurado",IF(Tabela1[[#This Row],[Faturar Após Medição]]="insetkan","Insetkan","Apurado"))</f>
        <v>A ser apurado</v>
      </c>
      <c r="E57" s="10">
        <f>IF(Tabela1[[#This Row],[Faturar Após Medição]]="A SER APURADO",0,IF(Tabela1[[#This Row],[Faturar Após Medição]]="insetkan",0,Tabela1[[#This Row],[Faturar Após Medição]]))</f>
        <v>0</v>
      </c>
      <c r="F57" s="10" t="s">
        <v>198</v>
      </c>
      <c r="G57" s="8" t="s">
        <v>174</v>
      </c>
      <c r="H57" s="7" t="s">
        <v>149</v>
      </c>
      <c r="I57" s="7" t="s">
        <v>150</v>
      </c>
      <c r="J57" s="7" t="s">
        <v>72</v>
      </c>
      <c r="K57" s="9" t="str">
        <f t="shared" ca="1" si="0"/>
        <v>Vigente</v>
      </c>
      <c r="L57" s="31" t="str">
        <f>VLOOKUP(Tabela1[[#This Row],[Chave]],'[1]07.2024'!$A$1:$P$70,15,0)</f>
        <v>A ser apurado</v>
      </c>
      <c r="M57" s="7" t="s">
        <v>188</v>
      </c>
      <c r="N57" s="32" t="str">
        <f>Tabela1[[#This Row],[EMPR]]&amp;"_"&amp;Tabela1[[#This Row],[Razão Social do Tomador]]&amp;"_"&amp;Tabela1[[#This Row],[Objeto]]</f>
        <v>KT_Tribunal de Contas do Município do Rio de Janeiro - TCMRJ_Motoboy</v>
      </c>
    </row>
    <row r="58" spans="1:14" x14ac:dyDescent="0.25">
      <c r="A58" s="32" t="s">
        <v>165</v>
      </c>
      <c r="B58" s="8" t="s">
        <v>49</v>
      </c>
      <c r="C58" s="10">
        <v>14844.73</v>
      </c>
      <c r="D58" s="33" t="str">
        <f>IF(Tabela1[[#This Row],[Faturar Após Medição]]="A SER APURADO","A ser apurado",IF(Tabela1[[#This Row],[Faturar Após Medição]]="insetkan","Insetkan","Apurado"))</f>
        <v>A ser apurado</v>
      </c>
      <c r="E58" s="10">
        <f>IF(Tabela1[[#This Row],[Faturar Após Medição]]="A SER APURADO",0,IF(Tabela1[[#This Row],[Faturar Após Medição]]="insetkan",0,Tabela1[[#This Row],[Faturar Após Medição]]))</f>
        <v>0</v>
      </c>
      <c r="F58" s="10" t="s">
        <v>195</v>
      </c>
      <c r="G58" s="8" t="s">
        <v>174</v>
      </c>
      <c r="H58" s="7" t="s">
        <v>151</v>
      </c>
      <c r="I58" s="7" t="s">
        <v>69</v>
      </c>
      <c r="J58" s="7" t="s">
        <v>72</v>
      </c>
      <c r="K58" s="9" t="str">
        <f t="shared" ca="1" si="0"/>
        <v>Vigente</v>
      </c>
      <c r="L58" s="31" t="str">
        <f>VLOOKUP(Tabela1[[#This Row],[Chave]],'[1]07.2024'!$A$1:$P$70,15,0)</f>
        <v>A ser apurado</v>
      </c>
      <c r="M58" s="7" t="s">
        <v>188</v>
      </c>
      <c r="N58" s="32" t="str">
        <f>Tabela1[[#This Row],[EMPR]]&amp;"_"&amp;Tabela1[[#This Row],[Razão Social do Tomador]]&amp;"_"&amp;Tabela1[[#This Row],[Objeto]]</f>
        <v>KT_Fundação Instituto Brasileiro de Geografia e Estatística – IBGE_Limpeza</v>
      </c>
    </row>
    <row r="59" spans="1:14" x14ac:dyDescent="0.25">
      <c r="A59" s="32" t="s">
        <v>166</v>
      </c>
      <c r="B59" s="8" t="s">
        <v>50</v>
      </c>
      <c r="C59" s="10">
        <v>14283.31</v>
      </c>
      <c r="D59" s="33" t="str">
        <f>IF(Tabela1[[#This Row],[Faturar Após Medição]]="A SER APURADO","A ser apurado",IF(Tabela1[[#This Row],[Faturar Após Medição]]="insetkan","Insetkan","Apurado"))</f>
        <v>A ser apurado</v>
      </c>
      <c r="E59" s="10">
        <f>IF(Tabela1[[#This Row],[Faturar Após Medição]]="A SER APURADO",0,IF(Tabela1[[#This Row],[Faturar Após Medição]]="insetkan",0,Tabela1[[#This Row],[Faturar Após Medição]]))</f>
        <v>0</v>
      </c>
      <c r="F59" s="10" t="s">
        <v>201</v>
      </c>
      <c r="G59" s="8" t="s">
        <v>174</v>
      </c>
      <c r="H59" s="7" t="s">
        <v>152</v>
      </c>
      <c r="I59" s="7" t="s">
        <v>153</v>
      </c>
      <c r="J59" s="7" t="s">
        <v>85</v>
      </c>
      <c r="K59" s="9" t="str">
        <f t="shared" ca="1" si="0"/>
        <v>Vigente</v>
      </c>
      <c r="L59" s="31" t="str">
        <f>VLOOKUP(Tabela1[[#This Row],[Chave]],'[1]07.2024'!$A$1:$P$70,15,0)</f>
        <v>A ser apurado</v>
      </c>
      <c r="M59" s="7" t="s">
        <v>187</v>
      </c>
      <c r="N59" s="32" t="str">
        <f>Tabela1[[#This Row],[EMPR]]&amp;"_"&amp;Tabela1[[#This Row],[Razão Social do Tomador]]&amp;"_"&amp;Tabela1[[#This Row],[Objeto]]</f>
        <v>KE_Tribunal Região Federal da 2ª Região_Montagem de Mobiliário</v>
      </c>
    </row>
    <row r="60" spans="1:14" x14ac:dyDescent="0.25">
      <c r="A60" s="32" t="s">
        <v>166</v>
      </c>
      <c r="B60" s="8" t="s">
        <v>51</v>
      </c>
      <c r="C60" s="10">
        <v>10107.36</v>
      </c>
      <c r="D60" s="33" t="str">
        <f>IF(Tabela1[[#This Row],[Faturar Após Medição]]="A SER APURADO","A ser apurado",IF(Tabela1[[#This Row],[Faturar Após Medição]]="insetkan","Insetkan","Apurado"))</f>
        <v>A ser apurado</v>
      </c>
      <c r="E60" s="10">
        <f>IF(Tabela1[[#This Row],[Faturar Após Medição]]="A SER APURADO",0,IF(Tabela1[[#This Row],[Faturar Após Medição]]="insetkan",0,Tabela1[[#This Row],[Faturar Após Medição]]))</f>
        <v>0</v>
      </c>
      <c r="F60" s="10" t="s">
        <v>191</v>
      </c>
      <c r="G60" s="8" t="s">
        <v>174</v>
      </c>
      <c r="H60" s="7" t="s">
        <v>113</v>
      </c>
      <c r="I60" s="7" t="s">
        <v>69</v>
      </c>
      <c r="J60" s="7" t="s">
        <v>154</v>
      </c>
      <c r="K60" s="9" t="str">
        <f t="shared" ca="1" si="0"/>
        <v>Vigente</v>
      </c>
      <c r="L60" s="31" t="str">
        <f>VLOOKUP(Tabela1[[#This Row],[Chave]],'[1]07.2024'!$A$1:$P$70,15,0)</f>
        <v>A ser apurado</v>
      </c>
      <c r="M60" s="7" t="s">
        <v>187</v>
      </c>
      <c r="N60" s="32" t="str">
        <f>Tabela1[[#This Row],[EMPR]]&amp;"_"&amp;Tabela1[[#This Row],[Razão Social do Tomador]]&amp;"_"&amp;Tabela1[[#This Row],[Objeto]]</f>
        <v>KE_Mitra - Paróquia Nossa Senhora da Paz_Limpeza</v>
      </c>
    </row>
    <row r="61" spans="1:14" x14ac:dyDescent="0.25">
      <c r="A61" s="32" t="s">
        <v>165</v>
      </c>
      <c r="B61" s="8" t="s">
        <v>52</v>
      </c>
      <c r="C61" s="10">
        <v>9588.7800000000007</v>
      </c>
      <c r="D61" s="33" t="str">
        <f>IF(Tabela1[[#This Row],[Faturar Após Medição]]="A SER APURADO","A ser apurado",IF(Tabela1[[#This Row],[Faturar Após Medição]]="insetkan","Insetkan","Apurado"))</f>
        <v>Apurado</v>
      </c>
      <c r="E61" s="10">
        <f>IF(Tabela1[[#This Row],[Faturar Após Medição]]="A SER APURADO",0,IF(Tabela1[[#This Row],[Faturar Após Medição]]="insetkan",0,Tabela1[[#This Row],[Faturar Após Medição]]))</f>
        <v>9588.7800000000007</v>
      </c>
      <c r="F61" s="10" t="s">
        <v>191</v>
      </c>
      <c r="G61" s="8" t="s">
        <v>169</v>
      </c>
      <c r="H61" s="7" t="s">
        <v>113</v>
      </c>
      <c r="I61" s="7" t="s">
        <v>69</v>
      </c>
      <c r="J61" s="7" t="s">
        <v>72</v>
      </c>
      <c r="K61" s="9" t="str">
        <f t="shared" ca="1" si="0"/>
        <v>Vigente</v>
      </c>
      <c r="L61" s="31">
        <f>VLOOKUP(Tabela1[[#This Row],[Chave]],'[1]07.2024'!$A$1:$P$70,15,0)</f>
        <v>9588.7800000000007</v>
      </c>
      <c r="M61" s="7" t="s">
        <v>188</v>
      </c>
      <c r="N61" s="32" t="str">
        <f>Tabela1[[#This Row],[EMPR]]&amp;"_"&amp;Tabela1[[#This Row],[Razão Social do Tomador]]&amp;"_"&amp;Tabela1[[#This Row],[Objeto]]</f>
        <v>KT_MSC Mediterranean Ltda_Limpeza</v>
      </c>
    </row>
    <row r="62" spans="1:14" x14ac:dyDescent="0.25">
      <c r="A62" s="32" t="s">
        <v>163</v>
      </c>
      <c r="B62" s="8" t="s">
        <v>53</v>
      </c>
      <c r="C62" s="10">
        <v>6790</v>
      </c>
      <c r="D62" s="33" t="str">
        <f>IF(Tabela1[[#This Row],[Faturar Após Medição]]="A SER APURADO","A ser apurado",IF(Tabela1[[#This Row],[Faturar Após Medição]]="insetkan","Insetkan","Apurado"))</f>
        <v>Insetkan</v>
      </c>
      <c r="E62" s="10">
        <f>IF(Tabela1[[#This Row],[Faturar Após Medição]]="A SER APURADO",0,IF(Tabela1[[#This Row],[Faturar Após Medição]]="insetkan",0,Tabela1[[#This Row],[Faturar Após Medição]]))</f>
        <v>0</v>
      </c>
      <c r="F62" s="10" t="s">
        <v>163</v>
      </c>
      <c r="G62" s="8" t="s">
        <v>174</v>
      </c>
      <c r="H62" s="7" t="s">
        <v>151</v>
      </c>
      <c r="I62" s="7" t="s">
        <v>155</v>
      </c>
      <c r="J62" s="7" t="s">
        <v>156</v>
      </c>
      <c r="K62" s="9" t="str">
        <f t="shared" ca="1" si="0"/>
        <v>Vigente</v>
      </c>
      <c r="L62" s="31" t="str">
        <f>VLOOKUP(Tabela1[[#This Row],[Chave]],'[1]07.2024'!$A$1:$P$70,15,0)</f>
        <v>Insetkan</v>
      </c>
      <c r="M62" s="7" t="s">
        <v>189</v>
      </c>
      <c r="N62" s="32" t="str">
        <f>Tabela1[[#This Row],[EMPR]]&amp;"_"&amp;Tabela1[[#This Row],[Razão Social do Tomador]]&amp;"_"&amp;Tabela1[[#This Row],[Objeto]]</f>
        <v>INSET_Instituto Federal de Educação RJ – IFRJ Campus Volta Redonda_Controle de Pragas e Vetores</v>
      </c>
    </row>
    <row r="63" spans="1:14" x14ac:dyDescent="0.25">
      <c r="A63" s="32" t="s">
        <v>165</v>
      </c>
      <c r="B63" s="8" t="s">
        <v>54</v>
      </c>
      <c r="C63" s="10">
        <v>6383.27</v>
      </c>
      <c r="D63" s="33" t="str">
        <f>IF(Tabela1[[#This Row],[Faturar Após Medição]]="A SER APURADO","A ser apurado",IF(Tabela1[[#This Row],[Faturar Após Medição]]="insetkan","Insetkan","Apurado"))</f>
        <v>A ser apurado</v>
      </c>
      <c r="E63" s="10">
        <f>IF(Tabela1[[#This Row],[Faturar Após Medição]]="A SER APURADO",0,IF(Tabela1[[#This Row],[Faturar Após Medição]]="insetkan",0,Tabela1[[#This Row],[Faturar Após Medição]]))</f>
        <v>0</v>
      </c>
      <c r="F63" s="10" t="s">
        <v>191</v>
      </c>
      <c r="G63" s="8" t="s">
        <v>174</v>
      </c>
      <c r="H63" s="7" t="s">
        <v>157</v>
      </c>
      <c r="I63" s="7" t="s">
        <v>150</v>
      </c>
      <c r="J63" s="7" t="s">
        <v>72</v>
      </c>
      <c r="K63" s="9" t="str">
        <f t="shared" ca="1" si="0"/>
        <v>Vigente</v>
      </c>
      <c r="L63" s="31" t="str">
        <f>VLOOKUP(Tabela1[[#This Row],[Chave]],'[1]07.2024'!$A$1:$P$70,15,0)</f>
        <v>A ser apurado</v>
      </c>
      <c r="M63" s="7" t="s">
        <v>188</v>
      </c>
      <c r="N63" s="32" t="str">
        <f>Tabela1[[#This Row],[EMPR]]&amp;"_"&amp;Tabela1[[#This Row],[Razão Social do Tomador]]&amp;"_"&amp;Tabela1[[#This Row],[Objeto]]</f>
        <v>KT_Serviço Social do Comércio - Departamento Nacional - Sesc DN_Motoboy</v>
      </c>
    </row>
    <row r="64" spans="1:14" x14ac:dyDescent="0.25">
      <c r="A64" s="32" t="s">
        <v>163</v>
      </c>
      <c r="B64" s="8" t="s">
        <v>5</v>
      </c>
      <c r="C64" s="10">
        <v>5374.59</v>
      </c>
      <c r="D64" s="33" t="str">
        <f>IF(Tabela1[[#This Row],[Faturar Após Medição]]="A SER APURADO","A ser apurado",IF(Tabela1[[#This Row],[Faturar Após Medição]]="insetkan","Insetkan","Apurado"))</f>
        <v>Insetkan</v>
      </c>
      <c r="E64" s="10">
        <f>IF(Tabela1[[#This Row],[Faturar Após Medição]]="A SER APURADO",0,IF(Tabela1[[#This Row],[Faturar Após Medição]]="insetkan",0,Tabela1[[#This Row],[Faturar Após Medição]]))</f>
        <v>0</v>
      </c>
      <c r="F64" s="10" t="s">
        <v>163</v>
      </c>
      <c r="G64" s="8" t="s">
        <v>174</v>
      </c>
      <c r="H64" s="7" t="s">
        <v>158</v>
      </c>
      <c r="I64" s="7" t="s">
        <v>155</v>
      </c>
      <c r="J64" s="7" t="s">
        <v>85</v>
      </c>
      <c r="K64" s="9" t="str">
        <f t="shared" ca="1" si="0"/>
        <v>Vigente</v>
      </c>
      <c r="L64" s="31" t="str">
        <f>VLOOKUP(Tabela1[[#This Row],[Chave]],'[1]07.2024'!$A$1:$P$70,15,0)</f>
        <v>Insetkan</v>
      </c>
      <c r="M64" s="7" t="s">
        <v>189</v>
      </c>
      <c r="N64" s="32" t="str">
        <f>Tabela1[[#This Row],[EMPR]]&amp;"_"&amp;Tabela1[[#This Row],[Razão Social do Tomador]]&amp;"_"&amp;Tabela1[[#This Row],[Objeto]]</f>
        <v>INSET_Banco do Brasil_Controle de Pragas e Vetores</v>
      </c>
    </row>
    <row r="65" spans="1:14" x14ac:dyDescent="0.25">
      <c r="A65" s="32" t="s">
        <v>166</v>
      </c>
      <c r="B65" s="8" t="s">
        <v>55</v>
      </c>
      <c r="C65" s="10">
        <v>4160.12</v>
      </c>
      <c r="D65" s="33" t="str">
        <f>IF(Tabela1[[#This Row],[Faturar Após Medição]]="A SER APURADO","A ser apurado",IF(Tabela1[[#This Row],[Faturar Após Medição]]="insetkan","Insetkan","Apurado"))</f>
        <v>Apurado</v>
      </c>
      <c r="E65" s="10">
        <f>IF(Tabela1[[#This Row],[Faturar Após Medição]]="A SER APURADO",0,IF(Tabela1[[#This Row],[Faturar Após Medição]]="insetkan",0,Tabela1[[#This Row],[Faturar Após Medição]]))</f>
        <v>4160.12</v>
      </c>
      <c r="F65" s="10" t="s">
        <v>191</v>
      </c>
      <c r="G65" s="8" t="s">
        <v>169</v>
      </c>
      <c r="H65" s="7" t="s">
        <v>113</v>
      </c>
      <c r="I65" s="7" t="s">
        <v>78</v>
      </c>
      <c r="J65" s="7" t="s">
        <v>159</v>
      </c>
      <c r="K65" s="9" t="str">
        <f t="shared" ca="1" si="0"/>
        <v>Vigente</v>
      </c>
      <c r="L65" s="11">
        <f>VLOOKUP(Tabela1[[#This Row],[Chave]],'[1]07.2024'!$A$1:$P$70,15,0)</f>
        <v>4160.12</v>
      </c>
      <c r="M65" s="7" t="s">
        <v>187</v>
      </c>
      <c r="N65" s="32" t="str">
        <f>Tabela1[[#This Row],[EMPR]]&amp;"_"&amp;Tabela1[[#This Row],[Razão Social do Tomador]]&amp;"_"&amp;Tabela1[[#This Row],[Objeto]]</f>
        <v xml:space="preserve">KE_Banco da Providência_Limpeza </v>
      </c>
    </row>
    <row r="66" spans="1:14" x14ac:dyDescent="0.25">
      <c r="A66" s="32" t="s">
        <v>163</v>
      </c>
      <c r="B66" s="8" t="s">
        <v>56</v>
      </c>
      <c r="C66" s="10">
        <v>2934.8</v>
      </c>
      <c r="D66" s="33" t="str">
        <f>IF(Tabela1[[#This Row],[Faturar Após Medição]]="A SER APURADO","A ser apurado",IF(Tabela1[[#This Row],[Faturar Após Medição]]="insetkan","Insetkan","Apurado"))</f>
        <v>Insetkan</v>
      </c>
      <c r="E66" s="10">
        <f>IF(Tabela1[[#This Row],[Faturar Após Medição]]="A SER APURADO",0,IF(Tabela1[[#This Row],[Faturar Após Medição]]="insetkan",0,Tabela1[[#This Row],[Faturar Após Medição]]))</f>
        <v>0</v>
      </c>
      <c r="F66" s="10" t="s">
        <v>163</v>
      </c>
      <c r="G66" s="8" t="s">
        <v>174</v>
      </c>
      <c r="H66" s="7" t="s">
        <v>113</v>
      </c>
      <c r="I66" s="7" t="s">
        <v>155</v>
      </c>
      <c r="J66" s="7" t="s">
        <v>160</v>
      </c>
      <c r="K66" s="9" t="str">
        <f t="shared" ca="1" si="0"/>
        <v>Vigente</v>
      </c>
      <c r="L66" s="31" t="str">
        <f>VLOOKUP(Tabela1[[#This Row],[Chave]],'[1]07.2024'!$A$1:$P$70,15,0)</f>
        <v>Insetkan</v>
      </c>
      <c r="M66" s="7" t="s">
        <v>189</v>
      </c>
      <c r="N66" s="32" t="str">
        <f>Tabela1[[#This Row],[EMPR]]&amp;"_"&amp;Tabela1[[#This Row],[Razão Social do Tomador]]&amp;"_"&amp;Tabela1[[#This Row],[Objeto]]</f>
        <v>INSET_Serviço Social do Comércio - Polo Sociocultural Sesc Paraty_Controle de Pragas e Vetores</v>
      </c>
    </row>
    <row r="67" spans="1:14" x14ac:dyDescent="0.25">
      <c r="A67" s="32" t="s">
        <v>163</v>
      </c>
      <c r="B67" s="8" t="s">
        <v>57</v>
      </c>
      <c r="C67" s="10">
        <v>2120</v>
      </c>
      <c r="D67" s="33" t="str">
        <f>IF(Tabela1[[#This Row],[Faturar Após Medição]]="A SER APURADO","A ser apurado",IF(Tabela1[[#This Row],[Faturar Após Medição]]="insetkan","Insetkan","Apurado"))</f>
        <v>Insetkan</v>
      </c>
      <c r="E67" s="10">
        <f>IF(Tabela1[[#This Row],[Faturar Após Medição]]="A SER APURADO",0,IF(Tabela1[[#This Row],[Faturar Após Medição]]="insetkan",0,Tabela1[[#This Row],[Faturar Após Medição]]))</f>
        <v>0</v>
      </c>
      <c r="F67" s="10" t="s">
        <v>163</v>
      </c>
      <c r="G67" s="8" t="s">
        <v>174</v>
      </c>
      <c r="H67" s="7" t="s">
        <v>113</v>
      </c>
      <c r="I67" s="7" t="s">
        <v>155</v>
      </c>
      <c r="J67" s="7" t="s">
        <v>161</v>
      </c>
      <c r="K67" s="9" t="str">
        <f t="shared" ref="K67:K70" ca="1" si="1">IF(J67&gt;TODAY(),"Vigente","Encerrado")</f>
        <v>Vigente</v>
      </c>
      <c r="L67" s="31" t="str">
        <f>VLOOKUP(Tabela1[[#This Row],[Chave]],'[1]07.2024'!$A$1:$P$70,15,0)</f>
        <v>Insetkan</v>
      </c>
      <c r="M67" s="7" t="s">
        <v>189</v>
      </c>
      <c r="N67" s="32" t="str">
        <f>Tabela1[[#This Row],[EMPR]]&amp;"_"&amp;Tabela1[[#This Row],[Razão Social do Tomador]]&amp;"_"&amp;Tabela1[[#This Row],[Objeto]]</f>
        <v>INSET_Serviço Social do Comércio - Departamento Nacional_Controle de Pragas e Vetores</v>
      </c>
    </row>
    <row r="68" spans="1:14" x14ac:dyDescent="0.25">
      <c r="A68" s="32" t="s">
        <v>163</v>
      </c>
      <c r="B68" s="8" t="s">
        <v>58</v>
      </c>
      <c r="C68" s="10">
        <v>1880</v>
      </c>
      <c r="D68" s="33" t="str">
        <f>IF(Tabela1[[#This Row],[Faturar Após Medição]]="A SER APURADO","A ser apurado",IF(Tabela1[[#This Row],[Faturar Após Medição]]="insetkan","Insetkan","Apurado"))</f>
        <v>Insetkan</v>
      </c>
      <c r="E68" s="10">
        <f>IF(Tabela1[[#This Row],[Faturar Após Medição]]="A SER APURADO",0,IF(Tabela1[[#This Row],[Faturar Após Medição]]="insetkan",0,Tabela1[[#This Row],[Faturar Após Medição]]))</f>
        <v>0</v>
      </c>
      <c r="F68" s="10" t="s">
        <v>163</v>
      </c>
      <c r="G68" s="8" t="s">
        <v>174</v>
      </c>
      <c r="H68" s="7">
        <v>1574</v>
      </c>
      <c r="I68" s="7" t="s">
        <v>155</v>
      </c>
      <c r="J68" s="7" t="s">
        <v>72</v>
      </c>
      <c r="K68" s="9" t="str">
        <f t="shared" ca="1" si="1"/>
        <v>Vigente</v>
      </c>
      <c r="L68" s="31" t="str">
        <f>VLOOKUP(Tabela1[[#This Row],[Chave]],'[1]07.2024'!$A$1:$P$70,15,0)</f>
        <v>Insetkan</v>
      </c>
      <c r="M68" s="7" t="s">
        <v>189</v>
      </c>
      <c r="N68" s="32" t="str">
        <f>Tabela1[[#This Row],[EMPR]]&amp;"_"&amp;Tabela1[[#This Row],[Razão Social do Tomador]]&amp;"_"&amp;Tabela1[[#This Row],[Objeto]]</f>
        <v>INSET_Serviço Nacional de Aprendizagem Industrial - SENAI-CETIQT_Controle de Pragas e Vetores</v>
      </c>
    </row>
    <row r="69" spans="1:14" x14ac:dyDescent="0.25">
      <c r="A69" s="32" t="s">
        <v>165</v>
      </c>
      <c r="B69" s="8" t="s">
        <v>59</v>
      </c>
      <c r="C69" s="10">
        <v>953.3</v>
      </c>
      <c r="D69" s="33" t="str">
        <f>IF(Tabela1[[#This Row],[Faturar Após Medição]]="A SER APURADO","A ser apurado",IF(Tabela1[[#This Row],[Faturar Após Medição]]="insetkan","Insetkan","Apurado"))</f>
        <v>A ser apurado</v>
      </c>
      <c r="E69" s="10">
        <f>IF(Tabela1[[#This Row],[Faturar Após Medição]]="A SER APURADO",0,IF(Tabela1[[#This Row],[Faturar Após Medição]]="insetkan",0,Tabela1[[#This Row],[Faturar Após Medição]]))</f>
        <v>0</v>
      </c>
      <c r="F69" s="10" t="s">
        <v>198</v>
      </c>
      <c r="G69" s="8" t="s">
        <v>174</v>
      </c>
      <c r="H69" s="7" t="s">
        <v>113</v>
      </c>
      <c r="I69" s="7" t="s">
        <v>69</v>
      </c>
      <c r="J69" s="7" t="s">
        <v>72</v>
      </c>
      <c r="K69" s="9" t="str">
        <f t="shared" ca="1" si="1"/>
        <v>Vigente</v>
      </c>
      <c r="L69" s="11" t="str">
        <f>VLOOKUP(Tabela1[[#This Row],[Chave]],'[1]07.2024'!$A$1:$P$70,15,0)</f>
        <v>A ser apurado</v>
      </c>
      <c r="M69" s="7" t="s">
        <v>188</v>
      </c>
      <c r="N69" s="32" t="str">
        <f>Tabela1[[#This Row],[EMPR]]&amp;"_"&amp;Tabela1[[#This Row],[Razão Social do Tomador]]&amp;"_"&amp;Tabela1[[#This Row],[Objeto]]</f>
        <v>KT_Fundação Cultural do Exército Brasileiro - FUNCEB_Limpeza</v>
      </c>
    </row>
    <row r="70" spans="1:14" x14ac:dyDescent="0.25">
      <c r="A70" s="32" t="s">
        <v>166</v>
      </c>
      <c r="B70" s="13" t="s">
        <v>60</v>
      </c>
      <c r="C70" s="15">
        <v>390.99</v>
      </c>
      <c r="D70" s="34" t="str">
        <f>IF(Tabela1[[#This Row],[Faturar Após Medição]]="A SER APURADO","A ser apurado",IF(Tabela1[[#This Row],[Faturar Após Medição]]="insetkan","Insetkan","Apurado"))</f>
        <v>A ser apurado</v>
      </c>
      <c r="E70" s="15">
        <f>IF(Tabela1[[#This Row],[Faturar Após Medição]]="A SER APURADO",0,IF(Tabela1[[#This Row],[Faturar Após Medição]]="insetkan",0,Tabela1[[#This Row],[Faturar Após Medição]]))</f>
        <v>0</v>
      </c>
      <c r="F70" s="10" t="s">
        <v>191</v>
      </c>
      <c r="G70" s="8" t="s">
        <v>174</v>
      </c>
      <c r="H70" s="12" t="s">
        <v>113</v>
      </c>
      <c r="I70" s="12" t="s">
        <v>162</v>
      </c>
      <c r="J70" s="12" t="s">
        <v>85</v>
      </c>
      <c r="K70" s="14" t="str">
        <f t="shared" ca="1" si="1"/>
        <v>Vigente</v>
      </c>
      <c r="L70" s="16" t="str">
        <f>VLOOKUP(Tabela1[[#This Row],[Chave]],'[1]07.2024'!$A$1:$P$70,15,0)</f>
        <v>A ser apurado</v>
      </c>
      <c r="M70" s="12" t="s">
        <v>187</v>
      </c>
      <c r="N70" s="40" t="str">
        <f>Tabela1[[#This Row],[EMPR]]&amp;"_"&amp;Tabela1[[#This Row],[Razão Social do Tomador]]&amp;"_"&amp;Tabela1[[#This Row],[Objeto]]</f>
        <v>KE_Conferência Nacional dos Bispos do Brasil - CNBB_Limpeza Expressa</v>
      </c>
    </row>
  </sheetData>
  <phoneticPr fontId="5" type="noConversion"/>
  <conditionalFormatting sqref="A2:K70">
    <cfRule type="expression" dxfId="1" priority="4">
      <formula>$M2="Encerrado"</formula>
    </cfRule>
  </conditionalFormatting>
  <conditionalFormatting sqref="L1:L70 I71:I1048576">
    <cfRule type="containsText" dxfId="0" priority="1" operator="containsText" text="A ser apurado">
      <formula>NOT(ISERROR(SEARCH("A ser apurado",I1)))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1F18F452-72E2-41F2-BB8E-C375E17331F1}">
          <x14:formula1>
            <xm:f>Planilha2!$A$2:$A$9</xm:f>
          </x14:formula1>
          <xm:sqref>G3:G70</xm:sqref>
        </x14:dataValidation>
        <x14:dataValidation type="list" allowBlank="1" showInputMessage="1" showErrorMessage="1" xr:uid="{C888B976-EE8D-40D9-8ED3-8BBDBF9BDF75}">
          <x14:formula1>
            <xm:f>Planilha2!$A$2:$A$10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5113-8824-4D66-AF55-7F00CA308594}">
  <dimension ref="A1:A10"/>
  <sheetViews>
    <sheetView showGridLines="0" workbookViewId="0">
      <selection activeCell="A4" sqref="A4"/>
    </sheetView>
  </sheetViews>
  <sheetFormatPr defaultRowHeight="15" x14ac:dyDescent="0.25"/>
  <cols>
    <col min="1" max="1" width="19" bestFit="1" customWidth="1"/>
  </cols>
  <sheetData>
    <row r="1" spans="1:1" x14ac:dyDescent="0.25">
      <c r="A1" s="38" t="s">
        <v>167</v>
      </c>
    </row>
    <row r="3" spans="1:1" x14ac:dyDescent="0.25">
      <c r="A3" t="s">
        <v>202</v>
      </c>
    </row>
    <row r="4" spans="1:1" x14ac:dyDescent="0.25">
      <c r="A4" t="s">
        <v>168</v>
      </c>
    </row>
    <row r="5" spans="1:1" x14ac:dyDescent="0.25">
      <c r="A5" t="s">
        <v>169</v>
      </c>
    </row>
    <row r="6" spans="1:1" x14ac:dyDescent="0.25">
      <c r="A6" t="s">
        <v>170</v>
      </c>
    </row>
    <row r="7" spans="1:1" x14ac:dyDescent="0.25">
      <c r="A7" t="s">
        <v>171</v>
      </c>
    </row>
    <row r="8" spans="1:1" x14ac:dyDescent="0.25">
      <c r="A8" t="s">
        <v>172</v>
      </c>
    </row>
    <row r="9" spans="1:1" x14ac:dyDescent="0.25">
      <c r="A9" t="s">
        <v>174</v>
      </c>
    </row>
    <row r="10" spans="1:1" x14ac:dyDescent="0.25">
      <c r="A10" t="s">
        <v>173</v>
      </c>
    </row>
  </sheetData>
  <sortState xmlns:xlrd2="http://schemas.microsoft.com/office/spreadsheetml/2017/richdata2" ref="A3:A9">
    <sortCondition ref="A3:A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2024-07-31T12:05:45Z</dcterms:created>
  <dcterms:modified xsi:type="dcterms:W3CDTF">2024-08-05T14:49:28Z</dcterms:modified>
</cp:coreProperties>
</file>