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esktop/"/>
    </mc:Choice>
  </mc:AlternateContent>
  <xr:revisionPtr revIDLastSave="0" documentId="13_ncr:1_{9437352C-9080-714D-AA27-C4F982847FA1}" xr6:coauthVersionLast="46" xr6:coauthVersionMax="46" xr10:uidLastSave="{00000000-0000-0000-0000-000000000000}"/>
  <bookViews>
    <workbookView xWindow="0" yWindow="500" windowWidth="25600" windowHeight="28300" xr2:uid="{D22712B1-50C7-1F46-B485-D536BEFA3793}"/>
  </bookViews>
  <sheets>
    <sheet name="SUMMARY" sheetId="1" r:id="rId1"/>
  </sheets>
  <definedNames>
    <definedName name="solver_adj" localSheetId="0" hidden="1">SUMMARY!$D$14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SUMMARY!$I$14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  <c r="I23" i="1"/>
  <c r="I22" i="1"/>
  <c r="I21" i="1"/>
  <c r="O8" i="1"/>
  <c r="O7" i="1"/>
  <c r="O6" i="1"/>
  <c r="L8" i="1"/>
  <c r="L7" i="1"/>
  <c r="L6" i="1"/>
  <c r="I8" i="1"/>
  <c r="I7" i="1"/>
  <c r="I6" i="1"/>
  <c r="D11" i="1"/>
  <c r="M12" i="1"/>
  <c r="J12" i="1"/>
  <c r="G12" i="1"/>
  <c r="E13" i="1"/>
  <c r="D13" i="1"/>
  <c r="N12" i="1"/>
  <c r="N11" i="1"/>
  <c r="M11" i="1"/>
  <c r="K12" i="1"/>
  <c r="K11" i="1"/>
  <c r="J11" i="1"/>
  <c r="G11" i="1"/>
  <c r="H12" i="1"/>
  <c r="H11" i="1"/>
  <c r="D12" i="1"/>
  <c r="E12" i="1"/>
  <c r="E11" i="1"/>
  <c r="H14" i="1" l="1"/>
  <c r="K14" i="1"/>
  <c r="E14" i="1"/>
  <c r="N14" i="1"/>
  <c r="L14" i="1" l="1"/>
  <c r="I14" i="1"/>
  <c r="O14" i="1"/>
</calcChain>
</file>

<file path=xl/sharedStrings.xml><?xml version="1.0" encoding="utf-8"?>
<sst xmlns="http://schemas.openxmlformats.org/spreadsheetml/2006/main" count="33" uniqueCount="18">
  <si>
    <t>Tier 1</t>
    <phoneticPr fontId="2" type="noConversion"/>
  </si>
  <si>
    <t>Tier 2</t>
    <phoneticPr fontId="2" type="noConversion"/>
  </si>
  <si>
    <t>Tier 3</t>
    <phoneticPr fontId="2" type="noConversion"/>
  </si>
  <si>
    <t>Customer Charge</t>
    <phoneticPr fontId="2" type="noConversion"/>
  </si>
  <si>
    <t>Effective on Oct. 1, 2014</t>
    <phoneticPr fontId="2" type="noConversion"/>
  </si>
  <si>
    <t>Effective on Oct. 1, 2015</t>
    <phoneticPr fontId="2" type="noConversion"/>
  </si>
  <si>
    <t>Effective on Oct. 1, 2018</t>
    <phoneticPr fontId="2" type="noConversion"/>
  </si>
  <si>
    <t>Effective on Feb. 1, 2018</t>
    <phoneticPr fontId="2" type="noConversion"/>
  </si>
  <si>
    <t>Description</t>
    <phoneticPr fontId="2" type="noConversion"/>
  </si>
  <si>
    <t>Simulation</t>
    <phoneticPr fontId="2" type="noConversion"/>
  </si>
  <si>
    <t>($/kWh)</t>
  </si>
  <si>
    <t>(kWh)</t>
    <phoneticPr fontId="2" type="noConversion"/>
  </si>
  <si>
    <t>($)</t>
    <phoneticPr fontId="2" type="noConversion"/>
  </si>
  <si>
    <t>[ Electricity ]</t>
    <phoneticPr fontId="2" type="noConversion"/>
  </si>
  <si>
    <t>[ Natrual Gas ]</t>
    <phoneticPr fontId="2" type="noConversion"/>
  </si>
  <si>
    <t>Gas Use</t>
    <phoneticPr fontId="2" type="noConversion"/>
  </si>
  <si>
    <t>Manufactured Gas Plant Cost Recovery</t>
    <phoneticPr fontId="2" type="noConversion"/>
  </si>
  <si>
    <t>Effective on Oct. 1, 2016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</si>
</sst>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_(\$* #,##0.0000_);_(\$* \(#,##0.0000\);_(\$* &quot;-&quot;????_);_(@_)"/>
    <numFmt numFmtId="178" formatCode="#,##0_ "/>
    <numFmt numFmtId="179" formatCode="#,##0.0_);\(#,##0.0\)"/>
    <numFmt numFmtId="180" formatCode="#,##0.0_ "/>
    <numFmt numFmtId="181" formatCode="0.0%"/>
  </numFmts>
  <fonts count="6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i/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4" fillId="0" borderId="12" xfId="0" applyFont="1" applyBorder="1">
      <alignment vertical="center"/>
    </xf>
    <xf numFmtId="0" fontId="0" fillId="0" borderId="16" xfId="0" applyBorder="1">
      <alignment vertical="center"/>
    </xf>
    <xf numFmtId="177" fontId="0" fillId="0" borderId="17" xfId="0" applyNumberFormat="1" applyBorder="1">
      <alignment vertical="center"/>
    </xf>
    <xf numFmtId="177" fontId="4" fillId="0" borderId="18" xfId="0" applyNumberFormat="1" applyFont="1" applyBorder="1">
      <alignment vertical="center"/>
    </xf>
    <xf numFmtId="181" fontId="4" fillId="0" borderId="18" xfId="0" applyNumberFormat="1" applyFont="1" applyBorder="1">
      <alignment vertical="center"/>
    </xf>
    <xf numFmtId="178" fontId="0" fillId="0" borderId="13" xfId="0" applyNumberFormat="1" applyBorder="1">
      <alignment vertical="center"/>
    </xf>
    <xf numFmtId="177" fontId="0" fillId="0" borderId="14" xfId="0" applyNumberFormat="1" applyBorder="1">
      <alignment vertical="center"/>
    </xf>
    <xf numFmtId="177" fontId="4" fillId="0" borderId="15" xfId="0" applyNumberFormat="1" applyFont="1" applyBorder="1">
      <alignment vertical="center"/>
    </xf>
    <xf numFmtId="181" fontId="4" fillId="0" borderId="15" xfId="0" applyNumberFormat="1" applyFont="1" applyBorder="1">
      <alignment vertical="center"/>
    </xf>
    <xf numFmtId="178" fontId="0" fillId="0" borderId="19" xfId="0" applyNumberFormat="1" applyBorder="1">
      <alignment vertical="center"/>
    </xf>
    <xf numFmtId="177" fontId="0" fillId="0" borderId="20" xfId="0" applyNumberFormat="1" applyBorder="1">
      <alignment vertical="center"/>
    </xf>
    <xf numFmtId="177" fontId="4" fillId="0" borderId="21" xfId="0" applyNumberFormat="1" applyFont="1" applyBorder="1">
      <alignment vertical="center"/>
    </xf>
    <xf numFmtId="0" fontId="4" fillId="0" borderId="21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179" fontId="0" fillId="0" borderId="16" xfId="0" applyNumberFormat="1" applyBorder="1">
      <alignment vertical="center"/>
    </xf>
    <xf numFmtId="0" fontId="4" fillId="0" borderId="18" xfId="0" applyFont="1" applyBorder="1">
      <alignment vertical="center"/>
    </xf>
    <xf numFmtId="180" fontId="0" fillId="0" borderId="13" xfId="0" applyNumberFormat="1" applyBorder="1">
      <alignment vertical="center"/>
    </xf>
    <xf numFmtId="0" fontId="4" fillId="0" borderId="15" xfId="0" applyFont="1" applyBorder="1">
      <alignment vertical="center"/>
    </xf>
    <xf numFmtId="180" fontId="3" fillId="2" borderId="19" xfId="0" applyNumberFormat="1" applyFont="1" applyFill="1" applyBorder="1">
      <alignment vertical="center"/>
    </xf>
    <xf numFmtId="181" fontId="4" fillId="0" borderId="21" xfId="0" applyNumberFormat="1" applyFont="1" applyBorder="1">
      <alignment vertical="center"/>
    </xf>
    <xf numFmtId="0" fontId="1" fillId="0" borderId="10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7" xfId="0" applyFont="1" applyBorder="1" applyAlignment="1">
      <alignment horizontal="centerContinuous" vertical="center"/>
    </xf>
    <xf numFmtId="0" fontId="1" fillId="0" borderId="6" xfId="0" applyFont="1" applyBorder="1" applyAlignment="1">
      <alignment horizontal="centerContinuous" vertical="center"/>
    </xf>
    <xf numFmtId="0" fontId="1" fillId="0" borderId="8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7348-54BB-BF48-A620-8E8FF6993CD1}">
  <dimension ref="A1:P23"/>
  <sheetViews>
    <sheetView showGridLines="0" tabSelected="1" zoomScaleNormal="10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H24" sqref="H24"/>
    </sheetView>
  </sheetViews>
  <sheetFormatPr baseColWidth="10" defaultRowHeight="18"/>
  <cols>
    <col min="1" max="1" width="1.7109375" customWidth="1"/>
    <col min="2" max="2" width="35.7109375" customWidth="1"/>
    <col min="3" max="3" width="10.7109375" customWidth="1"/>
    <col min="6" max="6" width="7.7109375" customWidth="1"/>
    <col min="9" max="9" width="7.7109375" customWidth="1"/>
    <col min="12" max="12" width="7.7109375" customWidth="1"/>
    <col min="15" max="15" width="7.7109375" customWidth="1"/>
    <col min="16" max="17" width="1.7109375" customWidth="1"/>
  </cols>
  <sheetData>
    <row r="1" spans="1:16" ht="10" customHeight="1"/>
    <row r="2" spans="1:16" ht="25" customHeight="1">
      <c r="B2" s="1" t="s">
        <v>13</v>
      </c>
    </row>
    <row r="3" spans="1:16" ht="10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ht="30" customHeight="1">
      <c r="A4" s="4"/>
      <c r="B4" s="31" t="s">
        <v>8</v>
      </c>
      <c r="C4" s="32"/>
      <c r="D4" s="32" t="s">
        <v>4</v>
      </c>
      <c r="E4" s="33"/>
      <c r="F4" s="34"/>
      <c r="G4" s="32" t="s">
        <v>5</v>
      </c>
      <c r="H4" s="33"/>
      <c r="I4" s="34"/>
      <c r="J4" s="32" t="s">
        <v>7</v>
      </c>
      <c r="K4" s="33"/>
      <c r="L4" s="34"/>
      <c r="M4" s="32" t="s">
        <v>6</v>
      </c>
      <c r="N4" s="33"/>
      <c r="O4" s="34"/>
      <c r="P4" s="5"/>
    </row>
    <row r="5" spans="1:16" ht="20" customHeight="1">
      <c r="A5" s="4"/>
      <c r="B5" s="35"/>
      <c r="C5" s="36"/>
      <c r="D5" s="39" t="s">
        <v>11</v>
      </c>
      <c r="E5" s="37"/>
      <c r="F5" s="38"/>
      <c r="G5" s="39" t="s">
        <v>11</v>
      </c>
      <c r="H5" s="37"/>
      <c r="I5" s="38"/>
      <c r="J5" s="39" t="s">
        <v>11</v>
      </c>
      <c r="K5" s="37"/>
      <c r="L5" s="38"/>
      <c r="M5" s="39" t="s">
        <v>11</v>
      </c>
      <c r="N5" s="37"/>
      <c r="O5" s="38"/>
      <c r="P5" s="5"/>
    </row>
    <row r="6" spans="1:16" ht="25" customHeight="1">
      <c r="A6" s="4"/>
      <c r="B6" s="48" t="s">
        <v>3</v>
      </c>
      <c r="C6" s="49" t="s">
        <v>12</v>
      </c>
      <c r="D6" s="11"/>
      <c r="E6" s="12">
        <v>12.65</v>
      </c>
      <c r="F6" s="13"/>
      <c r="G6" s="11"/>
      <c r="H6" s="12">
        <v>14.25</v>
      </c>
      <c r="I6" s="14">
        <f xml:space="preserve"> H6 / E6</f>
        <v>1.1264822134387351</v>
      </c>
      <c r="J6" s="11"/>
      <c r="K6" s="12">
        <v>14.25</v>
      </c>
      <c r="L6" s="14">
        <f xml:space="preserve"> K6 / H6</f>
        <v>1</v>
      </c>
      <c r="M6" s="11"/>
      <c r="N6" s="12">
        <v>14.25</v>
      </c>
      <c r="O6" s="14">
        <f xml:space="preserve"> N6 / K6</f>
        <v>1</v>
      </c>
      <c r="P6" s="5"/>
    </row>
    <row r="7" spans="1:16" ht="25" customHeight="1">
      <c r="A7" s="4"/>
      <c r="B7" s="50" t="s">
        <v>0</v>
      </c>
      <c r="C7" s="51" t="s">
        <v>10</v>
      </c>
      <c r="D7" s="15">
        <v>250</v>
      </c>
      <c r="E7" s="16">
        <v>3.1E-2</v>
      </c>
      <c r="F7" s="17"/>
      <c r="G7" s="15">
        <v>850</v>
      </c>
      <c r="H7" s="16">
        <v>4.2999999999999997E-2</v>
      </c>
      <c r="I7" s="18">
        <f xml:space="preserve"> H7 / E7</f>
        <v>1.3870967741935483</v>
      </c>
      <c r="J7" s="15">
        <v>850</v>
      </c>
      <c r="K7" s="16">
        <v>6.8000000000000005E-2</v>
      </c>
      <c r="L7" s="18">
        <f xml:space="preserve"> K7 / H7</f>
        <v>1.5813953488372094</v>
      </c>
      <c r="M7" s="15">
        <v>850</v>
      </c>
      <c r="N7" s="16">
        <v>7.0199999999999999E-2</v>
      </c>
      <c r="O7" s="18">
        <f xml:space="preserve"> N7 / K7</f>
        <v>1.0323529411764705</v>
      </c>
      <c r="P7" s="5"/>
    </row>
    <row r="8" spans="1:16" ht="25" customHeight="1">
      <c r="A8" s="4"/>
      <c r="B8" s="50" t="s">
        <v>1</v>
      </c>
      <c r="C8" s="51" t="s">
        <v>10</v>
      </c>
      <c r="D8" s="15">
        <v>750</v>
      </c>
      <c r="E8" s="16">
        <v>4.2000000000000003E-2</v>
      </c>
      <c r="F8" s="17"/>
      <c r="G8" s="15"/>
      <c r="H8" s="16">
        <v>6.4000000000000001E-2</v>
      </c>
      <c r="I8" s="18">
        <f xml:space="preserve"> H8 / E8</f>
        <v>1.5238095238095237</v>
      </c>
      <c r="J8" s="15"/>
      <c r="K8" s="16">
        <v>9.2999999999999999E-2</v>
      </c>
      <c r="L8" s="18">
        <f xml:space="preserve"> K8 / H8</f>
        <v>1.453125</v>
      </c>
      <c r="M8" s="15"/>
      <c r="N8" s="16">
        <v>9.2999999999999999E-2</v>
      </c>
      <c r="O8" s="18">
        <f xml:space="preserve"> N8 / K8</f>
        <v>1</v>
      </c>
      <c r="P8" s="5"/>
    </row>
    <row r="9" spans="1:16" ht="25" customHeight="1">
      <c r="A9" s="4"/>
      <c r="B9" s="52" t="s">
        <v>2</v>
      </c>
      <c r="C9" s="53" t="s">
        <v>10</v>
      </c>
      <c r="D9" s="19"/>
      <c r="E9" s="20">
        <v>8.4000000000000005E-2</v>
      </c>
      <c r="F9" s="21"/>
      <c r="G9" s="19"/>
      <c r="H9" s="20"/>
      <c r="I9" s="21"/>
      <c r="J9" s="19"/>
      <c r="K9" s="20"/>
      <c r="L9" s="22"/>
      <c r="M9" s="23"/>
      <c r="N9" s="24"/>
      <c r="O9" s="22"/>
      <c r="P9" s="5"/>
    </row>
    <row r="10" spans="1:16" ht="10" customHeight="1">
      <c r="A10" s="4"/>
      <c r="B10" s="40"/>
      <c r="C10" s="47"/>
      <c r="D10" s="6"/>
      <c r="E10" s="7"/>
      <c r="F10" s="10"/>
      <c r="G10" s="6"/>
      <c r="H10" s="7"/>
      <c r="I10" s="10"/>
      <c r="J10" s="6"/>
      <c r="K10" s="7"/>
      <c r="L10" s="10"/>
      <c r="M10" s="6"/>
      <c r="N10" s="7"/>
      <c r="O10" s="10"/>
      <c r="P10" s="5"/>
    </row>
    <row r="11" spans="1:16" ht="25" customHeight="1">
      <c r="A11" s="4"/>
      <c r="B11" s="45" t="s">
        <v>9</v>
      </c>
      <c r="C11" s="46"/>
      <c r="D11" s="25">
        <f xml:space="preserve"> IF( $D$14 &lt;= D$7, $D$14, D$7 )</f>
        <v>250</v>
      </c>
      <c r="E11" s="12">
        <f xml:space="preserve"> E$7</f>
        <v>3.1E-2</v>
      </c>
      <c r="F11" s="13"/>
      <c r="G11" s="25">
        <f xml:space="preserve"> IF( $D$14 &lt;= G$7, $D$14, G$7 )</f>
        <v>850</v>
      </c>
      <c r="H11" s="12">
        <f xml:space="preserve"> H$7</f>
        <v>4.2999999999999997E-2</v>
      </c>
      <c r="I11" s="13"/>
      <c r="J11" s="25">
        <f xml:space="preserve"> IF( $D$14 &lt;= J$7, $D$14, J$7 )</f>
        <v>850</v>
      </c>
      <c r="K11" s="12">
        <f xml:space="preserve"> K$7</f>
        <v>6.8000000000000005E-2</v>
      </c>
      <c r="L11" s="26"/>
      <c r="M11" s="25">
        <f xml:space="preserve"> IF( $D$14 &lt;= M$7, $D$14, M$7 )</f>
        <v>850</v>
      </c>
      <c r="N11" s="12">
        <f xml:space="preserve"> N$7</f>
        <v>7.0199999999999999E-2</v>
      </c>
      <c r="O11" s="26"/>
      <c r="P11" s="5"/>
    </row>
    <row r="12" spans="1:16" ht="25" customHeight="1">
      <c r="A12" s="4"/>
      <c r="B12" s="41"/>
      <c r="C12" s="43"/>
      <c r="D12" s="27">
        <f xml:space="preserve"> IF( $D$14 &gt; D$7, IF( $D$14 &gt; D$8, D$8 - D$7, $D$14 - D$7), 0 )</f>
        <v>500</v>
      </c>
      <c r="E12" s="16">
        <f xml:space="preserve"> E$8</f>
        <v>4.2000000000000003E-2</v>
      </c>
      <c r="F12" s="17"/>
      <c r="G12" s="27">
        <f xml:space="preserve"> IF( $D$14 &gt; G$7, $D$14 - G$7, 0 )</f>
        <v>150</v>
      </c>
      <c r="H12" s="16">
        <f xml:space="preserve"> H$8</f>
        <v>6.4000000000000001E-2</v>
      </c>
      <c r="I12" s="17"/>
      <c r="J12" s="27">
        <f xml:space="preserve"> IF( $D$14 &gt; J$7, $D$14 - J$7, 0 )</f>
        <v>150</v>
      </c>
      <c r="K12" s="16">
        <f xml:space="preserve"> K$8</f>
        <v>9.2999999999999999E-2</v>
      </c>
      <c r="L12" s="28"/>
      <c r="M12" s="27">
        <f xml:space="preserve"> IF( $D$14 &gt; M$7, $D$14 - M$7, 0 )</f>
        <v>150</v>
      </c>
      <c r="N12" s="16">
        <f xml:space="preserve"> N$8</f>
        <v>9.2999999999999999E-2</v>
      </c>
      <c r="O12" s="28"/>
      <c r="P12" s="5"/>
    </row>
    <row r="13" spans="1:16" ht="25" customHeight="1">
      <c r="A13" s="4"/>
      <c r="B13" s="41"/>
      <c r="C13" s="43"/>
      <c r="D13" s="27">
        <f xml:space="preserve"> IF( $D$14 &gt; D$8, $D$14 - D$8, 0 )</f>
        <v>250</v>
      </c>
      <c r="E13" s="16">
        <f xml:space="preserve"> E$8</f>
        <v>4.2000000000000003E-2</v>
      </c>
      <c r="F13" s="17"/>
      <c r="G13" s="8"/>
      <c r="H13" s="9"/>
      <c r="I13" s="28"/>
      <c r="J13" s="8"/>
      <c r="K13" s="9"/>
      <c r="L13" s="28"/>
      <c r="M13" s="8"/>
      <c r="N13" s="9"/>
      <c r="O13" s="28"/>
      <c r="P13" s="5"/>
    </row>
    <row r="14" spans="1:16" ht="25" customHeight="1">
      <c r="A14" s="4"/>
      <c r="B14" s="42"/>
      <c r="C14" s="44"/>
      <c r="D14" s="29">
        <v>1000</v>
      </c>
      <c r="E14" s="20">
        <f xml:space="preserve"> SUMPRODUCT( D$11:D$13, E$11:E$13 )</f>
        <v>39.25</v>
      </c>
      <c r="F14" s="21"/>
      <c r="G14" s="23"/>
      <c r="H14" s="20">
        <f xml:space="preserve"> SUMPRODUCT( G$11:G$13, H$11:H$13 )</f>
        <v>46.15</v>
      </c>
      <c r="I14" s="30">
        <f xml:space="preserve"> H14 / E14</f>
        <v>1.175796178343949</v>
      </c>
      <c r="J14" s="23"/>
      <c r="K14" s="20">
        <f xml:space="preserve"> SUMPRODUCT( J$11:J$13, K$11:K$13 )</f>
        <v>71.75</v>
      </c>
      <c r="L14" s="30">
        <f xml:space="preserve"> K14 / H14</f>
        <v>1.5547128927410618</v>
      </c>
      <c r="M14" s="23"/>
      <c r="N14" s="20">
        <f xml:space="preserve"> SUMPRODUCT( M$11:M$13, N$11:N$13 )</f>
        <v>73.62</v>
      </c>
      <c r="O14" s="30">
        <f xml:space="preserve"> N14 / K14</f>
        <v>1.026062717770035</v>
      </c>
      <c r="P14" s="5"/>
    </row>
    <row r="15" spans="1:16" ht="10" customHeight="1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6" ht="10" customHeight="1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</row>
    <row r="17" spans="2:15" ht="25" customHeight="1">
      <c r="B17" s="55" t="s">
        <v>14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</row>
    <row r="18" spans="2:15" ht="10" customHeight="1"/>
    <row r="19" spans="2:15" ht="30" customHeight="1">
      <c r="B19" s="31" t="s">
        <v>8</v>
      </c>
      <c r="C19" s="32"/>
      <c r="D19" s="32" t="s">
        <v>4</v>
      </c>
      <c r="E19" s="33"/>
      <c r="F19" s="34"/>
      <c r="G19" s="32" t="s">
        <v>5</v>
      </c>
      <c r="H19" s="33"/>
      <c r="I19" s="34"/>
      <c r="J19" s="32" t="s">
        <v>17</v>
      </c>
      <c r="K19" s="33"/>
      <c r="L19" s="34"/>
    </row>
    <row r="20" spans="2:15" ht="20" customHeight="1">
      <c r="B20" s="35"/>
      <c r="C20" s="36"/>
      <c r="D20" s="39" t="s">
        <v>11</v>
      </c>
      <c r="E20" s="37"/>
      <c r="F20" s="38"/>
      <c r="G20" s="39" t="s">
        <v>11</v>
      </c>
      <c r="H20" s="37"/>
      <c r="I20" s="38"/>
      <c r="J20" s="39" t="s">
        <v>11</v>
      </c>
      <c r="K20" s="37"/>
      <c r="L20" s="38"/>
    </row>
    <row r="21" spans="2:15" ht="25" customHeight="1">
      <c r="B21" s="48" t="s">
        <v>3</v>
      </c>
      <c r="C21" s="49" t="s">
        <v>12</v>
      </c>
      <c r="D21" s="11"/>
      <c r="E21" s="12">
        <v>9.75</v>
      </c>
      <c r="F21" s="13"/>
      <c r="G21" s="11"/>
      <c r="H21" s="12">
        <v>9.75</v>
      </c>
      <c r="I21" s="14">
        <f xml:space="preserve"> H21 / E21</f>
        <v>1</v>
      </c>
      <c r="J21" s="11"/>
      <c r="K21" s="12">
        <v>9.75</v>
      </c>
      <c r="L21" s="14">
        <f xml:space="preserve"> K21 / H21</f>
        <v>1</v>
      </c>
    </row>
    <row r="22" spans="2:15" ht="25" customHeight="1">
      <c r="B22" s="50" t="s">
        <v>15</v>
      </c>
      <c r="C22" s="51" t="s">
        <v>10</v>
      </c>
      <c r="D22" s="15"/>
      <c r="E22" s="16">
        <v>0.502</v>
      </c>
      <c r="F22" s="17"/>
      <c r="G22" s="15"/>
      <c r="H22" s="16">
        <v>0.54</v>
      </c>
      <c r="I22" s="18">
        <f xml:space="preserve"> H22 / E22</f>
        <v>1.0756972111553786</v>
      </c>
      <c r="J22" s="15"/>
      <c r="K22" s="16">
        <v>0.63</v>
      </c>
      <c r="L22" s="18">
        <f xml:space="preserve"> K22 / H22</f>
        <v>1.1666666666666665</v>
      </c>
    </row>
    <row r="23" spans="2:15" ht="25" customHeight="1">
      <c r="B23" s="52" t="s">
        <v>16</v>
      </c>
      <c r="C23" s="53" t="s">
        <v>10</v>
      </c>
      <c r="D23" s="19"/>
      <c r="E23" s="20">
        <v>5.5599999999999997E-2</v>
      </c>
      <c r="F23" s="21"/>
      <c r="G23" s="19"/>
      <c r="H23" s="20">
        <v>5.5599999999999997E-2</v>
      </c>
      <c r="I23" s="30">
        <f xml:space="preserve"> H23 / E23</f>
        <v>1</v>
      </c>
      <c r="J23" s="19"/>
      <c r="K23" s="20">
        <v>5.5599999999999997E-2</v>
      </c>
      <c r="L23" s="30">
        <f xml:space="preserve"> K23 / H23</f>
        <v>1</v>
      </c>
    </row>
  </sheetData>
  <phoneticPr fontId="2" type="noConversion"/>
  <pageMargins left="0.7" right="0.7" top="0.75" bottom="0.75" header="0.3" footer="0.3"/>
  <ignoredErrors>
    <ignoredError sqref="G11:G12 E11:E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2021-02-16T22:06:53Z</dcterms:created>
  <dcterms:modified xsi:type="dcterms:W3CDTF">2021-02-16T23:33:32Z</dcterms:modified>
</cp:coreProperties>
</file>