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lutherjm\Box Sync\R Working folder\R Project Folders\TN_COVID19\data_tndoh\"/>
    </mc:Choice>
  </mc:AlternateContent>
  <xr:revisionPtr revIDLastSave="0" documentId="13_ncr:1_{9158CD74-6326-4B4A-A94C-445C3049D1BE}" xr6:coauthVersionLast="46" xr6:coauthVersionMax="46" xr10:uidLastSave="{00000000-0000-0000-0000-000000000000}"/>
  <bookViews>
    <workbookView xWindow="-120" yWindow="-120" windowWidth="29040" windowHeight="15840" activeTab="1" xr2:uid="{00000000-000D-0000-FFFF-FFFF00000000}"/>
  </bookViews>
  <sheets>
    <sheet name="SC-EST2019-AGESEX-47" sheetId="1" r:id="rId1"/>
    <sheet name="2019" sheetId="2" r:id="rId2"/>
  </sheets>
  <definedNames>
    <definedName name="_xlnm.Print_Area" localSheetId="0">'SC-EST2019-AGESEX-47'!$A$3:$AK$45</definedName>
    <definedName name="_xlnm.Print_Titles" localSheetId="0">'SC-EST2019-AGESEX-47'!$A:$A,'SC-EST2019-AGESEX-47'!$3:$4</definedName>
    <definedName name="sc2019_agesex_47">'SC-EST2019-AGESEX-47'!$A$5:$AK$40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6" i="2" l="1"/>
  <c r="Q35" i="2"/>
  <c r="Q34" i="2"/>
  <c r="Q33" i="2"/>
  <c r="Q32" i="2"/>
  <c r="Q31" i="2"/>
  <c r="Q30" i="2"/>
  <c r="Q29" i="2"/>
  <c r="Q28" i="2"/>
  <c r="N37" i="2"/>
  <c r="N36" i="2"/>
  <c r="N35" i="2"/>
  <c r="N34" i="2"/>
  <c r="N33" i="2"/>
  <c r="N32" i="2"/>
  <c r="N31" i="2"/>
  <c r="N30" i="2"/>
  <c r="N29" i="2"/>
  <c r="N28" i="2"/>
  <c r="M12" i="2"/>
  <c r="M11" i="2"/>
  <c r="M10" i="2"/>
  <c r="M9" i="2"/>
  <c r="M8" i="2"/>
  <c r="M7" i="2"/>
  <c r="M6" i="2"/>
  <c r="M5" i="2"/>
  <c r="M4"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C4" i="2"/>
  <c r="L18" i="2"/>
  <c r="L12" i="2"/>
  <c r="L11" i="2"/>
  <c r="L10" i="2"/>
  <c r="L9" i="2"/>
  <c r="L8" i="2"/>
  <c r="L7" i="2"/>
  <c r="L6" i="2"/>
  <c r="L5" i="2"/>
  <c r="L4" i="2"/>
  <c r="H4" i="2"/>
  <c r="I14" i="2"/>
  <c r="I13" i="2"/>
  <c r="I12" i="2"/>
  <c r="I11" i="2"/>
  <c r="I10" i="2"/>
  <c r="I9" i="2"/>
  <c r="I8" i="2"/>
  <c r="C20" i="2"/>
  <c r="H14" i="2" s="1"/>
  <c r="C19" i="2"/>
  <c r="C18" i="2"/>
  <c r="H13" i="2" s="1"/>
  <c r="C17" i="2"/>
  <c r="C16" i="2"/>
  <c r="H12" i="2" s="1"/>
  <c r="C15" i="2"/>
  <c r="C14" i="2"/>
  <c r="H11" i="2" s="1"/>
  <c r="C13" i="2"/>
  <c r="C12" i="2"/>
  <c r="C11" i="2"/>
  <c r="C10" i="2"/>
  <c r="H9" i="2" s="1"/>
  <c r="C9" i="2"/>
  <c r="C8" i="2"/>
  <c r="H8" i="2" s="1"/>
  <c r="C7" i="2"/>
  <c r="C6" i="2"/>
  <c r="C5" i="2"/>
  <c r="B34" i="2"/>
  <c r="B33" i="2" s="1"/>
  <c r="H5" i="2" l="1"/>
  <c r="H6" i="2"/>
  <c r="H10" i="2"/>
  <c r="H7" i="2"/>
  <c r="H18" i="2" l="1"/>
</calcChain>
</file>

<file path=xl/sharedStrings.xml><?xml version="1.0" encoding="utf-8"?>
<sst xmlns="http://schemas.openxmlformats.org/spreadsheetml/2006/main" count="231" uniqueCount="86">
  <si>
    <t>Total</t>
  </si>
  <si>
    <t>Median age (years)</t>
  </si>
  <si>
    <t>Annual Estimates of the Resident Population for Selected Age Groups by Sex for Tennessee: April 1, 2010 to July 1, 2019</t>
  </si>
  <si>
    <t>Age</t>
  </si>
  <si>
    <t>Census</t>
  </si>
  <si>
    <t>Estimates Base</t>
  </si>
  <si>
    <t>Both Sexes</t>
  </si>
  <si>
    <t>Male</t>
  </si>
  <si>
    <t>Female</t>
  </si>
  <si>
    <t>Population Estimate (as of July 1)</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</si>
  <si>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</si>
  <si>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</si>
  <si>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</si>
  <si>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</si>
  <si>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</si>
  <si>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</si>
  <si>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</si>
  <si>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</si>
  <si>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</si>
  <si>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</si>
  <si>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</si>
  <si>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</si>
  <si>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</si>
  <si>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</si>
  <si>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</si>
  <si>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</si>
  <si>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</si>
  <si>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</si>
  <si>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</si>
  <si>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</si>
  <si>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</si>
  <si>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</si>
  <si>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</si>
  <si>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</si>
  <si>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</si>
  <si>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</si>
  <si>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</si>
  <si>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</si>
  <si>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</si>
  <si>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t xml:space="preserve">Note: The estimates are based on the 2010 Census and reflect changes to the April 1, 2010 population due to the Count Question Resolution program and geographic program revisions. Median age is calculated based on single year of age. For population estimates methodology statements, see http://www.census.gov/programs-surveys/popest/technical-documentation/methodology.html. </t>
  </si>
  <si>
    <t>Suggested Citation:</t>
  </si>
  <si>
    <t>Annual Estimates of the Resident Population for Selected Age Groups by Sex for Tennessee: April 1, 2010 to July 1, 2019 (SC-EST2019-AGESEX-47)</t>
  </si>
  <si>
    <t>Source: U.S. Census Bureau, Population Division</t>
  </si>
  <si>
    <t>Release Date: June 2020</t>
  </si>
  <si>
    <t>table with row headers in column A and column headers in rows 3 through 5. (leading dots indicate sub-parts)</t>
  </si>
  <si>
    <t>under 16</t>
  </si>
  <si>
    <t>between 5-13</t>
  </si>
  <si>
    <t>5-11</t>
  </si>
  <si>
    <t>12-15</t>
  </si>
  <si>
    <t>16-20</t>
  </si>
  <si>
    <t>21-30</t>
  </si>
  <si>
    <t>31-40</t>
  </si>
  <si>
    <t>41-50</t>
  </si>
  <si>
    <t>51-60</t>
  </si>
  <si>
    <t>61-70</t>
  </si>
  <si>
    <t>71-80</t>
  </si>
  <si>
    <t>81+</t>
  </si>
  <si>
    <t>&lt;5</t>
  </si>
  <si>
    <t>sum</t>
  </si>
  <si>
    <t>Recalculated age ranges</t>
  </si>
  <si>
    <t>0-10</t>
  </si>
  <si>
    <t>11-20</t>
  </si>
  <si>
    <t>age.f</t>
  </si>
  <si>
    <t>age.f2</t>
  </si>
  <si>
    <t>n</t>
  </si>
  <si>
    <t>vax ages</t>
  </si>
  <si>
    <t>case ages</t>
  </si>
  <si>
    <t>0-10 years</t>
  </si>
  <si>
    <t>11-20 years</t>
  </si>
  <si>
    <t>21-30 years</t>
  </si>
  <si>
    <t>31-40 years</t>
  </si>
  <si>
    <t>41-50 years</t>
  </si>
  <si>
    <t>51-60 years</t>
  </si>
  <si>
    <t>61-70 years</t>
  </si>
  <si>
    <t>71-80 years</t>
  </si>
  <si>
    <t>81+ years</t>
  </si>
  <si>
    <t>Pending</t>
  </si>
  <si>
    <t>group%</t>
  </si>
  <si>
    <t>year%</t>
  </si>
  <si>
    <t>n/yr</t>
  </si>
  <si>
    <t>date</t>
  </si>
  <si>
    <t>recipient_count</t>
  </si>
  <si>
    <t>ar_recipientvax_pct</t>
  </si>
  <si>
    <t>%vax</t>
  </si>
  <si>
    <t>pop</t>
  </si>
  <si>
    <t>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</si>
</sst>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mmmm\ d\,\ yyyy"/>
    <numFmt numFmtId="165" formatCode="0.0"/>
    <numFmt numFmtId="166" formatCode="_(* #,##0_);_(* \(#,##0\);_(* &quot;-&quot;??_);_(@_)"/>
    <numFmt numFmtId="167" formatCode="0.0%"/>
    <numFmt numFmtId="168" formatCode="0.000"/>
  </numFmts>
  <fonts count="9"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sz val="8"/>
      <name val="arial"/>
      <family val="2"/>
    </font>
    <font>
      <b/>
      <sz val="8"/>
      <color theme="1"/>
      <name val="arial"/>
      <family val="2"/>
    </font>
    <font>
      <sz val="11"/>
      <color theme="1"/>
      <name val="Calibri"/>
      <family val="2"/>
      <scheme val="minor"/>
    </font>
    <font>
      <sz val="10"/>
      <color rgb="FFFF0000"/>
      <name val="arial"/>
      <family val="2"/>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right style="thin">
        <color auto="1"/>
      </right>
      <top/>
      <bottom style="thin">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diagonal/>
    </border>
    <border>
      <left style="thin">
        <color auto="1"/>
      </left>
      <right style="thin">
        <color auto="1"/>
      </right>
      <top style="thin">
        <color indexed="64"/>
      </top>
      <bottom/>
      <diagonal/>
    </border>
    <border>
      <left style="thin">
        <color auto="1"/>
      </left>
      <right style="thin">
        <color auto="1"/>
      </right>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style="thin">
        <color auto="1"/>
      </right>
      <top/>
      <bottom/>
      <diagonal/>
    </border>
    <border>
      <left/>
      <right style="thin">
        <color auto="1"/>
      </right>
      <top style="thin">
        <color indexed="64"/>
      </top>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51">
    <xf numFmtId="0" fontId="0" fillId="0" borderId="0" xfId="0"/>
    <xf numFmtId="0" fontId="2" fillId="0" borderId="0" xfId="0" applyFont="1"/>
    <xf numFmtId="0" fontId="2" fillId="2" borderId="0" xfId="0" applyFont="1" applyFill="1"/>
    <xf numFmtId="0" fontId="4" fillId="0" borderId="0" xfId="0" applyFont="1" applyAlignment="1">
      <alignment horizontal="center" vertical="center"/>
    </xf>
    <xf numFmtId="0" fontId="4" fillId="0" borderId="7" xfId="0" applyFont="1" applyBorder="1" applyAlignment="1" applyProtection="1">
      <alignment horizontal="center" vertical="center"/>
      <protection locked="0"/>
    </xf>
    <xf numFmtId="0" fontId="2" fillId="0" borderId="10" xfId="0" applyFont="1" applyBorder="1" applyProtection="1">
      <protection locked="0"/>
    </xf>
    <xf numFmtId="3" fontId="2" fillId="0" borderId="10" xfId="0" applyNumberFormat="1" applyFont="1" applyBorder="1" applyAlignment="1" applyProtection="1">
      <alignment horizontal="right"/>
      <protection locked="0"/>
    </xf>
    <xf numFmtId="0" fontId="1" fillId="0" borderId="10" xfId="0" applyFont="1" applyBorder="1" applyAlignment="1" applyProtection="1">
      <alignment horizontal="left" indent="1"/>
      <protection locked="0"/>
    </xf>
    <xf numFmtId="0" fontId="1" fillId="0" borderId="10" xfId="0" applyFont="1" applyBorder="1" applyAlignment="1" applyProtection="1">
      <alignment horizontal="left" indent="2"/>
      <protection locked="0"/>
    </xf>
    <xf numFmtId="0" fontId="2" fillId="0" borderId="7" xfId="0" applyFont="1" applyBorder="1" applyProtection="1">
      <protection locked="0"/>
    </xf>
    <xf numFmtId="165" fontId="2" fillId="0" borderId="7" xfId="0" applyNumberFormat="1" applyFont="1" applyBorder="1" applyAlignment="1" applyProtection="1">
      <alignment horizontal="right"/>
      <protection locked="0"/>
    </xf>
    <xf numFmtId="0" fontId="2" fillId="0" borderId="7" xfId="0" applyFont="1" applyBorder="1" applyAlignment="1" applyProtection="1">
      <alignment vertical="center"/>
      <protection locked="0"/>
    </xf>
    <xf numFmtId="0" fontId="8" fillId="0" borderId="10" xfId="0" applyFont="1" applyBorder="1" applyAlignment="1" applyProtection="1">
      <alignment horizontal="left" indent="1"/>
      <protection locked="0"/>
    </xf>
    <xf numFmtId="16" fontId="8" fillId="0" borderId="10" xfId="0" applyNumberFormat="1" applyFont="1" applyBorder="1" applyAlignment="1" applyProtection="1">
      <alignment horizontal="left" indent="1"/>
      <protection locked="0"/>
    </xf>
    <xf numFmtId="166" fontId="2" fillId="0" borderId="0" xfId="1" applyNumberFormat="1" applyFont="1"/>
    <xf numFmtId="166" fontId="4" fillId="0" borderId="0" xfId="1" applyNumberFormat="1" applyFont="1" applyAlignment="1">
      <alignment horizontal="center" vertical="center"/>
    </xf>
    <xf numFmtId="3" fontId="2" fillId="0" borderId="0" xfId="0" applyNumberFormat="1" applyFont="1"/>
    <xf numFmtId="0" fontId="4" fillId="0" borderId="3" xfId="0" applyFont="1" applyBorder="1" applyAlignment="1">
      <alignment horizontal="left" vertical="center"/>
    </xf>
    <xf numFmtId="166" fontId="4" fillId="0" borderId="3" xfId="1" applyNumberFormat="1" applyFont="1" applyBorder="1" applyAlignment="1">
      <alignment horizontal="center" vertical="center"/>
    </xf>
    <xf numFmtId="0" fontId="4" fillId="0" borderId="3" xfId="0" applyFont="1" applyBorder="1" applyAlignment="1">
      <alignment horizontal="center" vertical="center"/>
    </xf>
    <xf numFmtId="49" fontId="2" fillId="0" borderId="0" xfId="0" applyNumberFormat="1" applyFont="1"/>
    <xf numFmtId="0" fontId="2" fillId="4" borderId="0" xfId="0" applyFont="1" applyFill="1"/>
    <xf numFmtId="167" fontId="2" fillId="0" borderId="0" xfId="2" applyNumberFormat="1" applyFont="1"/>
    <xf numFmtId="14" fontId="2" fillId="0" borderId="0" xfId="0" applyNumberFormat="1" applyFont="1"/>
    <xf numFmtId="49" fontId="2" fillId="4" borderId="0" xfId="0" applyNumberFormat="1" applyFont="1" applyFill="1"/>
    <xf numFmtId="0" fontId="1" fillId="2" borderId="0" xfId="0" applyFont="1" applyFill="1" applyAlignment="1">
      <alignment horizontal="left" vertical="center"/>
    </xf>
    <xf numFmtId="0" fontId="3" fillId="2" borderId="6" xfId="0" applyFont="1" applyFill="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4" fillId="0" borderId="6"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protection locked="0"/>
    </xf>
    <xf numFmtId="0" fontId="2" fillId="0" borderId="10" xfId="0" applyFont="1" applyBorder="1" applyAlignment="1" applyProtection="1">
      <alignment vertical="center"/>
      <protection locked="0"/>
    </xf>
    <xf numFmtId="0" fontId="2" fillId="0" borderId="7" xfId="0" applyFont="1" applyBorder="1" applyAlignment="1" applyProtection="1">
      <alignment vertical="center"/>
      <protection locked="0"/>
    </xf>
    <xf numFmtId="164" fontId="4" fillId="2" borderId="6" xfId="0" applyNumberFormat="1" applyFont="1" applyFill="1" applyBorder="1" applyAlignment="1" applyProtection="1">
      <alignment horizontal="center" vertical="center" wrapText="1"/>
      <protection locked="0"/>
    </xf>
    <xf numFmtId="0" fontId="6" fillId="3" borderId="13" xfId="0" applyFont="1" applyFill="1" applyBorder="1" applyAlignment="1"/>
    <xf numFmtId="0" fontId="6" fillId="3" borderId="3" xfId="0" applyFont="1" applyFill="1" applyBorder="1" applyAlignment="1"/>
    <xf numFmtId="0" fontId="6" fillId="3" borderId="5" xfId="0" applyFont="1" applyFill="1" applyBorder="1" applyAlignment="1"/>
    <xf numFmtId="0" fontId="4" fillId="2" borderId="6" xfId="0" applyFont="1" applyFill="1" applyBorder="1" applyAlignment="1" applyProtection="1">
      <alignment horizontal="center" vertical="center" wrapText="1"/>
      <protection locked="0"/>
    </xf>
    <xf numFmtId="0" fontId="5" fillId="0" borderId="12" xfId="0" applyFont="1" applyBorder="1" applyAlignment="1">
      <alignment wrapText="1"/>
    </xf>
    <xf numFmtId="0" fontId="5" fillId="0" borderId="2" xfId="0" applyFont="1" applyBorder="1" applyAlignment="1">
      <alignment wrapText="1"/>
    </xf>
    <xf numFmtId="0" fontId="5" fillId="0" borderId="4" xfId="0" applyFont="1" applyBorder="1" applyAlignment="1">
      <alignment wrapText="1"/>
    </xf>
    <xf numFmtId="0" fontId="6" fillId="3" borderId="8" xfId="0" applyFont="1" applyFill="1" applyBorder="1" applyAlignment="1"/>
    <xf numFmtId="0" fontId="6" fillId="3" borderId="1" xfId="0" applyFont="1" applyFill="1" applyBorder="1" applyAlignment="1"/>
    <xf numFmtId="0" fontId="6" fillId="3" borderId="15" xfId="0" applyFont="1" applyFill="1" applyBorder="1" applyAlignment="1"/>
    <xf numFmtId="0" fontId="6" fillId="3" borderId="11" xfId="0" applyFont="1" applyFill="1" applyBorder="1" applyAlignment="1"/>
    <xf numFmtId="0" fontId="6" fillId="3" borderId="0" xfId="0" applyFont="1" applyFill="1" applyBorder="1" applyAlignment="1"/>
    <xf numFmtId="0" fontId="6" fillId="3" borderId="14" xfId="0" applyFont="1" applyFill="1" applyBorder="1" applyAlignment="1"/>
    <xf numFmtId="0" fontId="2" fillId="0" borderId="0" xfId="0" applyFont="1" applyAlignment="1">
      <alignment horizontal="center" vertical="center"/>
    </xf>
    <xf numFmtId="0" fontId="0" fillId="0" borderId="0" xfId="0" applyAlignment="1">
      <alignment horizontal="center" vertical="center"/>
    </xf>
    <xf numFmtId="168" fontId="2" fillId="0" borderId="0" xfId="1" applyNumberFormat="1" applyFont="1"/>
    <xf numFmtId="1" fontId="2" fillId="0" borderId="0" xfId="0"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45"/>
  <sheetViews>
    <sheetView workbookViewId="0">
      <pane ySplit="2" topLeftCell="A12" activePane="bottomLeft" state="frozen"/>
      <selection pane="bottomLeft" activeCell="C37" sqref="C37"/>
    </sheetView>
  </sheetViews>
  <sheetFormatPr defaultRowHeight="12.75" x14ac:dyDescent="0.2"/>
  <cols>
    <col min="1" max="1" width="21.5703125" style="1" customWidth="1"/>
    <col min="2" max="37" width="11.7109375" style="1" customWidth="1"/>
    <col min="38" max="16384" width="9.140625" style="1"/>
  </cols>
  <sheetData>
    <row r="1" spans="1:37" ht="2.25" customHeight="1" x14ac:dyDescent="0.2">
      <c r="A1" s="25" t="s">
        <v>44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row>
    <row r="2" spans="1:37" ht="24" customHeight="1" x14ac:dyDescent="0.2">
      <c r="A2" s="26" t="s">
        <v>2</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row>
    <row r="3" spans="1:37" s="2" customFormat="1" ht="15" customHeight="1" x14ac:dyDescent="0.2">
      <c r="A3" s="30" t="s">
        <v>3</v>
      </c>
      <c r="B3" s="33">
        <v>40269</v>
      </c>
      <c r="C3" s="28"/>
      <c r="D3" s="28"/>
      <c r="E3" s="28"/>
      <c r="F3" s="28"/>
      <c r="G3" s="28"/>
      <c r="H3" s="37" t="s">
        <v>9</v>
      </c>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row>
    <row r="4" spans="1:37" s="3" customFormat="1" ht="15" customHeight="1" x14ac:dyDescent="0.25">
      <c r="A4" s="31"/>
      <c r="B4" s="28" t="s">
        <v>4</v>
      </c>
      <c r="C4" s="29"/>
      <c r="D4" s="29"/>
      <c r="E4" s="28" t="s">
        <v>5</v>
      </c>
      <c r="F4" s="29"/>
      <c r="G4" s="29"/>
      <c r="H4" s="28">
        <v>2010</v>
      </c>
      <c r="I4" s="29"/>
      <c r="J4" s="29"/>
      <c r="K4" s="28">
        <v>2011</v>
      </c>
      <c r="L4" s="29"/>
      <c r="M4" s="29"/>
      <c r="N4" s="28">
        <v>2012</v>
      </c>
      <c r="O4" s="29"/>
      <c r="P4" s="29"/>
      <c r="Q4" s="28">
        <v>2013</v>
      </c>
      <c r="R4" s="29"/>
      <c r="S4" s="29"/>
      <c r="T4" s="28">
        <v>2014</v>
      </c>
      <c r="U4" s="29"/>
      <c r="V4" s="29"/>
      <c r="W4" s="28">
        <v>2015</v>
      </c>
      <c r="X4" s="29"/>
      <c r="Y4" s="29"/>
      <c r="Z4" s="28">
        <v>2016</v>
      </c>
      <c r="AA4" s="29"/>
      <c r="AB4" s="29"/>
      <c r="AC4" s="28">
        <v>2017</v>
      </c>
      <c r="AD4" s="29"/>
      <c r="AE4" s="29"/>
      <c r="AF4" s="28">
        <v>2018</v>
      </c>
      <c r="AG4" s="29"/>
      <c r="AH4" s="29"/>
      <c r="AI4" s="28">
        <v>2019</v>
      </c>
      <c r="AJ4" s="29"/>
      <c r="AK4" s="29"/>
    </row>
    <row r="5" spans="1:37" s="3" customFormat="1" ht="33.950000000000003" customHeight="1" x14ac:dyDescent="0.25">
      <c r="A5" s="32"/>
      <c r="B5" s="4" t="s">
        <v>6</v>
      </c>
      <c r="C5" s="4" t="s">
        <v>7</v>
      </c>
      <c r="D5" s="4" t="s">
        <v>8</v>
      </c>
      <c r="E5" s="4" t="s">
        <v>6</v>
      </c>
      <c r="F5" s="4" t="s">
        <v>7</v>
      </c>
      <c r="G5" s="4" t="s">
        <v>8</v>
      </c>
      <c r="H5" s="4" t="s">
        <v>6</v>
      </c>
      <c r="I5" s="4" t="s">
        <v>7</v>
      </c>
      <c r="J5" s="4" t="s">
        <v>8</v>
      </c>
      <c r="K5" s="4" t="s">
        <v>6</v>
      </c>
      <c r="L5" s="4" t="s">
        <v>7</v>
      </c>
      <c r="M5" s="4" t="s">
        <v>8</v>
      </c>
      <c r="N5" s="4" t="s">
        <v>6</v>
      </c>
      <c r="O5" s="4" t="s">
        <v>7</v>
      </c>
      <c r="P5" s="4" t="s">
        <v>8</v>
      </c>
      <c r="Q5" s="4" t="s">
        <v>6</v>
      </c>
      <c r="R5" s="4" t="s">
        <v>7</v>
      </c>
      <c r="S5" s="4" t="s">
        <v>8</v>
      </c>
      <c r="T5" s="4" t="s">
        <v>6</v>
      </c>
      <c r="U5" s="4" t="s">
        <v>7</v>
      </c>
      <c r="V5" s="4" t="s">
        <v>8</v>
      </c>
      <c r="W5" s="4" t="s">
        <v>6</v>
      </c>
      <c r="X5" s="4" t="s">
        <v>7</v>
      </c>
      <c r="Y5" s="4" t="s">
        <v>8</v>
      </c>
      <c r="Z5" s="4" t="s">
        <v>6</v>
      </c>
      <c r="AA5" s="4" t="s">
        <v>7</v>
      </c>
      <c r="AB5" s="4" t="s">
        <v>8</v>
      </c>
      <c r="AC5" s="4" t="s">
        <v>6</v>
      </c>
      <c r="AD5" s="4" t="s">
        <v>7</v>
      </c>
      <c r="AE5" s="4" t="s">
        <v>8</v>
      </c>
      <c r="AF5" s="4" t="s">
        <v>6</v>
      </c>
      <c r="AG5" s="4" t="s">
        <v>7</v>
      </c>
      <c r="AH5" s="4" t="s">
        <v>8</v>
      </c>
      <c r="AI5" s="4" t="s">
        <v>6</v>
      </c>
      <c r="AJ5" s="4" t="s">
        <v>7</v>
      </c>
      <c r="AK5" s="4" t="s">
        <v>8</v>
      </c>
    </row>
    <row r="6" spans="1:37" x14ac:dyDescent="0.2">
      <c r="A6" s="5" t="s">
        <v>0</v>
      </c>
      <c r="B6" s="6">
        <v>6346105</v>
      </c>
      <c r="C6" s="6">
        <v>3093504</v>
      </c>
      <c r="D6" s="6">
        <v>3252601</v>
      </c>
      <c r="E6" s="6">
        <v>6346276</v>
      </c>
      <c r="F6" s="6">
        <v>3093550</v>
      </c>
      <c r="G6" s="6">
        <v>3252726</v>
      </c>
      <c r="H6" s="6">
        <v>6355311</v>
      </c>
      <c r="I6" s="6">
        <v>3097846</v>
      </c>
      <c r="J6" s="6">
        <v>3257465</v>
      </c>
      <c r="K6" s="6">
        <v>6399291</v>
      </c>
      <c r="L6" s="6">
        <v>3118831</v>
      </c>
      <c r="M6" s="6">
        <v>3280460</v>
      </c>
      <c r="N6" s="6">
        <v>6453898</v>
      </c>
      <c r="O6" s="6">
        <v>3146702</v>
      </c>
      <c r="P6" s="6">
        <v>3307196</v>
      </c>
      <c r="Q6" s="6">
        <v>6494340</v>
      </c>
      <c r="R6" s="6">
        <v>3166650</v>
      </c>
      <c r="S6" s="6">
        <v>3327690</v>
      </c>
      <c r="T6" s="6">
        <v>6541223</v>
      </c>
      <c r="U6" s="6">
        <v>3190496</v>
      </c>
      <c r="V6" s="6">
        <v>3350727</v>
      </c>
      <c r="W6" s="6">
        <v>6591170</v>
      </c>
      <c r="X6" s="6">
        <v>3214963</v>
      </c>
      <c r="Y6" s="6">
        <v>3376207</v>
      </c>
      <c r="Z6" s="6">
        <v>6646010</v>
      </c>
      <c r="AA6" s="6">
        <v>3241905</v>
      </c>
      <c r="AB6" s="6">
        <v>3404105</v>
      </c>
      <c r="AC6" s="6">
        <v>6708799</v>
      </c>
      <c r="AD6" s="6">
        <v>3274003</v>
      </c>
      <c r="AE6" s="6">
        <v>3434796</v>
      </c>
      <c r="AF6" s="6">
        <v>6771631</v>
      </c>
      <c r="AG6" s="6">
        <v>3304710</v>
      </c>
      <c r="AH6" s="6">
        <v>3466921</v>
      </c>
      <c r="AI6" s="6">
        <v>6829174</v>
      </c>
      <c r="AJ6" s="6">
        <v>3332239</v>
      </c>
      <c r="AK6" s="6">
        <v>3496935</v>
      </c>
    </row>
    <row r="7" spans="1:37" x14ac:dyDescent="0.2">
      <c r="A7" s="7" t="s">
        <v>10</v>
      </c>
      <c r="B7" s="6">
        <v>407813</v>
      </c>
      <c r="C7" s="6">
        <v>208119</v>
      </c>
      <c r="D7" s="6">
        <v>199694</v>
      </c>
      <c r="E7" s="6">
        <v>407817</v>
      </c>
      <c r="F7" s="6">
        <v>208121</v>
      </c>
      <c r="G7" s="6">
        <v>199696</v>
      </c>
      <c r="H7" s="6">
        <v>407062</v>
      </c>
      <c r="I7" s="6">
        <v>207808</v>
      </c>
      <c r="J7" s="6">
        <v>199254</v>
      </c>
      <c r="K7" s="6">
        <v>403776</v>
      </c>
      <c r="L7" s="6">
        <v>205994</v>
      </c>
      <c r="M7" s="6">
        <v>197782</v>
      </c>
      <c r="N7" s="6">
        <v>402828</v>
      </c>
      <c r="O7" s="6">
        <v>205483</v>
      </c>
      <c r="P7" s="6">
        <v>197345</v>
      </c>
      <c r="Q7" s="6">
        <v>400388</v>
      </c>
      <c r="R7" s="6">
        <v>204354</v>
      </c>
      <c r="S7" s="6">
        <v>196034</v>
      </c>
      <c r="T7" s="6">
        <v>400863</v>
      </c>
      <c r="U7" s="6">
        <v>205026</v>
      </c>
      <c r="V7" s="6">
        <v>195837</v>
      </c>
      <c r="W7" s="6">
        <v>403452</v>
      </c>
      <c r="X7" s="6">
        <v>206160</v>
      </c>
      <c r="Y7" s="6">
        <v>197292</v>
      </c>
      <c r="Z7" s="6">
        <v>405827</v>
      </c>
      <c r="AA7" s="6">
        <v>207420</v>
      </c>
      <c r="AB7" s="6">
        <v>198407</v>
      </c>
      <c r="AC7" s="6">
        <v>407287</v>
      </c>
      <c r="AD7" s="6">
        <v>207942</v>
      </c>
      <c r="AE7" s="6">
        <v>199345</v>
      </c>
      <c r="AF7" s="6">
        <v>408702</v>
      </c>
      <c r="AG7" s="6">
        <v>208685</v>
      </c>
      <c r="AH7" s="6">
        <v>200017</v>
      </c>
      <c r="AI7" s="6">
        <v>408605</v>
      </c>
      <c r="AJ7" s="6">
        <v>208823</v>
      </c>
      <c r="AK7" s="6">
        <v>199782</v>
      </c>
    </row>
    <row r="8" spans="1:37" x14ac:dyDescent="0.2">
      <c r="A8" s="7" t="s">
        <v>11</v>
      </c>
      <c r="B8" s="6">
        <v>412181</v>
      </c>
      <c r="C8" s="6">
        <v>210090</v>
      </c>
      <c r="D8" s="6">
        <v>202091</v>
      </c>
      <c r="E8" s="6">
        <v>412182</v>
      </c>
      <c r="F8" s="6">
        <v>210091</v>
      </c>
      <c r="G8" s="6">
        <v>202091</v>
      </c>
      <c r="H8" s="6">
        <v>411789</v>
      </c>
      <c r="I8" s="6">
        <v>209903</v>
      </c>
      <c r="J8" s="6">
        <v>201886</v>
      </c>
      <c r="K8" s="6">
        <v>411953</v>
      </c>
      <c r="L8" s="6">
        <v>209939</v>
      </c>
      <c r="M8" s="6">
        <v>202014</v>
      </c>
      <c r="N8" s="6">
        <v>415121</v>
      </c>
      <c r="O8" s="6">
        <v>211518</v>
      </c>
      <c r="P8" s="6">
        <v>203603</v>
      </c>
      <c r="Q8" s="6">
        <v>418363</v>
      </c>
      <c r="R8" s="6">
        <v>213037</v>
      </c>
      <c r="S8" s="6">
        <v>205326</v>
      </c>
      <c r="T8" s="6">
        <v>418597</v>
      </c>
      <c r="U8" s="6">
        <v>213091</v>
      </c>
      <c r="V8" s="6">
        <v>205506</v>
      </c>
      <c r="W8" s="6">
        <v>417325</v>
      </c>
      <c r="X8" s="6">
        <v>212756</v>
      </c>
      <c r="Y8" s="6">
        <v>204569</v>
      </c>
      <c r="Z8" s="6">
        <v>415741</v>
      </c>
      <c r="AA8" s="6">
        <v>211657</v>
      </c>
      <c r="AB8" s="6">
        <v>204084</v>
      </c>
      <c r="AC8" s="6">
        <v>414486</v>
      </c>
      <c r="AD8" s="6">
        <v>211556</v>
      </c>
      <c r="AE8" s="6">
        <v>202930</v>
      </c>
      <c r="AF8" s="6">
        <v>412457</v>
      </c>
      <c r="AG8" s="6">
        <v>210523</v>
      </c>
      <c r="AH8" s="6">
        <v>201934</v>
      </c>
      <c r="AI8" s="6">
        <v>413379</v>
      </c>
      <c r="AJ8" s="6">
        <v>211447</v>
      </c>
      <c r="AK8" s="6">
        <v>201932</v>
      </c>
    </row>
    <row r="9" spans="1:37" x14ac:dyDescent="0.2">
      <c r="A9" s="7" t="s">
        <v>12</v>
      </c>
      <c r="B9" s="6">
        <v>418941</v>
      </c>
      <c r="C9" s="6">
        <v>215039</v>
      </c>
      <c r="D9" s="6">
        <v>203902</v>
      </c>
      <c r="E9" s="6">
        <v>418944</v>
      </c>
      <c r="F9" s="6">
        <v>215040</v>
      </c>
      <c r="G9" s="6">
        <v>203904</v>
      </c>
      <c r="H9" s="6">
        <v>419295</v>
      </c>
      <c r="I9" s="6">
        <v>215095</v>
      </c>
      <c r="J9" s="6">
        <v>204200</v>
      </c>
      <c r="K9" s="6">
        <v>421760</v>
      </c>
      <c r="L9" s="6">
        <v>215827</v>
      </c>
      <c r="M9" s="6">
        <v>205933</v>
      </c>
      <c r="N9" s="6">
        <v>422471</v>
      </c>
      <c r="O9" s="6">
        <v>216070</v>
      </c>
      <c r="P9" s="6">
        <v>206401</v>
      </c>
      <c r="Q9" s="6">
        <v>422370</v>
      </c>
      <c r="R9" s="6">
        <v>215662</v>
      </c>
      <c r="S9" s="6">
        <v>206708</v>
      </c>
      <c r="T9" s="6">
        <v>421925</v>
      </c>
      <c r="U9" s="6">
        <v>215188</v>
      </c>
      <c r="V9" s="6">
        <v>206737</v>
      </c>
      <c r="W9" s="6">
        <v>420404</v>
      </c>
      <c r="X9" s="6">
        <v>214006</v>
      </c>
      <c r="Y9" s="6">
        <v>206398</v>
      </c>
      <c r="Z9" s="6">
        <v>421323</v>
      </c>
      <c r="AA9" s="6">
        <v>214510</v>
      </c>
      <c r="AB9" s="6">
        <v>206813</v>
      </c>
      <c r="AC9" s="6">
        <v>425571</v>
      </c>
      <c r="AD9" s="6">
        <v>216590</v>
      </c>
      <c r="AE9" s="6">
        <v>208981</v>
      </c>
      <c r="AF9" s="6">
        <v>430230</v>
      </c>
      <c r="AG9" s="6">
        <v>219282</v>
      </c>
      <c r="AH9" s="6">
        <v>210948</v>
      </c>
      <c r="AI9" s="6">
        <v>431302</v>
      </c>
      <c r="AJ9" s="6">
        <v>219748</v>
      </c>
      <c r="AK9" s="6">
        <v>211554</v>
      </c>
    </row>
    <row r="10" spans="1:37" x14ac:dyDescent="0.2">
      <c r="A10" s="7" t="s">
        <v>13</v>
      </c>
      <c r="B10" s="6">
        <v>437186</v>
      </c>
      <c r="C10" s="6">
        <v>223002</v>
      </c>
      <c r="D10" s="6">
        <v>214184</v>
      </c>
      <c r="E10" s="6">
        <v>437186</v>
      </c>
      <c r="F10" s="6">
        <v>223001</v>
      </c>
      <c r="G10" s="6">
        <v>214185</v>
      </c>
      <c r="H10" s="6">
        <v>434953</v>
      </c>
      <c r="I10" s="6">
        <v>222081</v>
      </c>
      <c r="J10" s="6">
        <v>212872</v>
      </c>
      <c r="K10" s="6">
        <v>427445</v>
      </c>
      <c r="L10" s="6">
        <v>218995</v>
      </c>
      <c r="M10" s="6">
        <v>208450</v>
      </c>
      <c r="N10" s="6">
        <v>421816</v>
      </c>
      <c r="O10" s="6">
        <v>216082</v>
      </c>
      <c r="P10" s="6">
        <v>205734</v>
      </c>
      <c r="Q10" s="6">
        <v>418282</v>
      </c>
      <c r="R10" s="6">
        <v>214110</v>
      </c>
      <c r="S10" s="6">
        <v>204172</v>
      </c>
      <c r="T10" s="6">
        <v>417599</v>
      </c>
      <c r="U10" s="6">
        <v>214019</v>
      </c>
      <c r="V10" s="6">
        <v>203580</v>
      </c>
      <c r="W10" s="6">
        <v>420127</v>
      </c>
      <c r="X10" s="6">
        <v>215323</v>
      </c>
      <c r="Y10" s="6">
        <v>204804</v>
      </c>
      <c r="Z10" s="6">
        <v>422765</v>
      </c>
      <c r="AA10" s="6">
        <v>216446</v>
      </c>
      <c r="AB10" s="6">
        <v>206319</v>
      </c>
      <c r="AC10" s="6">
        <v>424574</v>
      </c>
      <c r="AD10" s="6">
        <v>217219</v>
      </c>
      <c r="AE10" s="6">
        <v>207355</v>
      </c>
      <c r="AF10" s="6">
        <v>425048</v>
      </c>
      <c r="AG10" s="6">
        <v>216998</v>
      </c>
      <c r="AH10" s="6">
        <v>208050</v>
      </c>
      <c r="AI10" s="6">
        <v>424280</v>
      </c>
      <c r="AJ10" s="6">
        <v>216471</v>
      </c>
      <c r="AK10" s="6">
        <v>207809</v>
      </c>
    </row>
    <row r="11" spans="1:37" x14ac:dyDescent="0.2">
      <c r="A11" s="7" t="s">
        <v>14</v>
      </c>
      <c r="B11" s="6">
        <v>426244</v>
      </c>
      <c r="C11" s="6">
        <v>212905</v>
      </c>
      <c r="D11" s="6">
        <v>213339</v>
      </c>
      <c r="E11" s="6">
        <v>426243</v>
      </c>
      <c r="F11" s="6">
        <v>212904</v>
      </c>
      <c r="G11" s="6">
        <v>213339</v>
      </c>
      <c r="H11" s="6">
        <v>428839</v>
      </c>
      <c r="I11" s="6">
        <v>214138</v>
      </c>
      <c r="J11" s="6">
        <v>214701</v>
      </c>
      <c r="K11" s="6">
        <v>441822</v>
      </c>
      <c r="L11" s="6">
        <v>220988</v>
      </c>
      <c r="M11" s="6">
        <v>220834</v>
      </c>
      <c r="N11" s="6">
        <v>455708</v>
      </c>
      <c r="O11" s="6">
        <v>228531</v>
      </c>
      <c r="P11" s="6">
        <v>227177</v>
      </c>
      <c r="Q11" s="6">
        <v>461786</v>
      </c>
      <c r="R11" s="6">
        <v>232428</v>
      </c>
      <c r="S11" s="6">
        <v>229358</v>
      </c>
      <c r="T11" s="6">
        <v>462698</v>
      </c>
      <c r="U11" s="6">
        <v>233280</v>
      </c>
      <c r="V11" s="6">
        <v>229418</v>
      </c>
      <c r="W11" s="6">
        <v>458074</v>
      </c>
      <c r="X11" s="6">
        <v>231080</v>
      </c>
      <c r="Y11" s="6">
        <v>226994</v>
      </c>
      <c r="Z11" s="6">
        <v>450794</v>
      </c>
      <c r="AA11" s="6">
        <v>228014</v>
      </c>
      <c r="AB11" s="6">
        <v>222780</v>
      </c>
      <c r="AC11" s="6">
        <v>446500</v>
      </c>
      <c r="AD11" s="6">
        <v>226004</v>
      </c>
      <c r="AE11" s="6">
        <v>220496</v>
      </c>
      <c r="AF11" s="6">
        <v>446125</v>
      </c>
      <c r="AG11" s="6">
        <v>225845</v>
      </c>
      <c r="AH11" s="6">
        <v>220280</v>
      </c>
      <c r="AI11" s="6">
        <v>444925</v>
      </c>
      <c r="AJ11" s="6">
        <v>225087</v>
      </c>
      <c r="AK11" s="6">
        <v>219838</v>
      </c>
    </row>
    <row r="12" spans="1:37" x14ac:dyDescent="0.2">
      <c r="A12" s="7" t="s">
        <v>15</v>
      </c>
      <c r="B12" s="6">
        <v>417683</v>
      </c>
      <c r="C12" s="6">
        <v>206997</v>
      </c>
      <c r="D12" s="6">
        <v>210686</v>
      </c>
      <c r="E12" s="6">
        <v>417685</v>
      </c>
      <c r="F12" s="6">
        <v>206999</v>
      </c>
      <c r="G12" s="6">
        <v>210686</v>
      </c>
      <c r="H12" s="6">
        <v>417679</v>
      </c>
      <c r="I12" s="6">
        <v>206932</v>
      </c>
      <c r="J12" s="6">
        <v>210747</v>
      </c>
      <c r="K12" s="6">
        <v>417846</v>
      </c>
      <c r="L12" s="6">
        <v>206727</v>
      </c>
      <c r="M12" s="6">
        <v>211119</v>
      </c>
      <c r="N12" s="6">
        <v>420478</v>
      </c>
      <c r="O12" s="6">
        <v>208355</v>
      </c>
      <c r="P12" s="6">
        <v>212123</v>
      </c>
      <c r="Q12" s="6">
        <v>423938</v>
      </c>
      <c r="R12" s="6">
        <v>210016</v>
      </c>
      <c r="S12" s="6">
        <v>213922</v>
      </c>
      <c r="T12" s="6">
        <v>435088</v>
      </c>
      <c r="U12" s="6">
        <v>215882</v>
      </c>
      <c r="V12" s="6">
        <v>219206</v>
      </c>
      <c r="W12" s="6">
        <v>449868</v>
      </c>
      <c r="X12" s="6">
        <v>223549</v>
      </c>
      <c r="Y12" s="6">
        <v>226319</v>
      </c>
      <c r="Z12" s="6">
        <v>467444</v>
      </c>
      <c r="AA12" s="6">
        <v>232448</v>
      </c>
      <c r="AB12" s="6">
        <v>234996</v>
      </c>
      <c r="AC12" s="6">
        <v>483406</v>
      </c>
      <c r="AD12" s="6">
        <v>241459</v>
      </c>
      <c r="AE12" s="6">
        <v>241947</v>
      </c>
      <c r="AF12" s="6">
        <v>493133</v>
      </c>
      <c r="AG12" s="6">
        <v>246929</v>
      </c>
      <c r="AH12" s="6">
        <v>246204</v>
      </c>
      <c r="AI12" s="6">
        <v>497286</v>
      </c>
      <c r="AJ12" s="6">
        <v>249326</v>
      </c>
      <c r="AK12" s="6">
        <v>247960</v>
      </c>
    </row>
    <row r="13" spans="1:37" x14ac:dyDescent="0.2">
      <c r="A13" s="7" t="s">
        <v>16</v>
      </c>
      <c r="B13" s="6">
        <v>406314</v>
      </c>
      <c r="C13" s="6">
        <v>201529</v>
      </c>
      <c r="D13" s="6">
        <v>204785</v>
      </c>
      <c r="E13" s="6">
        <v>406317</v>
      </c>
      <c r="F13" s="6">
        <v>201530</v>
      </c>
      <c r="G13" s="6">
        <v>204787</v>
      </c>
      <c r="H13" s="6">
        <v>407974</v>
      </c>
      <c r="I13" s="6">
        <v>202264</v>
      </c>
      <c r="J13" s="6">
        <v>205710</v>
      </c>
      <c r="K13" s="6">
        <v>415341</v>
      </c>
      <c r="L13" s="6">
        <v>205503</v>
      </c>
      <c r="M13" s="6">
        <v>209838</v>
      </c>
      <c r="N13" s="6">
        <v>421063</v>
      </c>
      <c r="O13" s="6">
        <v>208448</v>
      </c>
      <c r="P13" s="6">
        <v>212615</v>
      </c>
      <c r="Q13" s="6">
        <v>424968</v>
      </c>
      <c r="R13" s="6">
        <v>210396</v>
      </c>
      <c r="S13" s="6">
        <v>214572</v>
      </c>
      <c r="T13" s="6">
        <v>426639</v>
      </c>
      <c r="U13" s="6">
        <v>211054</v>
      </c>
      <c r="V13" s="6">
        <v>215585</v>
      </c>
      <c r="W13" s="6">
        <v>426230</v>
      </c>
      <c r="X13" s="6">
        <v>210921</v>
      </c>
      <c r="Y13" s="6">
        <v>215309</v>
      </c>
      <c r="Z13" s="6">
        <v>429131</v>
      </c>
      <c r="AA13" s="6">
        <v>212629</v>
      </c>
      <c r="AB13" s="6">
        <v>216502</v>
      </c>
      <c r="AC13" s="6">
        <v>433079</v>
      </c>
      <c r="AD13" s="6">
        <v>214607</v>
      </c>
      <c r="AE13" s="6">
        <v>218472</v>
      </c>
      <c r="AF13" s="6">
        <v>439817</v>
      </c>
      <c r="AG13" s="6">
        <v>217667</v>
      </c>
      <c r="AH13" s="6">
        <v>222150</v>
      </c>
      <c r="AI13" s="6">
        <v>452370</v>
      </c>
      <c r="AJ13" s="6">
        <v>224241</v>
      </c>
      <c r="AK13" s="6">
        <v>228129</v>
      </c>
    </row>
    <row r="14" spans="1:37" x14ac:dyDescent="0.2">
      <c r="A14" s="7" t="s">
        <v>17</v>
      </c>
      <c r="B14" s="6">
        <v>423622</v>
      </c>
      <c r="C14" s="6">
        <v>209760</v>
      </c>
      <c r="D14" s="6">
        <v>213862</v>
      </c>
      <c r="E14" s="6">
        <v>423622</v>
      </c>
      <c r="F14" s="6">
        <v>209762</v>
      </c>
      <c r="G14" s="6">
        <v>213860</v>
      </c>
      <c r="H14" s="6">
        <v>420541</v>
      </c>
      <c r="I14" s="6">
        <v>208210</v>
      </c>
      <c r="J14" s="6">
        <v>212331</v>
      </c>
      <c r="K14" s="6">
        <v>407413</v>
      </c>
      <c r="L14" s="6">
        <v>201650</v>
      </c>
      <c r="M14" s="6">
        <v>205763</v>
      </c>
      <c r="N14" s="6">
        <v>403109</v>
      </c>
      <c r="O14" s="6">
        <v>199531</v>
      </c>
      <c r="P14" s="6">
        <v>203578</v>
      </c>
      <c r="Q14" s="6">
        <v>402229</v>
      </c>
      <c r="R14" s="6">
        <v>198979</v>
      </c>
      <c r="S14" s="6">
        <v>203250</v>
      </c>
      <c r="T14" s="6">
        <v>405435</v>
      </c>
      <c r="U14" s="6">
        <v>200221</v>
      </c>
      <c r="V14" s="6">
        <v>205214</v>
      </c>
      <c r="W14" s="6">
        <v>411991</v>
      </c>
      <c r="X14" s="6">
        <v>203479</v>
      </c>
      <c r="Y14" s="6">
        <v>208512</v>
      </c>
      <c r="Z14" s="6">
        <v>420141</v>
      </c>
      <c r="AA14" s="6">
        <v>207232</v>
      </c>
      <c r="AB14" s="6">
        <v>212909</v>
      </c>
      <c r="AC14" s="6">
        <v>427003</v>
      </c>
      <c r="AD14" s="6">
        <v>210739</v>
      </c>
      <c r="AE14" s="6">
        <v>216264</v>
      </c>
      <c r="AF14" s="6">
        <v>433221</v>
      </c>
      <c r="AG14" s="6">
        <v>214049</v>
      </c>
      <c r="AH14" s="6">
        <v>219172</v>
      </c>
      <c r="AI14" s="6">
        <v>435528</v>
      </c>
      <c r="AJ14" s="6">
        <v>214785</v>
      </c>
      <c r="AK14" s="6">
        <v>220743</v>
      </c>
    </row>
    <row r="15" spans="1:37" x14ac:dyDescent="0.2">
      <c r="A15" s="7" t="s">
        <v>18</v>
      </c>
      <c r="B15" s="6">
        <v>430508</v>
      </c>
      <c r="C15" s="6">
        <v>213014</v>
      </c>
      <c r="D15" s="6">
        <v>217494</v>
      </c>
      <c r="E15" s="6">
        <v>430510</v>
      </c>
      <c r="F15" s="6">
        <v>213015</v>
      </c>
      <c r="G15" s="6">
        <v>217495</v>
      </c>
      <c r="H15" s="6">
        <v>431275</v>
      </c>
      <c r="I15" s="6">
        <v>213365</v>
      </c>
      <c r="J15" s="6">
        <v>217910</v>
      </c>
      <c r="K15" s="6">
        <v>437251</v>
      </c>
      <c r="L15" s="6">
        <v>216178</v>
      </c>
      <c r="M15" s="6">
        <v>221073</v>
      </c>
      <c r="N15" s="6">
        <v>440404</v>
      </c>
      <c r="O15" s="6">
        <v>217780</v>
      </c>
      <c r="P15" s="6">
        <v>222624</v>
      </c>
      <c r="Q15" s="6">
        <v>439461</v>
      </c>
      <c r="R15" s="6">
        <v>217012</v>
      </c>
      <c r="S15" s="6">
        <v>222449</v>
      </c>
      <c r="T15" s="6">
        <v>433080</v>
      </c>
      <c r="U15" s="6">
        <v>213681</v>
      </c>
      <c r="V15" s="6">
        <v>219399</v>
      </c>
      <c r="W15" s="6">
        <v>423524</v>
      </c>
      <c r="X15" s="6">
        <v>208751</v>
      </c>
      <c r="Y15" s="6">
        <v>214773</v>
      </c>
      <c r="Z15" s="6">
        <v>410128</v>
      </c>
      <c r="AA15" s="6">
        <v>202264</v>
      </c>
      <c r="AB15" s="6">
        <v>207864</v>
      </c>
      <c r="AC15" s="6">
        <v>406556</v>
      </c>
      <c r="AD15" s="6">
        <v>200349</v>
      </c>
      <c r="AE15" s="6">
        <v>206207</v>
      </c>
      <c r="AF15" s="6">
        <v>407379</v>
      </c>
      <c r="AG15" s="6">
        <v>200680</v>
      </c>
      <c r="AH15" s="6">
        <v>206699</v>
      </c>
      <c r="AI15" s="6">
        <v>412130</v>
      </c>
      <c r="AJ15" s="6">
        <v>202748</v>
      </c>
      <c r="AK15" s="6">
        <v>209382</v>
      </c>
    </row>
    <row r="16" spans="1:37" x14ac:dyDescent="0.2">
      <c r="A16" s="7" t="s">
        <v>19</v>
      </c>
      <c r="B16" s="6">
        <v>467087</v>
      </c>
      <c r="C16" s="6">
        <v>228086</v>
      </c>
      <c r="D16" s="6">
        <v>239001</v>
      </c>
      <c r="E16" s="6">
        <v>467090</v>
      </c>
      <c r="F16" s="6">
        <v>228088</v>
      </c>
      <c r="G16" s="6">
        <v>239002</v>
      </c>
      <c r="H16" s="6">
        <v>466238</v>
      </c>
      <c r="I16" s="6">
        <v>227755</v>
      </c>
      <c r="J16" s="6">
        <v>238483</v>
      </c>
      <c r="K16" s="6">
        <v>458502</v>
      </c>
      <c r="L16" s="6">
        <v>224368</v>
      </c>
      <c r="M16" s="6">
        <v>234134</v>
      </c>
      <c r="N16" s="6">
        <v>449576</v>
      </c>
      <c r="O16" s="6">
        <v>220452</v>
      </c>
      <c r="P16" s="6">
        <v>229124</v>
      </c>
      <c r="Q16" s="6">
        <v>438917</v>
      </c>
      <c r="R16" s="6">
        <v>215575</v>
      </c>
      <c r="S16" s="6">
        <v>223342</v>
      </c>
      <c r="T16" s="6">
        <v>431507</v>
      </c>
      <c r="U16" s="6">
        <v>212470</v>
      </c>
      <c r="V16" s="6">
        <v>219037</v>
      </c>
      <c r="W16" s="6">
        <v>431655</v>
      </c>
      <c r="X16" s="6">
        <v>212647</v>
      </c>
      <c r="Y16" s="6">
        <v>219008</v>
      </c>
      <c r="Z16" s="6">
        <v>438392</v>
      </c>
      <c r="AA16" s="6">
        <v>215872</v>
      </c>
      <c r="AB16" s="6">
        <v>222520</v>
      </c>
      <c r="AC16" s="6">
        <v>442339</v>
      </c>
      <c r="AD16" s="6">
        <v>217867</v>
      </c>
      <c r="AE16" s="6">
        <v>224472</v>
      </c>
      <c r="AF16" s="6">
        <v>442802</v>
      </c>
      <c r="AG16" s="6">
        <v>217697</v>
      </c>
      <c r="AH16" s="6">
        <v>225105</v>
      </c>
      <c r="AI16" s="6">
        <v>437995</v>
      </c>
      <c r="AJ16" s="6">
        <v>214901</v>
      </c>
      <c r="AK16" s="6">
        <v>223094</v>
      </c>
    </row>
    <row r="17" spans="1:37" x14ac:dyDescent="0.2">
      <c r="A17" s="7" t="s">
        <v>20</v>
      </c>
      <c r="B17" s="6">
        <v>459349</v>
      </c>
      <c r="C17" s="6">
        <v>222283</v>
      </c>
      <c r="D17" s="6">
        <v>237066</v>
      </c>
      <c r="E17" s="6">
        <v>459349</v>
      </c>
      <c r="F17" s="6">
        <v>222284</v>
      </c>
      <c r="G17" s="6">
        <v>237065</v>
      </c>
      <c r="H17" s="6">
        <v>459917</v>
      </c>
      <c r="I17" s="6">
        <v>222565</v>
      </c>
      <c r="J17" s="6">
        <v>237352</v>
      </c>
      <c r="K17" s="6">
        <v>462785</v>
      </c>
      <c r="L17" s="6">
        <v>223994</v>
      </c>
      <c r="M17" s="6">
        <v>238791</v>
      </c>
      <c r="N17" s="6">
        <v>462529</v>
      </c>
      <c r="O17" s="6">
        <v>224040</v>
      </c>
      <c r="P17" s="6">
        <v>238489</v>
      </c>
      <c r="Q17" s="6">
        <v>462833</v>
      </c>
      <c r="R17" s="6">
        <v>224093</v>
      </c>
      <c r="S17" s="6">
        <v>238740</v>
      </c>
      <c r="T17" s="6">
        <v>464665</v>
      </c>
      <c r="U17" s="6">
        <v>225304</v>
      </c>
      <c r="V17" s="6">
        <v>239361</v>
      </c>
      <c r="W17" s="6">
        <v>461968</v>
      </c>
      <c r="X17" s="6">
        <v>224160</v>
      </c>
      <c r="Y17" s="6">
        <v>237808</v>
      </c>
      <c r="Z17" s="6">
        <v>455261</v>
      </c>
      <c r="AA17" s="6">
        <v>221398</v>
      </c>
      <c r="AB17" s="6">
        <v>233863</v>
      </c>
      <c r="AC17" s="6">
        <v>448253</v>
      </c>
      <c r="AD17" s="6">
        <v>218417</v>
      </c>
      <c r="AE17" s="6">
        <v>229836</v>
      </c>
      <c r="AF17" s="6">
        <v>440021</v>
      </c>
      <c r="AG17" s="6">
        <v>214923</v>
      </c>
      <c r="AH17" s="6">
        <v>225098</v>
      </c>
      <c r="AI17" s="6">
        <v>433284</v>
      </c>
      <c r="AJ17" s="6">
        <v>212004</v>
      </c>
      <c r="AK17" s="6">
        <v>221280</v>
      </c>
    </row>
    <row r="18" spans="1:37" x14ac:dyDescent="0.2">
      <c r="A18" s="7" t="s">
        <v>21</v>
      </c>
      <c r="B18" s="6">
        <v>414991</v>
      </c>
      <c r="C18" s="6">
        <v>198721</v>
      </c>
      <c r="D18" s="6">
        <v>216270</v>
      </c>
      <c r="E18" s="6">
        <v>414994</v>
      </c>
      <c r="F18" s="6">
        <v>198721</v>
      </c>
      <c r="G18" s="6">
        <v>216273</v>
      </c>
      <c r="H18" s="6">
        <v>417493</v>
      </c>
      <c r="I18" s="6">
        <v>199783</v>
      </c>
      <c r="J18" s="6">
        <v>217710</v>
      </c>
      <c r="K18" s="6">
        <v>426146</v>
      </c>
      <c r="L18" s="6">
        <v>203521</v>
      </c>
      <c r="M18" s="6">
        <v>222625</v>
      </c>
      <c r="N18" s="6">
        <v>436101</v>
      </c>
      <c r="O18" s="6">
        <v>208348</v>
      </c>
      <c r="P18" s="6">
        <v>227753</v>
      </c>
      <c r="Q18" s="6">
        <v>442687</v>
      </c>
      <c r="R18" s="6">
        <v>211879</v>
      </c>
      <c r="S18" s="6">
        <v>230808</v>
      </c>
      <c r="T18" s="6">
        <v>445890</v>
      </c>
      <c r="U18" s="6">
        <v>213422</v>
      </c>
      <c r="V18" s="6">
        <v>232468</v>
      </c>
      <c r="W18" s="6">
        <v>450157</v>
      </c>
      <c r="X18" s="6">
        <v>215767</v>
      </c>
      <c r="Y18" s="6">
        <v>234390</v>
      </c>
      <c r="Z18" s="6">
        <v>453381</v>
      </c>
      <c r="AA18" s="6">
        <v>217364</v>
      </c>
      <c r="AB18" s="6">
        <v>236017</v>
      </c>
      <c r="AC18" s="6">
        <v>453775</v>
      </c>
      <c r="AD18" s="6">
        <v>217675</v>
      </c>
      <c r="AE18" s="6">
        <v>236100</v>
      </c>
      <c r="AF18" s="6">
        <v>456101</v>
      </c>
      <c r="AG18" s="6">
        <v>218803</v>
      </c>
      <c r="AH18" s="6">
        <v>237298</v>
      </c>
      <c r="AI18" s="6">
        <v>460294</v>
      </c>
      <c r="AJ18" s="6">
        <v>220979</v>
      </c>
      <c r="AK18" s="6">
        <v>239315</v>
      </c>
    </row>
    <row r="19" spans="1:37" x14ac:dyDescent="0.2">
      <c r="A19" s="7" t="s">
        <v>22</v>
      </c>
      <c r="B19" s="6">
        <v>370724</v>
      </c>
      <c r="C19" s="6">
        <v>177924</v>
      </c>
      <c r="D19" s="6">
        <v>192800</v>
      </c>
      <c r="E19" s="6">
        <v>370727</v>
      </c>
      <c r="F19" s="6">
        <v>177926</v>
      </c>
      <c r="G19" s="6">
        <v>192801</v>
      </c>
      <c r="H19" s="6">
        <v>373929</v>
      </c>
      <c r="I19" s="6">
        <v>179442</v>
      </c>
      <c r="J19" s="6">
        <v>194487</v>
      </c>
      <c r="K19" s="6">
        <v>389918</v>
      </c>
      <c r="L19" s="6">
        <v>186618</v>
      </c>
      <c r="M19" s="6">
        <v>203300</v>
      </c>
      <c r="N19" s="6">
        <v>385597</v>
      </c>
      <c r="O19" s="6">
        <v>183589</v>
      </c>
      <c r="P19" s="6">
        <v>202008</v>
      </c>
      <c r="Q19" s="6">
        <v>387959</v>
      </c>
      <c r="R19" s="6">
        <v>183813</v>
      </c>
      <c r="S19" s="6">
        <v>204146</v>
      </c>
      <c r="T19" s="6">
        <v>394265</v>
      </c>
      <c r="U19" s="6">
        <v>186445</v>
      </c>
      <c r="V19" s="6">
        <v>207820</v>
      </c>
      <c r="W19" s="6">
        <v>403258</v>
      </c>
      <c r="X19" s="6">
        <v>190257</v>
      </c>
      <c r="Y19" s="6">
        <v>213001</v>
      </c>
      <c r="Z19" s="6">
        <v>411329</v>
      </c>
      <c r="AA19" s="6">
        <v>193780</v>
      </c>
      <c r="AB19" s="6">
        <v>217549</v>
      </c>
      <c r="AC19" s="6">
        <v>421257</v>
      </c>
      <c r="AD19" s="6">
        <v>198658</v>
      </c>
      <c r="AE19" s="6">
        <v>222599</v>
      </c>
      <c r="AF19" s="6">
        <v>429271</v>
      </c>
      <c r="AG19" s="6">
        <v>202906</v>
      </c>
      <c r="AH19" s="6">
        <v>226365</v>
      </c>
      <c r="AI19" s="6">
        <v>434403</v>
      </c>
      <c r="AJ19" s="6">
        <v>205260</v>
      </c>
      <c r="AK19" s="6">
        <v>229143</v>
      </c>
    </row>
    <row r="20" spans="1:37" x14ac:dyDescent="0.2">
      <c r="A20" s="7" t="s">
        <v>23</v>
      </c>
      <c r="B20" s="6">
        <v>280538</v>
      </c>
      <c r="C20" s="6">
        <v>133139</v>
      </c>
      <c r="D20" s="6">
        <v>147399</v>
      </c>
      <c r="E20" s="6">
        <v>280540</v>
      </c>
      <c r="F20" s="6">
        <v>133141</v>
      </c>
      <c r="G20" s="6">
        <v>147399</v>
      </c>
      <c r="H20" s="6">
        <v>282070</v>
      </c>
      <c r="I20" s="6">
        <v>133896</v>
      </c>
      <c r="J20" s="6">
        <v>148174</v>
      </c>
      <c r="K20" s="6">
        <v>288161</v>
      </c>
      <c r="L20" s="6">
        <v>136866</v>
      </c>
      <c r="M20" s="6">
        <v>151295</v>
      </c>
      <c r="N20" s="6">
        <v>312109</v>
      </c>
      <c r="O20" s="6">
        <v>148374</v>
      </c>
      <c r="P20" s="6">
        <v>163735</v>
      </c>
      <c r="Q20" s="6">
        <v>324767</v>
      </c>
      <c r="R20" s="6">
        <v>154369</v>
      </c>
      <c r="S20" s="6">
        <v>170398</v>
      </c>
      <c r="T20" s="6">
        <v>339122</v>
      </c>
      <c r="U20" s="6">
        <v>160810</v>
      </c>
      <c r="V20" s="6">
        <v>178312</v>
      </c>
      <c r="W20" s="6">
        <v>352544</v>
      </c>
      <c r="X20" s="6">
        <v>166636</v>
      </c>
      <c r="Y20" s="6">
        <v>185908</v>
      </c>
      <c r="Z20" s="6">
        <v>367371</v>
      </c>
      <c r="AA20" s="6">
        <v>173043</v>
      </c>
      <c r="AB20" s="6">
        <v>194328</v>
      </c>
      <c r="AC20" s="6">
        <v>363166</v>
      </c>
      <c r="AD20" s="6">
        <v>170061</v>
      </c>
      <c r="AE20" s="6">
        <v>193105</v>
      </c>
      <c r="AF20" s="6">
        <v>366127</v>
      </c>
      <c r="AG20" s="6">
        <v>170608</v>
      </c>
      <c r="AH20" s="6">
        <v>195519</v>
      </c>
      <c r="AI20" s="6">
        <v>373761</v>
      </c>
      <c r="AJ20" s="6">
        <v>174024</v>
      </c>
      <c r="AK20" s="6">
        <v>199737</v>
      </c>
    </row>
    <row r="21" spans="1:37" x14ac:dyDescent="0.2">
      <c r="A21" s="7" t="s">
        <v>24</v>
      </c>
      <c r="B21" s="6">
        <v>206536</v>
      </c>
      <c r="C21" s="6">
        <v>94112</v>
      </c>
      <c r="D21" s="6">
        <v>112424</v>
      </c>
      <c r="E21" s="6">
        <v>206556</v>
      </c>
      <c r="F21" s="6">
        <v>94120</v>
      </c>
      <c r="G21" s="6">
        <v>112436</v>
      </c>
      <c r="H21" s="6">
        <v>207769</v>
      </c>
      <c r="I21" s="6">
        <v>94776</v>
      </c>
      <c r="J21" s="6">
        <v>112993</v>
      </c>
      <c r="K21" s="6">
        <v>213753</v>
      </c>
      <c r="L21" s="6">
        <v>97902</v>
      </c>
      <c r="M21" s="6">
        <v>115851</v>
      </c>
      <c r="N21" s="6">
        <v>223168</v>
      </c>
      <c r="O21" s="6">
        <v>102736</v>
      </c>
      <c r="P21" s="6">
        <v>120432</v>
      </c>
      <c r="Q21" s="6">
        <v>236135</v>
      </c>
      <c r="R21" s="6">
        <v>109100</v>
      </c>
      <c r="S21" s="6">
        <v>127035</v>
      </c>
      <c r="T21" s="6">
        <v>245606</v>
      </c>
      <c r="U21" s="6">
        <v>113703</v>
      </c>
      <c r="V21" s="6">
        <v>131903</v>
      </c>
      <c r="W21" s="6">
        <v>253128</v>
      </c>
      <c r="X21" s="6">
        <v>117533</v>
      </c>
      <c r="Y21" s="6">
        <v>135595</v>
      </c>
      <c r="Z21" s="6">
        <v>258965</v>
      </c>
      <c r="AA21" s="6">
        <v>120332</v>
      </c>
      <c r="AB21" s="6">
        <v>138633</v>
      </c>
      <c r="AC21" s="6">
        <v>281433</v>
      </c>
      <c r="AD21" s="6">
        <v>130832</v>
      </c>
      <c r="AE21" s="6">
        <v>150601</v>
      </c>
      <c r="AF21" s="6">
        <v>294049</v>
      </c>
      <c r="AG21" s="6">
        <v>136450</v>
      </c>
      <c r="AH21" s="6">
        <v>157599</v>
      </c>
      <c r="AI21" s="6">
        <v>307635</v>
      </c>
      <c r="AJ21" s="6">
        <v>142348</v>
      </c>
      <c r="AK21" s="6">
        <v>165287</v>
      </c>
    </row>
    <row r="22" spans="1:37" x14ac:dyDescent="0.2">
      <c r="A22" s="7" t="s">
        <v>25</v>
      </c>
      <c r="B22" s="6">
        <v>154517</v>
      </c>
      <c r="C22" s="6">
        <v>65637</v>
      </c>
      <c r="D22" s="6">
        <v>88880</v>
      </c>
      <c r="E22" s="6">
        <v>154533</v>
      </c>
      <c r="F22" s="6">
        <v>65641</v>
      </c>
      <c r="G22" s="6">
        <v>88892</v>
      </c>
      <c r="H22" s="6">
        <v>155220</v>
      </c>
      <c r="I22" s="6">
        <v>66019</v>
      </c>
      <c r="J22" s="6">
        <v>89201</v>
      </c>
      <c r="K22" s="6">
        <v>158378</v>
      </c>
      <c r="L22" s="6">
        <v>67768</v>
      </c>
      <c r="M22" s="6">
        <v>90610</v>
      </c>
      <c r="N22" s="6">
        <v>160846</v>
      </c>
      <c r="O22" s="6">
        <v>69307</v>
      </c>
      <c r="P22" s="6">
        <v>91539</v>
      </c>
      <c r="Q22" s="6">
        <v>165291</v>
      </c>
      <c r="R22" s="6">
        <v>71851</v>
      </c>
      <c r="S22" s="6">
        <v>93440</v>
      </c>
      <c r="T22" s="6">
        <v>170768</v>
      </c>
      <c r="U22" s="6">
        <v>74794</v>
      </c>
      <c r="V22" s="6">
        <v>95974</v>
      </c>
      <c r="W22" s="6">
        <v>175563</v>
      </c>
      <c r="X22" s="6">
        <v>77364</v>
      </c>
      <c r="Y22" s="6">
        <v>98199</v>
      </c>
      <c r="Z22" s="6">
        <v>180872</v>
      </c>
      <c r="AA22" s="6">
        <v>80099</v>
      </c>
      <c r="AB22" s="6">
        <v>100773</v>
      </c>
      <c r="AC22" s="6">
        <v>189125</v>
      </c>
      <c r="AD22" s="6">
        <v>84242</v>
      </c>
      <c r="AE22" s="6">
        <v>104883</v>
      </c>
      <c r="AF22" s="6">
        <v>200712</v>
      </c>
      <c r="AG22" s="6">
        <v>89920</v>
      </c>
      <c r="AH22" s="6">
        <v>110792</v>
      </c>
      <c r="AI22" s="6">
        <v>209230</v>
      </c>
      <c r="AJ22" s="6">
        <v>93726</v>
      </c>
      <c r="AK22" s="6">
        <v>115504</v>
      </c>
    </row>
    <row r="23" spans="1:37" x14ac:dyDescent="0.2">
      <c r="A23" s="7" t="s">
        <v>26</v>
      </c>
      <c r="B23" s="6">
        <v>111954</v>
      </c>
      <c r="C23" s="6">
        <v>43111</v>
      </c>
      <c r="D23" s="6">
        <v>68843</v>
      </c>
      <c r="E23" s="6">
        <v>111986</v>
      </c>
      <c r="F23" s="6">
        <v>43117</v>
      </c>
      <c r="G23" s="6">
        <v>68869</v>
      </c>
      <c r="H23" s="6">
        <v>112429</v>
      </c>
      <c r="I23" s="6">
        <v>43415</v>
      </c>
      <c r="J23" s="6">
        <v>69014</v>
      </c>
      <c r="K23" s="6">
        <v>113743</v>
      </c>
      <c r="L23" s="6">
        <v>44338</v>
      </c>
      <c r="M23" s="6">
        <v>69405</v>
      </c>
      <c r="N23" s="6">
        <v>115039</v>
      </c>
      <c r="O23" s="6">
        <v>45111</v>
      </c>
      <c r="P23" s="6">
        <v>69928</v>
      </c>
      <c r="Q23" s="6">
        <v>115683</v>
      </c>
      <c r="R23" s="6">
        <v>45778</v>
      </c>
      <c r="S23" s="6">
        <v>69905</v>
      </c>
      <c r="T23" s="6">
        <v>116601</v>
      </c>
      <c r="U23" s="6">
        <v>46520</v>
      </c>
      <c r="V23" s="6">
        <v>70081</v>
      </c>
      <c r="W23" s="6">
        <v>118289</v>
      </c>
      <c r="X23" s="6">
        <v>47362</v>
      </c>
      <c r="Y23" s="6">
        <v>70927</v>
      </c>
      <c r="Z23" s="6">
        <v>120932</v>
      </c>
      <c r="AA23" s="6">
        <v>48799</v>
      </c>
      <c r="AB23" s="6">
        <v>72133</v>
      </c>
      <c r="AC23" s="6">
        <v>122463</v>
      </c>
      <c r="AD23" s="6">
        <v>49880</v>
      </c>
      <c r="AE23" s="6">
        <v>72583</v>
      </c>
      <c r="AF23" s="6">
        <v>126275</v>
      </c>
      <c r="AG23" s="6">
        <v>51874</v>
      </c>
      <c r="AH23" s="6">
        <v>74401</v>
      </c>
      <c r="AI23" s="6">
        <v>130998</v>
      </c>
      <c r="AJ23" s="6">
        <v>54448</v>
      </c>
      <c r="AK23" s="6">
        <v>76550</v>
      </c>
    </row>
    <row r="24" spans="1:37" x14ac:dyDescent="0.2">
      <c r="A24" s="7" t="s">
        <v>27</v>
      </c>
      <c r="B24" s="6">
        <v>99917</v>
      </c>
      <c r="C24" s="6">
        <v>30036</v>
      </c>
      <c r="D24" s="6">
        <v>69881</v>
      </c>
      <c r="E24" s="6">
        <v>99995</v>
      </c>
      <c r="F24" s="6">
        <v>30049</v>
      </c>
      <c r="G24" s="6">
        <v>69946</v>
      </c>
      <c r="H24" s="6">
        <v>100839</v>
      </c>
      <c r="I24" s="6">
        <v>30399</v>
      </c>
      <c r="J24" s="6">
        <v>70440</v>
      </c>
      <c r="K24" s="6">
        <v>103298</v>
      </c>
      <c r="L24" s="6">
        <v>31655</v>
      </c>
      <c r="M24" s="6">
        <v>71643</v>
      </c>
      <c r="N24" s="6">
        <v>105935</v>
      </c>
      <c r="O24" s="6">
        <v>32947</v>
      </c>
      <c r="P24" s="6">
        <v>72988</v>
      </c>
      <c r="Q24" s="6">
        <v>108283</v>
      </c>
      <c r="R24" s="6">
        <v>34198</v>
      </c>
      <c r="S24" s="6">
        <v>74085</v>
      </c>
      <c r="T24" s="6">
        <v>110875</v>
      </c>
      <c r="U24" s="6">
        <v>35586</v>
      </c>
      <c r="V24" s="6">
        <v>75289</v>
      </c>
      <c r="W24" s="6">
        <v>113613</v>
      </c>
      <c r="X24" s="6">
        <v>37212</v>
      </c>
      <c r="Y24" s="6">
        <v>76401</v>
      </c>
      <c r="Z24" s="6">
        <v>116213</v>
      </c>
      <c r="AA24" s="6">
        <v>38598</v>
      </c>
      <c r="AB24" s="6">
        <v>77615</v>
      </c>
      <c r="AC24" s="6">
        <v>118526</v>
      </c>
      <c r="AD24" s="6">
        <v>39906</v>
      </c>
      <c r="AE24" s="6">
        <v>78620</v>
      </c>
      <c r="AF24" s="6">
        <v>120161</v>
      </c>
      <c r="AG24" s="6">
        <v>40871</v>
      </c>
      <c r="AH24" s="6">
        <v>79290</v>
      </c>
      <c r="AI24" s="6">
        <v>121769</v>
      </c>
      <c r="AJ24" s="6">
        <v>41873</v>
      </c>
      <c r="AK24" s="6">
        <v>79896</v>
      </c>
    </row>
    <row r="25" spans="1:37" x14ac:dyDescent="0.2">
      <c r="A25" s="7"/>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x14ac:dyDescent="0.2">
      <c r="A26" s="7" t="s">
        <v>28</v>
      </c>
      <c r="B26" s="6">
        <v>1496001</v>
      </c>
      <c r="C26" s="6">
        <v>765181</v>
      </c>
      <c r="D26" s="6">
        <v>730820</v>
      </c>
      <c r="E26" s="6">
        <v>1496010</v>
      </c>
      <c r="F26" s="6">
        <v>765185</v>
      </c>
      <c r="G26" s="6">
        <v>730825</v>
      </c>
      <c r="H26" s="6">
        <v>1494703</v>
      </c>
      <c r="I26" s="6">
        <v>764494</v>
      </c>
      <c r="J26" s="6">
        <v>730209</v>
      </c>
      <c r="K26" s="6">
        <v>1491444</v>
      </c>
      <c r="L26" s="6">
        <v>761986</v>
      </c>
      <c r="M26" s="6">
        <v>729458</v>
      </c>
      <c r="N26" s="6">
        <v>1491770</v>
      </c>
      <c r="O26" s="6">
        <v>761792</v>
      </c>
      <c r="P26" s="6">
        <v>729978</v>
      </c>
      <c r="Q26" s="6">
        <v>1492094</v>
      </c>
      <c r="R26" s="6">
        <v>761689</v>
      </c>
      <c r="S26" s="6">
        <v>730405</v>
      </c>
      <c r="T26" s="6">
        <v>1495011</v>
      </c>
      <c r="U26" s="6">
        <v>763126</v>
      </c>
      <c r="V26" s="6">
        <v>731885</v>
      </c>
      <c r="W26" s="6">
        <v>1499134</v>
      </c>
      <c r="X26" s="6">
        <v>765098</v>
      </c>
      <c r="Y26" s="6">
        <v>734036</v>
      </c>
      <c r="Z26" s="6">
        <v>1502848</v>
      </c>
      <c r="AA26" s="6">
        <v>766676</v>
      </c>
      <c r="AB26" s="6">
        <v>736172</v>
      </c>
      <c r="AC26" s="6">
        <v>1506518</v>
      </c>
      <c r="AD26" s="6">
        <v>768572</v>
      </c>
      <c r="AE26" s="6">
        <v>737946</v>
      </c>
      <c r="AF26" s="6">
        <v>1508346</v>
      </c>
      <c r="AG26" s="6">
        <v>769256</v>
      </c>
      <c r="AH26" s="6">
        <v>739090</v>
      </c>
      <c r="AI26" s="6">
        <v>1510051</v>
      </c>
      <c r="AJ26" s="6">
        <v>770533</v>
      </c>
      <c r="AK26" s="6">
        <v>739518</v>
      </c>
    </row>
    <row r="27" spans="1:37" x14ac:dyDescent="0.2">
      <c r="A27" s="8" t="s">
        <v>10</v>
      </c>
      <c r="B27" s="6">
        <v>407813</v>
      </c>
      <c r="C27" s="6">
        <v>208119</v>
      </c>
      <c r="D27" s="6">
        <v>199694</v>
      </c>
      <c r="E27" s="6">
        <v>407817</v>
      </c>
      <c r="F27" s="6">
        <v>208121</v>
      </c>
      <c r="G27" s="6">
        <v>199696</v>
      </c>
      <c r="H27" s="6">
        <v>407062</v>
      </c>
      <c r="I27" s="6">
        <v>207808</v>
      </c>
      <c r="J27" s="6">
        <v>199254</v>
      </c>
      <c r="K27" s="6">
        <v>403776</v>
      </c>
      <c r="L27" s="6">
        <v>205994</v>
      </c>
      <c r="M27" s="6">
        <v>197782</v>
      </c>
      <c r="N27" s="6">
        <v>402828</v>
      </c>
      <c r="O27" s="6">
        <v>205483</v>
      </c>
      <c r="P27" s="6">
        <v>197345</v>
      </c>
      <c r="Q27" s="6">
        <v>400388</v>
      </c>
      <c r="R27" s="6">
        <v>204354</v>
      </c>
      <c r="S27" s="6">
        <v>196034</v>
      </c>
      <c r="T27" s="6">
        <v>400863</v>
      </c>
      <c r="U27" s="6">
        <v>205026</v>
      </c>
      <c r="V27" s="6">
        <v>195837</v>
      </c>
      <c r="W27" s="6">
        <v>403452</v>
      </c>
      <c r="X27" s="6">
        <v>206160</v>
      </c>
      <c r="Y27" s="6">
        <v>197292</v>
      </c>
      <c r="Z27" s="6">
        <v>405827</v>
      </c>
      <c r="AA27" s="6">
        <v>207420</v>
      </c>
      <c r="AB27" s="6">
        <v>198407</v>
      </c>
      <c r="AC27" s="6">
        <v>407287</v>
      </c>
      <c r="AD27" s="6">
        <v>207942</v>
      </c>
      <c r="AE27" s="6">
        <v>199345</v>
      </c>
      <c r="AF27" s="6">
        <v>408702</v>
      </c>
      <c r="AG27" s="6">
        <v>208685</v>
      </c>
      <c r="AH27" s="6">
        <v>200017</v>
      </c>
      <c r="AI27" s="6">
        <v>408605</v>
      </c>
      <c r="AJ27" s="6">
        <v>208823</v>
      </c>
      <c r="AK27" s="6">
        <v>199782</v>
      </c>
    </row>
    <row r="28" spans="1:37" x14ac:dyDescent="0.2">
      <c r="A28" s="8" t="s">
        <v>29</v>
      </c>
      <c r="B28" s="6">
        <v>747755</v>
      </c>
      <c r="C28" s="6">
        <v>382074</v>
      </c>
      <c r="D28" s="6">
        <v>365681</v>
      </c>
      <c r="E28" s="6">
        <v>747758</v>
      </c>
      <c r="F28" s="6">
        <v>382076</v>
      </c>
      <c r="G28" s="6">
        <v>365682</v>
      </c>
      <c r="H28" s="6">
        <v>748182</v>
      </c>
      <c r="I28" s="6">
        <v>382284</v>
      </c>
      <c r="J28" s="6">
        <v>365898</v>
      </c>
      <c r="K28" s="6">
        <v>750798</v>
      </c>
      <c r="L28" s="6">
        <v>383431</v>
      </c>
      <c r="M28" s="6">
        <v>367367</v>
      </c>
      <c r="N28" s="6">
        <v>753693</v>
      </c>
      <c r="O28" s="6">
        <v>384673</v>
      </c>
      <c r="P28" s="6">
        <v>369020</v>
      </c>
      <c r="Q28" s="6">
        <v>755490</v>
      </c>
      <c r="R28" s="6">
        <v>384973</v>
      </c>
      <c r="S28" s="6">
        <v>370517</v>
      </c>
      <c r="T28" s="6">
        <v>753692</v>
      </c>
      <c r="U28" s="6">
        <v>383768</v>
      </c>
      <c r="V28" s="6">
        <v>369924</v>
      </c>
      <c r="W28" s="6">
        <v>752137</v>
      </c>
      <c r="X28" s="6">
        <v>382998</v>
      </c>
      <c r="Y28" s="6">
        <v>369139</v>
      </c>
      <c r="Z28" s="6">
        <v>753086</v>
      </c>
      <c r="AA28" s="6">
        <v>383361</v>
      </c>
      <c r="AB28" s="6">
        <v>369725</v>
      </c>
      <c r="AC28" s="6">
        <v>755592</v>
      </c>
      <c r="AD28" s="6">
        <v>385438</v>
      </c>
      <c r="AE28" s="6">
        <v>370154</v>
      </c>
      <c r="AF28" s="6">
        <v>757521</v>
      </c>
      <c r="AG28" s="6">
        <v>386355</v>
      </c>
      <c r="AH28" s="6">
        <v>371166</v>
      </c>
      <c r="AI28" s="6">
        <v>759037</v>
      </c>
      <c r="AJ28" s="6">
        <v>387645</v>
      </c>
      <c r="AK28" s="6">
        <v>371392</v>
      </c>
    </row>
    <row r="29" spans="1:37" x14ac:dyDescent="0.2">
      <c r="A29" s="8" t="s">
        <v>30</v>
      </c>
      <c r="B29" s="6">
        <v>340433</v>
      </c>
      <c r="C29" s="6">
        <v>174988</v>
      </c>
      <c r="D29" s="6">
        <v>165445</v>
      </c>
      <c r="E29" s="6">
        <v>340435</v>
      </c>
      <c r="F29" s="6">
        <v>174988</v>
      </c>
      <c r="G29" s="6">
        <v>165447</v>
      </c>
      <c r="H29" s="6">
        <v>339459</v>
      </c>
      <c r="I29" s="6">
        <v>174402</v>
      </c>
      <c r="J29" s="6">
        <v>165057</v>
      </c>
      <c r="K29" s="6">
        <v>336870</v>
      </c>
      <c r="L29" s="6">
        <v>172561</v>
      </c>
      <c r="M29" s="6">
        <v>164309</v>
      </c>
      <c r="N29" s="6">
        <v>335249</v>
      </c>
      <c r="O29" s="6">
        <v>171636</v>
      </c>
      <c r="P29" s="6">
        <v>163613</v>
      </c>
      <c r="Q29" s="6">
        <v>336216</v>
      </c>
      <c r="R29" s="6">
        <v>172362</v>
      </c>
      <c r="S29" s="6">
        <v>163854</v>
      </c>
      <c r="T29" s="6">
        <v>340456</v>
      </c>
      <c r="U29" s="6">
        <v>174332</v>
      </c>
      <c r="V29" s="6">
        <v>166124</v>
      </c>
      <c r="W29" s="6">
        <v>343545</v>
      </c>
      <c r="X29" s="6">
        <v>175940</v>
      </c>
      <c r="Y29" s="6">
        <v>167605</v>
      </c>
      <c r="Z29" s="6">
        <v>343935</v>
      </c>
      <c r="AA29" s="6">
        <v>175895</v>
      </c>
      <c r="AB29" s="6">
        <v>168040</v>
      </c>
      <c r="AC29" s="6">
        <v>343639</v>
      </c>
      <c r="AD29" s="6">
        <v>175192</v>
      </c>
      <c r="AE29" s="6">
        <v>168447</v>
      </c>
      <c r="AF29" s="6">
        <v>342123</v>
      </c>
      <c r="AG29" s="6">
        <v>174216</v>
      </c>
      <c r="AH29" s="6">
        <v>167907</v>
      </c>
      <c r="AI29" s="6">
        <v>342409</v>
      </c>
      <c r="AJ29" s="6">
        <v>174065</v>
      </c>
      <c r="AK29" s="6">
        <v>168344</v>
      </c>
    </row>
    <row r="30" spans="1:37" x14ac:dyDescent="0.2">
      <c r="A30" s="7" t="s">
        <v>31</v>
      </c>
      <c r="B30" s="6">
        <v>3996642</v>
      </c>
      <c r="C30" s="6">
        <v>1962288</v>
      </c>
      <c r="D30" s="6">
        <v>2034354</v>
      </c>
      <c r="E30" s="6">
        <v>3996656</v>
      </c>
      <c r="F30" s="6">
        <v>1962297</v>
      </c>
      <c r="G30" s="6">
        <v>2034359</v>
      </c>
      <c r="H30" s="6">
        <v>4002281</v>
      </c>
      <c r="I30" s="6">
        <v>1964847</v>
      </c>
      <c r="J30" s="6">
        <v>2037434</v>
      </c>
      <c r="K30" s="6">
        <v>4030514</v>
      </c>
      <c r="L30" s="6">
        <v>1978316</v>
      </c>
      <c r="M30" s="6">
        <v>2052198</v>
      </c>
      <c r="N30" s="6">
        <v>4045031</v>
      </c>
      <c r="O30" s="6">
        <v>1986435</v>
      </c>
      <c r="P30" s="6">
        <v>2058596</v>
      </c>
      <c r="Q30" s="6">
        <v>4052087</v>
      </c>
      <c r="R30" s="6">
        <v>1989665</v>
      </c>
      <c r="S30" s="6">
        <v>2062422</v>
      </c>
      <c r="T30" s="6">
        <v>4063240</v>
      </c>
      <c r="U30" s="6">
        <v>1995957</v>
      </c>
      <c r="V30" s="6">
        <v>2067283</v>
      </c>
      <c r="W30" s="6">
        <v>4078899</v>
      </c>
      <c r="X30" s="6">
        <v>2003758</v>
      </c>
      <c r="Y30" s="6">
        <v>2075141</v>
      </c>
      <c r="Z30" s="6">
        <v>4098809</v>
      </c>
      <c r="AA30" s="6">
        <v>2014358</v>
      </c>
      <c r="AB30" s="6">
        <v>2084451</v>
      </c>
      <c r="AC30" s="6">
        <v>4127568</v>
      </c>
      <c r="AD30" s="6">
        <v>2030510</v>
      </c>
      <c r="AE30" s="6">
        <v>2097058</v>
      </c>
      <c r="AF30" s="6">
        <v>4155961</v>
      </c>
      <c r="AG30" s="6">
        <v>2045731</v>
      </c>
      <c r="AH30" s="6">
        <v>2110230</v>
      </c>
      <c r="AI30" s="6">
        <v>4175730</v>
      </c>
      <c r="AJ30" s="6">
        <v>2055287</v>
      </c>
      <c r="AK30" s="6">
        <v>2120443</v>
      </c>
    </row>
    <row r="31" spans="1:37" x14ac:dyDescent="0.2">
      <c r="A31" s="8" t="s">
        <v>32</v>
      </c>
      <c r="B31" s="6">
        <v>606364</v>
      </c>
      <c r="C31" s="6">
        <v>303974</v>
      </c>
      <c r="D31" s="6">
        <v>302390</v>
      </c>
      <c r="E31" s="6">
        <v>606362</v>
      </c>
      <c r="F31" s="6">
        <v>303972</v>
      </c>
      <c r="G31" s="6">
        <v>302390</v>
      </c>
      <c r="H31" s="6">
        <v>607235</v>
      </c>
      <c r="I31" s="6">
        <v>304531</v>
      </c>
      <c r="J31" s="6">
        <v>302704</v>
      </c>
      <c r="K31" s="6">
        <v>615312</v>
      </c>
      <c r="L31" s="6">
        <v>309757</v>
      </c>
      <c r="M31" s="6">
        <v>305555</v>
      </c>
      <c r="N31" s="6">
        <v>626174</v>
      </c>
      <c r="O31" s="6">
        <v>315892</v>
      </c>
      <c r="P31" s="6">
        <v>310282</v>
      </c>
      <c r="Q31" s="6">
        <v>629095</v>
      </c>
      <c r="R31" s="6">
        <v>317902</v>
      </c>
      <c r="S31" s="6">
        <v>311193</v>
      </c>
      <c r="T31" s="6">
        <v>626671</v>
      </c>
      <c r="U31" s="6">
        <v>317478</v>
      </c>
      <c r="V31" s="6">
        <v>309193</v>
      </c>
      <c r="W31" s="6">
        <v>620248</v>
      </c>
      <c r="X31" s="6">
        <v>314227</v>
      </c>
      <c r="Y31" s="6">
        <v>306021</v>
      </c>
      <c r="Z31" s="6">
        <v>613602</v>
      </c>
      <c r="AA31" s="6">
        <v>311371</v>
      </c>
      <c r="AB31" s="6">
        <v>302231</v>
      </c>
      <c r="AC31" s="6">
        <v>611900</v>
      </c>
      <c r="AD31" s="6">
        <v>310739</v>
      </c>
      <c r="AE31" s="6">
        <v>301161</v>
      </c>
      <c r="AF31" s="6">
        <v>614216</v>
      </c>
      <c r="AG31" s="6">
        <v>312077</v>
      </c>
      <c r="AH31" s="6">
        <v>302139</v>
      </c>
      <c r="AI31" s="6">
        <v>612440</v>
      </c>
      <c r="AJ31" s="6">
        <v>311043</v>
      </c>
      <c r="AK31" s="6">
        <v>301397</v>
      </c>
    </row>
    <row r="32" spans="1:37" x14ac:dyDescent="0.2">
      <c r="A32" s="8" t="s">
        <v>33</v>
      </c>
      <c r="B32" s="6">
        <v>1678127</v>
      </c>
      <c r="C32" s="6">
        <v>831300</v>
      </c>
      <c r="D32" s="6">
        <v>846827</v>
      </c>
      <c r="E32" s="6">
        <v>1678134</v>
      </c>
      <c r="F32" s="6">
        <v>831306</v>
      </c>
      <c r="G32" s="6">
        <v>846828</v>
      </c>
      <c r="H32" s="6">
        <v>1677469</v>
      </c>
      <c r="I32" s="6">
        <v>830771</v>
      </c>
      <c r="J32" s="6">
        <v>846698</v>
      </c>
      <c r="K32" s="6">
        <v>1677851</v>
      </c>
      <c r="L32" s="6">
        <v>830058</v>
      </c>
      <c r="M32" s="6">
        <v>847793</v>
      </c>
      <c r="N32" s="6">
        <v>1685054</v>
      </c>
      <c r="O32" s="6">
        <v>834114</v>
      </c>
      <c r="P32" s="6">
        <v>850940</v>
      </c>
      <c r="Q32" s="6">
        <v>1690596</v>
      </c>
      <c r="R32" s="6">
        <v>836403</v>
      </c>
      <c r="S32" s="6">
        <v>854193</v>
      </c>
      <c r="T32" s="6">
        <v>1700242</v>
      </c>
      <c r="U32" s="6">
        <v>840838</v>
      </c>
      <c r="V32" s="6">
        <v>859404</v>
      </c>
      <c r="W32" s="6">
        <v>1711613</v>
      </c>
      <c r="X32" s="6">
        <v>846700</v>
      </c>
      <c r="Y32" s="6">
        <v>864913</v>
      </c>
      <c r="Z32" s="6">
        <v>1726844</v>
      </c>
      <c r="AA32" s="6">
        <v>854573</v>
      </c>
      <c r="AB32" s="6">
        <v>872271</v>
      </c>
      <c r="AC32" s="6">
        <v>1750044</v>
      </c>
      <c r="AD32" s="6">
        <v>867154</v>
      </c>
      <c r="AE32" s="6">
        <v>882890</v>
      </c>
      <c r="AF32" s="6">
        <v>1773550</v>
      </c>
      <c r="AG32" s="6">
        <v>879325</v>
      </c>
      <c r="AH32" s="6">
        <v>894225</v>
      </c>
      <c r="AI32" s="6">
        <v>1797314</v>
      </c>
      <c r="AJ32" s="6">
        <v>891100</v>
      </c>
      <c r="AK32" s="6">
        <v>906214</v>
      </c>
    </row>
    <row r="33" spans="1:37" x14ac:dyDescent="0.2">
      <c r="A33" s="8" t="s">
        <v>34</v>
      </c>
      <c r="B33" s="6">
        <v>1712151</v>
      </c>
      <c r="C33" s="6">
        <v>827014</v>
      </c>
      <c r="D33" s="6">
        <v>885137</v>
      </c>
      <c r="E33" s="6">
        <v>1712160</v>
      </c>
      <c r="F33" s="6">
        <v>827019</v>
      </c>
      <c r="G33" s="6">
        <v>885141</v>
      </c>
      <c r="H33" s="6">
        <v>1717577</v>
      </c>
      <c r="I33" s="6">
        <v>829545</v>
      </c>
      <c r="J33" s="6">
        <v>888032</v>
      </c>
      <c r="K33" s="6">
        <v>1737351</v>
      </c>
      <c r="L33" s="6">
        <v>838501</v>
      </c>
      <c r="M33" s="6">
        <v>898850</v>
      </c>
      <c r="N33" s="6">
        <v>1733803</v>
      </c>
      <c r="O33" s="6">
        <v>836429</v>
      </c>
      <c r="P33" s="6">
        <v>897374</v>
      </c>
      <c r="Q33" s="6">
        <v>1732396</v>
      </c>
      <c r="R33" s="6">
        <v>835360</v>
      </c>
      <c r="S33" s="6">
        <v>897036</v>
      </c>
      <c r="T33" s="6">
        <v>1736327</v>
      </c>
      <c r="U33" s="6">
        <v>837641</v>
      </c>
      <c r="V33" s="6">
        <v>898686</v>
      </c>
      <c r="W33" s="6">
        <v>1747038</v>
      </c>
      <c r="X33" s="6">
        <v>842831</v>
      </c>
      <c r="Y33" s="6">
        <v>904207</v>
      </c>
      <c r="Z33" s="6">
        <v>1758363</v>
      </c>
      <c r="AA33" s="6">
        <v>848414</v>
      </c>
      <c r="AB33" s="6">
        <v>909949</v>
      </c>
      <c r="AC33" s="6">
        <v>1765624</v>
      </c>
      <c r="AD33" s="6">
        <v>852617</v>
      </c>
      <c r="AE33" s="6">
        <v>913007</v>
      </c>
      <c r="AF33" s="6">
        <v>1768195</v>
      </c>
      <c r="AG33" s="6">
        <v>854329</v>
      </c>
      <c r="AH33" s="6">
        <v>913866</v>
      </c>
      <c r="AI33" s="6">
        <v>1765976</v>
      </c>
      <c r="AJ33" s="6">
        <v>853144</v>
      </c>
      <c r="AK33" s="6">
        <v>912832</v>
      </c>
    </row>
    <row r="34" spans="1:37" x14ac:dyDescent="0.2">
      <c r="A34" s="7" t="s">
        <v>35</v>
      </c>
      <c r="B34" s="6">
        <v>853462</v>
      </c>
      <c r="C34" s="6">
        <v>366035</v>
      </c>
      <c r="D34" s="6">
        <v>487427</v>
      </c>
      <c r="E34" s="6">
        <v>853610</v>
      </c>
      <c r="F34" s="6">
        <v>366068</v>
      </c>
      <c r="G34" s="6">
        <v>487542</v>
      </c>
      <c r="H34" s="6">
        <v>858327</v>
      </c>
      <c r="I34" s="6">
        <v>368505</v>
      </c>
      <c r="J34" s="6">
        <v>489822</v>
      </c>
      <c r="K34" s="6">
        <v>877333</v>
      </c>
      <c r="L34" s="6">
        <v>378529</v>
      </c>
      <c r="M34" s="6">
        <v>498804</v>
      </c>
      <c r="N34" s="6">
        <v>917097</v>
      </c>
      <c r="O34" s="6">
        <v>398475</v>
      </c>
      <c r="P34" s="6">
        <v>518622</v>
      </c>
      <c r="Q34" s="6">
        <v>950159</v>
      </c>
      <c r="R34" s="6">
        <v>415296</v>
      </c>
      <c r="S34" s="6">
        <v>534863</v>
      </c>
      <c r="T34" s="6">
        <v>982972</v>
      </c>
      <c r="U34" s="6">
        <v>431413</v>
      </c>
      <c r="V34" s="6">
        <v>551559</v>
      </c>
      <c r="W34" s="6">
        <v>1013137</v>
      </c>
      <c r="X34" s="6">
        <v>446107</v>
      </c>
      <c r="Y34" s="6">
        <v>567030</v>
      </c>
      <c r="Z34" s="6">
        <v>1044353</v>
      </c>
      <c r="AA34" s="6">
        <v>460871</v>
      </c>
      <c r="AB34" s="6">
        <v>583482</v>
      </c>
      <c r="AC34" s="6">
        <v>1074713</v>
      </c>
      <c r="AD34" s="6">
        <v>474921</v>
      </c>
      <c r="AE34" s="6">
        <v>599792</v>
      </c>
      <c r="AF34" s="6">
        <v>1107324</v>
      </c>
      <c r="AG34" s="6">
        <v>489723</v>
      </c>
      <c r="AH34" s="6">
        <v>617601</v>
      </c>
      <c r="AI34" s="6">
        <v>1143393</v>
      </c>
      <c r="AJ34" s="6">
        <v>506419</v>
      </c>
      <c r="AK34" s="6">
        <v>636974</v>
      </c>
    </row>
    <row r="35" spans="1:37" x14ac:dyDescent="0.2">
      <c r="A35" s="7"/>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x14ac:dyDescent="0.2">
      <c r="A36" s="7" t="s">
        <v>36</v>
      </c>
      <c r="B36" s="6">
        <v>5022781</v>
      </c>
      <c r="C36" s="6">
        <v>2417135</v>
      </c>
      <c r="D36" s="6">
        <v>2605646</v>
      </c>
      <c r="E36" s="6">
        <v>5022944</v>
      </c>
      <c r="F36" s="6">
        <v>2417176</v>
      </c>
      <c r="G36" s="6">
        <v>2605768</v>
      </c>
      <c r="H36" s="6">
        <v>5032913</v>
      </c>
      <c r="I36" s="6">
        <v>2421863</v>
      </c>
      <c r="J36" s="6">
        <v>2611050</v>
      </c>
      <c r="K36" s="6">
        <v>5078696</v>
      </c>
      <c r="L36" s="6">
        <v>2444262</v>
      </c>
      <c r="M36" s="6">
        <v>2634434</v>
      </c>
      <c r="N36" s="6">
        <v>5130502</v>
      </c>
      <c r="O36" s="6">
        <v>2471284</v>
      </c>
      <c r="P36" s="6">
        <v>2659218</v>
      </c>
      <c r="Q36" s="6">
        <v>5169001</v>
      </c>
      <c r="R36" s="6">
        <v>2490470</v>
      </c>
      <c r="S36" s="6">
        <v>2678531</v>
      </c>
      <c r="T36" s="6">
        <v>5214292</v>
      </c>
      <c r="U36" s="6">
        <v>2513301</v>
      </c>
      <c r="V36" s="6">
        <v>2700991</v>
      </c>
      <c r="W36" s="6">
        <v>5262829</v>
      </c>
      <c r="X36" s="6">
        <v>2537384</v>
      </c>
      <c r="Y36" s="6">
        <v>2725445</v>
      </c>
      <c r="Z36" s="6">
        <v>5317144</v>
      </c>
      <c r="AA36" s="6">
        <v>2564346</v>
      </c>
      <c r="AB36" s="6">
        <v>2752798</v>
      </c>
      <c r="AC36" s="6">
        <v>5377030</v>
      </c>
      <c r="AD36" s="6">
        <v>2594927</v>
      </c>
      <c r="AE36" s="6">
        <v>2782103</v>
      </c>
      <c r="AF36" s="6">
        <v>5435223</v>
      </c>
      <c r="AG36" s="6">
        <v>2623229</v>
      </c>
      <c r="AH36" s="6">
        <v>2811994</v>
      </c>
      <c r="AI36" s="6">
        <v>5490156</v>
      </c>
      <c r="AJ36" s="6">
        <v>2648523</v>
      </c>
      <c r="AK36" s="6">
        <v>2841633</v>
      </c>
    </row>
    <row r="37" spans="1:37" x14ac:dyDescent="0.2">
      <c r="A37" s="7" t="s">
        <v>37</v>
      </c>
      <c r="B37" s="6">
        <v>4850104</v>
      </c>
      <c r="C37" s="6">
        <v>2328323</v>
      </c>
      <c r="D37" s="6">
        <v>2521781</v>
      </c>
      <c r="E37" s="6">
        <v>4850266</v>
      </c>
      <c r="F37" s="6">
        <v>2328365</v>
      </c>
      <c r="G37" s="6">
        <v>2521901</v>
      </c>
      <c r="H37" s="6">
        <v>4860608</v>
      </c>
      <c r="I37" s="6">
        <v>2333352</v>
      </c>
      <c r="J37" s="6">
        <v>2527256</v>
      </c>
      <c r="K37" s="6">
        <v>4907847</v>
      </c>
      <c r="L37" s="6">
        <v>2356845</v>
      </c>
      <c r="M37" s="6">
        <v>2551002</v>
      </c>
      <c r="N37" s="6">
        <v>4962128</v>
      </c>
      <c r="O37" s="6">
        <v>2384910</v>
      </c>
      <c r="P37" s="6">
        <v>2577218</v>
      </c>
      <c r="Q37" s="6">
        <v>5002246</v>
      </c>
      <c r="R37" s="6">
        <v>2404961</v>
      </c>
      <c r="S37" s="6">
        <v>2597285</v>
      </c>
      <c r="T37" s="6">
        <v>5046212</v>
      </c>
      <c r="U37" s="6">
        <v>2427370</v>
      </c>
      <c r="V37" s="6">
        <v>2618842</v>
      </c>
      <c r="W37" s="6">
        <v>5092036</v>
      </c>
      <c r="X37" s="6">
        <v>2449865</v>
      </c>
      <c r="Y37" s="6">
        <v>2642171</v>
      </c>
      <c r="Z37" s="6">
        <v>5143162</v>
      </c>
      <c r="AA37" s="6">
        <v>2475229</v>
      </c>
      <c r="AB37" s="6">
        <v>2667933</v>
      </c>
      <c r="AC37" s="6">
        <v>5202281</v>
      </c>
      <c r="AD37" s="6">
        <v>2505431</v>
      </c>
      <c r="AE37" s="6">
        <v>2696850</v>
      </c>
      <c r="AF37" s="6">
        <v>5263285</v>
      </c>
      <c r="AG37" s="6">
        <v>2535454</v>
      </c>
      <c r="AH37" s="6">
        <v>2727831</v>
      </c>
      <c r="AI37" s="6">
        <v>5319123</v>
      </c>
      <c r="AJ37" s="6">
        <v>2561706</v>
      </c>
      <c r="AK37" s="6">
        <v>2757417</v>
      </c>
    </row>
    <row r="38" spans="1:37" x14ac:dyDescent="0.2">
      <c r="A38" s="7" t="s">
        <v>38</v>
      </c>
      <c r="B38" s="6">
        <v>2541557</v>
      </c>
      <c r="C38" s="6">
        <v>1267207</v>
      </c>
      <c r="D38" s="6">
        <v>1274350</v>
      </c>
      <c r="E38" s="6">
        <v>2541563</v>
      </c>
      <c r="F38" s="6">
        <v>1267211</v>
      </c>
      <c r="G38" s="6">
        <v>1274352</v>
      </c>
      <c r="H38" s="6">
        <v>2541261</v>
      </c>
      <c r="I38" s="6">
        <v>1266990</v>
      </c>
      <c r="J38" s="6">
        <v>1274271</v>
      </c>
      <c r="K38" s="6">
        <v>2547118</v>
      </c>
      <c r="L38" s="6">
        <v>1270041</v>
      </c>
      <c r="M38" s="6">
        <v>1277077</v>
      </c>
      <c r="N38" s="6">
        <v>2562578</v>
      </c>
      <c r="O38" s="6">
        <v>1278727</v>
      </c>
      <c r="P38" s="6">
        <v>1283851</v>
      </c>
      <c r="Q38" s="6">
        <v>2570664</v>
      </c>
      <c r="R38" s="6">
        <v>1282941</v>
      </c>
      <c r="S38" s="6">
        <v>1287723</v>
      </c>
      <c r="T38" s="6">
        <v>2580539</v>
      </c>
      <c r="U38" s="6">
        <v>1288137</v>
      </c>
      <c r="V38" s="6">
        <v>1292402</v>
      </c>
      <c r="W38" s="6">
        <v>2589814</v>
      </c>
      <c r="X38" s="6">
        <v>1293103</v>
      </c>
      <c r="Y38" s="6">
        <v>1296711</v>
      </c>
      <c r="Z38" s="6">
        <v>2600403</v>
      </c>
      <c r="AA38" s="6">
        <v>1299033</v>
      </c>
      <c r="AB38" s="6">
        <v>1301370</v>
      </c>
      <c r="AC38" s="6">
        <v>2621118</v>
      </c>
      <c r="AD38" s="6">
        <v>1310377</v>
      </c>
      <c r="AE38" s="6">
        <v>1310741</v>
      </c>
      <c r="AF38" s="6">
        <v>2644723</v>
      </c>
      <c r="AG38" s="6">
        <v>1322168</v>
      </c>
      <c r="AH38" s="6">
        <v>1322555</v>
      </c>
      <c r="AI38" s="6">
        <v>2666519</v>
      </c>
      <c r="AJ38" s="6">
        <v>1332658</v>
      </c>
      <c r="AK38" s="6">
        <v>1333861</v>
      </c>
    </row>
    <row r="39" spans="1:37" x14ac:dyDescent="0.2">
      <c r="A39" s="7"/>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x14ac:dyDescent="0.2">
      <c r="A40" s="9" t="s">
        <v>1</v>
      </c>
      <c r="B40" s="10">
        <v>38</v>
      </c>
      <c r="C40" s="10">
        <v>36.700000000000003</v>
      </c>
      <c r="D40" s="10">
        <v>39.200000000000003</v>
      </c>
      <c r="E40" s="10">
        <v>38</v>
      </c>
      <c r="F40" s="10">
        <v>36.700000000000003</v>
      </c>
      <c r="G40" s="10">
        <v>39.200000000000003</v>
      </c>
      <c r="H40" s="10">
        <v>38.1</v>
      </c>
      <c r="I40" s="10">
        <v>36.799999999999997</v>
      </c>
      <c r="J40" s="10">
        <v>39.299999999999997</v>
      </c>
      <c r="K40" s="10">
        <v>38.299999999999997</v>
      </c>
      <c r="L40" s="10">
        <v>36.9</v>
      </c>
      <c r="M40" s="10">
        <v>39.5</v>
      </c>
      <c r="N40" s="10">
        <v>38.299999999999997</v>
      </c>
      <c r="O40" s="10">
        <v>37</v>
      </c>
      <c r="P40" s="10">
        <v>39.6</v>
      </c>
      <c r="Q40" s="10">
        <v>38.4</v>
      </c>
      <c r="R40" s="10">
        <v>37.1</v>
      </c>
      <c r="S40" s="10">
        <v>39.799999999999997</v>
      </c>
      <c r="T40" s="10">
        <v>38.5</v>
      </c>
      <c r="U40" s="10">
        <v>37.200000000000003</v>
      </c>
      <c r="V40" s="10">
        <v>39.9</v>
      </c>
      <c r="W40" s="10">
        <v>38.6</v>
      </c>
      <c r="X40" s="10">
        <v>37.200000000000003</v>
      </c>
      <c r="Y40" s="10">
        <v>39.9</v>
      </c>
      <c r="Z40" s="10">
        <v>38.700000000000003</v>
      </c>
      <c r="AA40" s="10">
        <v>37.299999999999997</v>
      </c>
      <c r="AB40" s="10">
        <v>40</v>
      </c>
      <c r="AC40" s="10">
        <v>38.700000000000003</v>
      </c>
      <c r="AD40" s="10">
        <v>37.4</v>
      </c>
      <c r="AE40" s="10">
        <v>40</v>
      </c>
      <c r="AF40" s="10">
        <v>38.799999999999997</v>
      </c>
      <c r="AG40" s="10">
        <v>37.5</v>
      </c>
      <c r="AH40" s="10">
        <v>40.1</v>
      </c>
      <c r="AI40" s="10">
        <v>39</v>
      </c>
      <c r="AJ40" s="10">
        <v>37.6</v>
      </c>
      <c r="AK40" s="10">
        <v>40.200000000000003</v>
      </c>
    </row>
    <row r="41" spans="1:37" ht="15" customHeight="1" x14ac:dyDescent="0.2">
      <c r="A41" s="38" t="s">
        <v>39</v>
      </c>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40"/>
    </row>
    <row r="42" spans="1:37" ht="15" customHeight="1" x14ac:dyDescent="0.2">
      <c r="A42" s="41" t="s">
        <v>40</v>
      </c>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3"/>
    </row>
    <row r="43" spans="1:37" ht="15" customHeight="1" x14ac:dyDescent="0.2">
      <c r="A43" s="44" t="s">
        <v>41</v>
      </c>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6"/>
    </row>
    <row r="44" spans="1:37" ht="15" customHeight="1" x14ac:dyDescent="0.2">
      <c r="A44" s="44" t="s">
        <v>42</v>
      </c>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6"/>
    </row>
    <row r="45" spans="1:37" ht="15" customHeight="1" x14ac:dyDescent="0.2">
      <c r="A45" s="34" t="s">
        <v>43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6"/>
    </row>
  </sheetData>
  <mergeCells count="22">
    <mergeCell ref="A45:AK45"/>
    <mergeCell ref="H3:AK3"/>
    <mergeCell ref="A41:AK41"/>
    <mergeCell ref="A42:AK42"/>
    <mergeCell ref="A43:AK43"/>
    <mergeCell ref="A44:AK44"/>
    <mergeCell ref="A1:AK1"/>
    <mergeCell ref="A2:AK2"/>
    <mergeCell ref="B4:D4"/>
    <mergeCell ref="E4:G4"/>
    <mergeCell ref="H4:J4"/>
    <mergeCell ref="K4:M4"/>
    <mergeCell ref="N4:P4"/>
    <mergeCell ref="Q4:S4"/>
    <mergeCell ref="T4:V4"/>
    <mergeCell ref="W4:Y4"/>
    <mergeCell ref="Z4:AB4"/>
    <mergeCell ref="AC4:AE4"/>
    <mergeCell ref="AF4:AH4"/>
    <mergeCell ref="AI4:AK4"/>
    <mergeCell ref="A3:A5"/>
    <mergeCell ref="B3:G3"/>
  </mergeCells>
  <pageMargins left="0.25" right="0" top="0.85" bottom="1" header="0.5" footer="0.5"/>
  <pageSetup orientation="landscape" horizontalDpi="90" verticalDpi="90" r:id="rId1"/>
  <headerFooter alignWithMargins="0">
    <oddHeader>&amp;C&amp;"Arial,Bold"Annual Estimates of the Resident Population for Selected Age Groups by Sex for Tennessee: April 1, 2010 to July 1, 2019</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4803-90D7-43D5-8756-6ADD5C704747}">
  <dimension ref="A1:R47"/>
  <sheetViews>
    <sheetView tabSelected="1" topLeftCell="B17" zoomScale="145" zoomScaleNormal="145" workbookViewId="0">
      <selection activeCell="N28" sqref="N28"/>
    </sheetView>
  </sheetViews>
  <sheetFormatPr defaultRowHeight="15" x14ac:dyDescent="0.25"/>
  <cols>
    <col min="1" max="1" width="21.5703125" style="1" customWidth="1"/>
    <col min="2" max="2" width="11.7109375" style="1" customWidth="1"/>
    <col min="3" max="3" width="10.28515625" style="14" bestFit="1" customWidth="1"/>
    <col min="7" max="7" width="9.140625" style="1"/>
    <col min="8" max="8" width="12.85546875" style="14" bestFit="1" customWidth="1"/>
    <col min="9" max="11" width="9.140625" style="1"/>
    <col min="12" max="13" width="11.28515625" style="14" bestFit="1" customWidth="1"/>
    <col min="14" max="14" width="11.28515625" style="1" bestFit="1" customWidth="1"/>
    <col min="15" max="16" width="9.140625" style="1"/>
    <col min="17" max="17" width="10.85546875" style="1" bestFit="1" customWidth="1"/>
    <col min="18" max="16384" width="9.140625" style="1"/>
  </cols>
  <sheetData>
    <row r="1" spans="1:18" ht="2.25" customHeight="1" x14ac:dyDescent="0.2">
      <c r="A1" s="25" t="s">
        <v>44</v>
      </c>
      <c r="B1" s="25"/>
      <c r="D1" s="1"/>
      <c r="E1" s="1"/>
      <c r="F1" s="1"/>
    </row>
    <row r="2" spans="1:18" s="3" customFormat="1" ht="33.950000000000003" customHeight="1" x14ac:dyDescent="0.25">
      <c r="A2" s="11"/>
      <c r="B2" s="4" t="s">
        <v>6</v>
      </c>
      <c r="C2" s="15" t="s">
        <v>79</v>
      </c>
      <c r="D2" s="3" t="s">
        <v>77</v>
      </c>
      <c r="E2" s="3" t="s">
        <v>78</v>
      </c>
      <c r="G2" s="17" t="s">
        <v>59</v>
      </c>
      <c r="H2" s="18"/>
      <c r="I2" s="19"/>
      <c r="K2" s="17" t="s">
        <v>59</v>
      </c>
      <c r="L2" s="18"/>
      <c r="M2" s="19"/>
      <c r="P2" s="3" t="s">
        <v>65</v>
      </c>
      <c r="Q2" s="3" t="s">
        <v>66</v>
      </c>
    </row>
    <row r="3" spans="1:18" ht="12.75" x14ac:dyDescent="0.2">
      <c r="A3" s="5" t="s">
        <v>0</v>
      </c>
      <c r="B3" s="6">
        <v>6829174</v>
      </c>
      <c r="D3" s="1"/>
      <c r="E3" s="1"/>
      <c r="F3" s="1"/>
      <c r="G3" s="1" t="s">
        <v>63</v>
      </c>
      <c r="H3" s="14" t="s">
        <v>64</v>
      </c>
      <c r="K3" s="1" t="s">
        <v>62</v>
      </c>
      <c r="L3" s="14" t="s">
        <v>64</v>
      </c>
      <c r="M3" s="49" t="s">
        <v>85</v>
      </c>
    </row>
    <row r="4" spans="1:18" ht="15" customHeight="1" x14ac:dyDescent="0.2">
      <c r="A4" s="7" t="s">
        <v>10</v>
      </c>
      <c r="B4" s="6">
        <v>408605</v>
      </c>
      <c r="C4" s="14">
        <f>B4/5</f>
        <v>81721</v>
      </c>
      <c r="D4" s="22">
        <f>B4/$B$3</f>
        <v>5.9832272541305874E-2</v>
      </c>
      <c r="E4" s="22">
        <f>C4/$B$3</f>
        <v>1.1966454508261174E-2</v>
      </c>
      <c r="F4" s="22"/>
      <c r="G4" s="1" t="s">
        <v>57</v>
      </c>
      <c r="H4" s="14">
        <f>B4</f>
        <v>408605</v>
      </c>
      <c r="K4" s="20" t="s">
        <v>60</v>
      </c>
      <c r="L4" s="14">
        <f>SUM(B4:B5) +C6*1</f>
        <v>908244.4</v>
      </c>
      <c r="M4" s="49">
        <f>L4/$L$18</f>
        <v>0.13299476627773726</v>
      </c>
      <c r="P4" s="21" t="s">
        <v>57</v>
      </c>
      <c r="Q4" s="48" t="s">
        <v>67</v>
      </c>
    </row>
    <row r="5" spans="1:18" x14ac:dyDescent="0.25">
      <c r="A5" s="7" t="s">
        <v>11</v>
      </c>
      <c r="B5" s="6">
        <v>413379</v>
      </c>
      <c r="C5" s="14">
        <f>B5/5</f>
        <v>82675.8</v>
      </c>
      <c r="D5" s="22">
        <f t="shared" ref="D5:D20" si="0">B5/$B$3</f>
        <v>6.0531332193322358E-2</v>
      </c>
      <c r="E5" s="22">
        <f t="shared" ref="E5:E20" si="1">C5/$B$3</f>
        <v>1.2106266438664472E-2</v>
      </c>
      <c r="F5" s="1"/>
      <c r="G5" t="s">
        <v>47</v>
      </c>
      <c r="H5" s="14">
        <f>C5*5 +C6*2</f>
        <v>585899.80000000005</v>
      </c>
      <c r="K5" s="20" t="s">
        <v>61</v>
      </c>
      <c r="L5" s="14">
        <f>C6*4 +C7*5 +C8*1</f>
        <v>858306.6</v>
      </c>
      <c r="M5" s="49">
        <f t="shared" ref="M5:M12" si="2">L5/$L$18</f>
        <v>0.12568234459980079</v>
      </c>
      <c r="P5" t="s">
        <v>47</v>
      </c>
      <c r="Q5" s="48"/>
    </row>
    <row r="6" spans="1:18" x14ac:dyDescent="0.25">
      <c r="A6" s="7" t="s">
        <v>12</v>
      </c>
      <c r="B6" s="6">
        <v>431302</v>
      </c>
      <c r="C6" s="14">
        <f>B6/5</f>
        <v>86260.4</v>
      </c>
      <c r="D6" s="22">
        <f t="shared" si="0"/>
        <v>6.3155807715545104E-2</v>
      </c>
      <c r="E6" s="22">
        <f t="shared" si="1"/>
        <v>1.263116154310902E-2</v>
      </c>
      <c r="F6" s="1"/>
      <c r="G6" t="s">
        <v>48</v>
      </c>
      <c r="H6" s="14">
        <f>C6*3 + C7*1</f>
        <v>343637.19999999995</v>
      </c>
      <c r="K6" s="20" t="s">
        <v>50</v>
      </c>
      <c r="L6" s="14">
        <f>C8*4 +C9*5 +C10*1</f>
        <v>943700</v>
      </c>
      <c r="M6" s="49">
        <f t="shared" si="2"/>
        <v>0.13818655081859094</v>
      </c>
      <c r="P6" t="s">
        <v>48</v>
      </c>
      <c r="Q6" s="47" t="s">
        <v>68</v>
      </c>
      <c r="R6"/>
    </row>
    <row r="7" spans="1:18" x14ac:dyDescent="0.25">
      <c r="A7" s="7" t="s">
        <v>13</v>
      </c>
      <c r="B7" s="6">
        <v>424280</v>
      </c>
      <c r="C7" s="14">
        <f>B7/5</f>
        <v>84856</v>
      </c>
      <c r="D7" s="22">
        <f t="shared" si="0"/>
        <v>6.2127572089977497E-2</v>
      </c>
      <c r="E7" s="22">
        <f t="shared" si="1"/>
        <v>1.24255144179955E-2</v>
      </c>
      <c r="F7" s="1"/>
      <c r="G7" t="s">
        <v>49</v>
      </c>
      <c r="H7" s="14">
        <f>C7*4 + C8*1</f>
        <v>428409</v>
      </c>
      <c r="K7" s="20" t="s">
        <v>51</v>
      </c>
      <c r="L7" s="14">
        <f>C10*4 +C11*5 +C12*1</f>
        <v>879850</v>
      </c>
      <c r="M7" s="49">
        <f t="shared" si="2"/>
        <v>0.12883695744170526</v>
      </c>
      <c r="P7" t="s">
        <v>49</v>
      </c>
      <c r="Q7" s="47"/>
    </row>
    <row r="8" spans="1:18" x14ac:dyDescent="0.25">
      <c r="A8" s="7" t="s">
        <v>14</v>
      </c>
      <c r="B8" s="6">
        <v>444925</v>
      </c>
      <c r="C8" s="14">
        <f>B8/5</f>
        <v>88985</v>
      </c>
      <c r="D8" s="22">
        <f t="shared" si="0"/>
        <v>6.5150631686936078E-2</v>
      </c>
      <c r="E8" s="22">
        <f t="shared" si="1"/>
        <v>1.3030126337387215E-2</v>
      </c>
      <c r="F8" s="1"/>
      <c r="G8" t="s">
        <v>50</v>
      </c>
      <c r="H8" s="14">
        <f>C8*4 + C9*5 +C10*1</f>
        <v>943700</v>
      </c>
      <c r="I8" s="16">
        <f>SUM(B8:B9)</f>
        <v>942211</v>
      </c>
      <c r="K8" s="20" t="s">
        <v>52</v>
      </c>
      <c r="L8" s="14">
        <f>C12*4 +C13*5 +C14*1</f>
        <v>854355.8</v>
      </c>
      <c r="M8" s="49">
        <f t="shared" si="2"/>
        <v>0.1251038266121203</v>
      </c>
      <c r="P8" t="s">
        <v>50</v>
      </c>
      <c r="Q8" t="s">
        <v>69</v>
      </c>
    </row>
    <row r="9" spans="1:18" x14ac:dyDescent="0.25">
      <c r="A9" s="7" t="s">
        <v>15</v>
      </c>
      <c r="B9" s="6">
        <v>497286</v>
      </c>
      <c r="C9" s="14">
        <f t="shared" ref="C9:C20" si="3">B9/5</f>
        <v>99457.2</v>
      </c>
      <c r="D9" s="22">
        <f t="shared" si="0"/>
        <v>7.2817883978355216E-2</v>
      </c>
      <c r="E9" s="22">
        <f t="shared" si="1"/>
        <v>1.4563576795671043E-2</v>
      </c>
      <c r="F9" s="1"/>
      <c r="G9" t="s">
        <v>51</v>
      </c>
      <c r="H9" s="14">
        <f>C10*4 + C11*5 +C12*1</f>
        <v>879850</v>
      </c>
      <c r="I9" s="16">
        <f>SUM(B10:B11)</f>
        <v>887898</v>
      </c>
      <c r="K9" s="20" t="s">
        <v>53</v>
      </c>
      <c r="L9" s="14">
        <f>C14*4 +C15*5 +C16*1</f>
        <v>893801.79999999993</v>
      </c>
      <c r="M9" s="49">
        <f t="shared" si="2"/>
        <v>0.13087992779214586</v>
      </c>
      <c r="P9" t="s">
        <v>51</v>
      </c>
      <c r="Q9" t="s">
        <v>70</v>
      </c>
    </row>
    <row r="10" spans="1:18" x14ac:dyDescent="0.25">
      <c r="A10" s="7" t="s">
        <v>16</v>
      </c>
      <c r="B10" s="6">
        <v>452370</v>
      </c>
      <c r="C10" s="14">
        <f t="shared" si="3"/>
        <v>90474</v>
      </c>
      <c r="D10" s="22">
        <f t="shared" si="0"/>
        <v>6.6240807453434344E-2</v>
      </c>
      <c r="E10" s="22">
        <f t="shared" si="1"/>
        <v>1.3248161490686867E-2</v>
      </c>
      <c r="F10" s="1"/>
      <c r="G10" t="s">
        <v>52</v>
      </c>
      <c r="H10" s="14">
        <f>C12*4 + C13*5 +C14*1</f>
        <v>854355.8</v>
      </c>
      <c r="I10" s="16">
        <f>SUM(B12:B13)</f>
        <v>850125</v>
      </c>
      <c r="K10" s="20" t="s">
        <v>54</v>
      </c>
      <c r="L10" s="14">
        <f>C16*4 +C17*5 +C18*1</f>
        <v>782810.4</v>
      </c>
      <c r="M10" s="49">
        <f t="shared" si="2"/>
        <v>0.11462739124819488</v>
      </c>
      <c r="P10" t="s">
        <v>52</v>
      </c>
      <c r="Q10" t="s">
        <v>71</v>
      </c>
    </row>
    <row r="11" spans="1:18" x14ac:dyDescent="0.25">
      <c r="A11" s="7" t="s">
        <v>17</v>
      </c>
      <c r="B11" s="6">
        <v>435528</v>
      </c>
      <c r="C11" s="14">
        <f t="shared" si="3"/>
        <v>87105.600000000006</v>
      </c>
      <c r="D11" s="22">
        <f t="shared" si="0"/>
        <v>6.3774623402478831E-2</v>
      </c>
      <c r="E11" s="22">
        <f t="shared" si="1"/>
        <v>1.2754924680495768E-2</v>
      </c>
      <c r="F11" s="1"/>
      <c r="G11" t="s">
        <v>53</v>
      </c>
      <c r="H11" s="14">
        <f>C14*4 + C15*5 +C16*1</f>
        <v>893801.79999999993</v>
      </c>
      <c r="I11" s="16">
        <f>SUM(B14:B15)</f>
        <v>893578</v>
      </c>
      <c r="K11" s="20" t="s">
        <v>55</v>
      </c>
      <c r="L11" s="14">
        <f>C18*4 +C19*5 +C20*1</f>
        <v>481537.6</v>
      </c>
      <c r="M11" s="49">
        <f t="shared" si="2"/>
        <v>7.051183642414148E-2</v>
      </c>
      <c r="P11" t="s">
        <v>53</v>
      </c>
      <c r="Q11" t="s">
        <v>72</v>
      </c>
    </row>
    <row r="12" spans="1:18" x14ac:dyDescent="0.25">
      <c r="A12" s="7" t="s">
        <v>18</v>
      </c>
      <c r="B12" s="6">
        <v>412130</v>
      </c>
      <c r="C12" s="14">
        <f t="shared" si="3"/>
        <v>82426</v>
      </c>
      <c r="D12" s="22">
        <f t="shared" si="0"/>
        <v>6.0348440382394709E-2</v>
      </c>
      <c r="E12" s="22">
        <f t="shared" si="1"/>
        <v>1.2069688076478942E-2</v>
      </c>
      <c r="F12" s="1"/>
      <c r="G12" t="s">
        <v>54</v>
      </c>
      <c r="H12" s="14">
        <f>C16*4 + C17*5 +C18*1</f>
        <v>782810.4</v>
      </c>
      <c r="I12" s="16">
        <f>SUM(B16:B17)</f>
        <v>808164</v>
      </c>
      <c r="K12" s="20" t="s">
        <v>56</v>
      </c>
      <c r="L12" s="14">
        <f>C20*4 +B21</f>
        <v>226567.4</v>
      </c>
      <c r="M12" s="49">
        <f t="shared" si="2"/>
        <v>3.3176398785563228E-2</v>
      </c>
      <c r="P12" t="s">
        <v>54</v>
      </c>
      <c r="Q12" t="s">
        <v>73</v>
      </c>
    </row>
    <row r="13" spans="1:18" x14ac:dyDescent="0.25">
      <c r="A13" s="7" t="s">
        <v>19</v>
      </c>
      <c r="B13" s="6">
        <v>437995</v>
      </c>
      <c r="C13" s="14">
        <f t="shared" si="3"/>
        <v>87599</v>
      </c>
      <c r="D13" s="22">
        <f t="shared" si="0"/>
        <v>6.4135867675944411E-2</v>
      </c>
      <c r="E13" s="22">
        <f t="shared" si="1"/>
        <v>1.2827173535188882E-2</v>
      </c>
      <c r="F13" s="1"/>
      <c r="G13" t="s">
        <v>55</v>
      </c>
      <c r="H13" s="14">
        <f>C18*4 + C19*5 +C20*1</f>
        <v>481537.6</v>
      </c>
      <c r="I13" s="16">
        <f>SUM(B18:B19)</f>
        <v>516865</v>
      </c>
      <c r="L13" s="1"/>
      <c r="P13" t="s">
        <v>55</v>
      </c>
      <c r="Q13" t="s">
        <v>74</v>
      </c>
    </row>
    <row r="14" spans="1:18" x14ac:dyDescent="0.25">
      <c r="A14" s="7" t="s">
        <v>20</v>
      </c>
      <c r="B14" s="6">
        <v>433284</v>
      </c>
      <c r="C14" s="14">
        <f t="shared" si="3"/>
        <v>86656.8</v>
      </c>
      <c r="D14" s="22">
        <f t="shared" si="0"/>
        <v>6.3446033151300582E-2</v>
      </c>
      <c r="E14" s="22">
        <f t="shared" si="1"/>
        <v>1.2689206630260116E-2</v>
      </c>
      <c r="F14" s="1"/>
      <c r="G14" t="s">
        <v>56</v>
      </c>
      <c r="H14" s="14">
        <f>C20*4 + B21</f>
        <v>226567.4</v>
      </c>
      <c r="I14" s="16">
        <f>SUM(B20:B21)</f>
        <v>252767</v>
      </c>
      <c r="P14" t="s">
        <v>56</v>
      </c>
      <c r="Q14" t="s">
        <v>75</v>
      </c>
    </row>
    <row r="15" spans="1:18" x14ac:dyDescent="0.25">
      <c r="A15" s="7" t="s">
        <v>21</v>
      </c>
      <c r="B15" s="6">
        <v>460294</v>
      </c>
      <c r="C15" s="14">
        <f t="shared" si="3"/>
        <v>92058.8</v>
      </c>
      <c r="D15" s="22">
        <f t="shared" si="0"/>
        <v>6.7401123474083391E-2</v>
      </c>
      <c r="E15" s="22">
        <f t="shared" si="1"/>
        <v>1.3480224694816679E-2</v>
      </c>
      <c r="F15" s="1"/>
      <c r="H15" s="1"/>
      <c r="L15" s="1"/>
      <c r="Q15" t="s">
        <v>76</v>
      </c>
    </row>
    <row r="16" spans="1:18" ht="12.75" x14ac:dyDescent="0.2">
      <c r="A16" s="7" t="s">
        <v>22</v>
      </c>
      <c r="B16" s="6">
        <v>434403</v>
      </c>
      <c r="C16" s="14">
        <f t="shared" si="3"/>
        <v>86880.6</v>
      </c>
      <c r="D16" s="22">
        <f t="shared" si="0"/>
        <v>6.3609888985110052E-2</v>
      </c>
      <c r="E16" s="22">
        <f t="shared" si="1"/>
        <v>1.2721977797022013E-2</v>
      </c>
      <c r="F16" s="1"/>
    </row>
    <row r="17" spans="1:17" x14ac:dyDescent="0.25">
      <c r="A17" s="7" t="s">
        <v>23</v>
      </c>
      <c r="B17" s="6">
        <v>373761</v>
      </c>
      <c r="C17" s="14">
        <f t="shared" si="3"/>
        <v>74752.2</v>
      </c>
      <c r="D17" s="22">
        <f t="shared" si="0"/>
        <v>5.4730044951263504E-2</v>
      </c>
      <c r="E17" s="22">
        <f t="shared" si="1"/>
        <v>1.0946008990252701E-2</v>
      </c>
      <c r="F17" s="1"/>
      <c r="G17"/>
      <c r="H17" s="14" t="s">
        <v>58</v>
      </c>
      <c r="L17" s="1" t="s">
        <v>58</v>
      </c>
    </row>
    <row r="18" spans="1:17" ht="12.75" x14ac:dyDescent="0.2">
      <c r="A18" s="7" t="s">
        <v>24</v>
      </c>
      <c r="B18" s="6">
        <v>307635</v>
      </c>
      <c r="C18" s="14">
        <f t="shared" si="3"/>
        <v>61527</v>
      </c>
      <c r="D18" s="22">
        <f t="shared" si="0"/>
        <v>4.5047175544216618E-2</v>
      </c>
      <c r="E18" s="22">
        <f t="shared" si="1"/>
        <v>9.0094351088433246E-3</v>
      </c>
      <c r="F18" s="1"/>
      <c r="H18" s="14">
        <f>SUM(H4:H17)</f>
        <v>6829174</v>
      </c>
      <c r="L18" s="14">
        <f>SUM(L4:L12)</f>
        <v>6829174</v>
      </c>
    </row>
    <row r="19" spans="1:17" ht="12.75" x14ac:dyDescent="0.2">
      <c r="A19" s="7" t="s">
        <v>25</v>
      </c>
      <c r="B19" s="6">
        <v>209230</v>
      </c>
      <c r="C19" s="14">
        <f t="shared" si="3"/>
        <v>41846</v>
      </c>
      <c r="D19" s="22">
        <f t="shared" si="0"/>
        <v>3.0637673018728179E-2</v>
      </c>
      <c r="E19" s="22">
        <f t="shared" si="1"/>
        <v>6.1275346037456364E-3</v>
      </c>
      <c r="F19" s="1"/>
      <c r="H19" s="1"/>
      <c r="L19" s="1"/>
    </row>
    <row r="20" spans="1:17" ht="12.75" x14ac:dyDescent="0.2">
      <c r="A20" s="7" t="s">
        <v>26</v>
      </c>
      <c r="B20" s="6">
        <v>130998</v>
      </c>
      <c r="C20" s="14">
        <f t="shared" si="3"/>
        <v>26199.599999999999</v>
      </c>
      <c r="D20" s="22">
        <f t="shared" si="0"/>
        <v>1.9182114850200039E-2</v>
      </c>
      <c r="E20" s="22">
        <f t="shared" si="1"/>
        <v>3.8364229700400074E-3</v>
      </c>
      <c r="F20" s="1"/>
      <c r="H20" s="1"/>
    </row>
    <row r="21" spans="1:17" ht="12.75" x14ac:dyDescent="0.2">
      <c r="A21" s="7" t="s">
        <v>27</v>
      </c>
      <c r="B21" s="6">
        <v>121769</v>
      </c>
      <c r="D21" s="22">
        <f>B21/$B$3</f>
        <v>1.7830706905403202E-2</v>
      </c>
      <c r="E21" s="22"/>
      <c r="F21" s="1"/>
      <c r="H21" s="1"/>
      <c r="L21" s="1"/>
    </row>
    <row r="22" spans="1:17" ht="12.75" x14ac:dyDescent="0.2">
      <c r="A22" s="7"/>
      <c r="B22" s="6"/>
      <c r="D22" s="1"/>
      <c r="E22" s="1"/>
      <c r="F22" s="1"/>
      <c r="L22" s="1"/>
    </row>
    <row r="23" spans="1:17" ht="12.75" x14ac:dyDescent="0.2">
      <c r="A23" s="7" t="s">
        <v>28</v>
      </c>
      <c r="B23" s="6">
        <v>1510051</v>
      </c>
      <c r="D23" s="1"/>
      <c r="E23" s="1"/>
      <c r="F23" s="1"/>
    </row>
    <row r="24" spans="1:17" ht="12.75" x14ac:dyDescent="0.2">
      <c r="A24" s="8" t="s">
        <v>10</v>
      </c>
      <c r="B24" s="6">
        <v>408605</v>
      </c>
      <c r="D24" s="1"/>
      <c r="E24" s="1"/>
      <c r="F24" s="1"/>
    </row>
    <row r="25" spans="1:17" ht="12.75" x14ac:dyDescent="0.2">
      <c r="A25" s="8" t="s">
        <v>29</v>
      </c>
      <c r="B25" s="6">
        <v>759037</v>
      </c>
      <c r="D25" s="1"/>
      <c r="E25" s="1"/>
      <c r="F25" s="1"/>
      <c r="I25" s="20"/>
    </row>
    <row r="26" spans="1:17" ht="12.75" x14ac:dyDescent="0.2">
      <c r="A26" s="8" t="s">
        <v>30</v>
      </c>
      <c r="B26" s="6">
        <v>342409</v>
      </c>
      <c r="D26" s="1"/>
      <c r="E26" s="1"/>
      <c r="F26" s="1"/>
      <c r="G26" s="1" t="s">
        <v>80</v>
      </c>
      <c r="H26" s="14" t="s">
        <v>81</v>
      </c>
      <c r="I26" s="20" t="s">
        <v>63</v>
      </c>
      <c r="J26" s="1" t="s">
        <v>82</v>
      </c>
      <c r="L26" s="21" t="s">
        <v>57</v>
      </c>
      <c r="M26" s="48" t="s">
        <v>67</v>
      </c>
      <c r="O26" s="1" t="s">
        <v>62</v>
      </c>
    </row>
    <row r="27" spans="1:17" x14ac:dyDescent="0.25">
      <c r="A27" s="7" t="s">
        <v>31</v>
      </c>
      <c r="B27" s="6">
        <v>4175730</v>
      </c>
      <c r="D27" s="1"/>
      <c r="E27" s="1"/>
      <c r="F27" s="1"/>
      <c r="G27" s="23">
        <v>44503</v>
      </c>
      <c r="H27" s="14">
        <v>364</v>
      </c>
      <c r="I27" s="20" t="s">
        <v>47</v>
      </c>
      <c r="J27" s="1">
        <v>6.2126642771804103E-2</v>
      </c>
      <c r="K27" s="20" t="s">
        <v>60</v>
      </c>
      <c r="L27" t="s">
        <v>47</v>
      </c>
      <c r="M27" s="48"/>
      <c r="N27" s="50"/>
      <c r="P27" s="14" t="s">
        <v>84</v>
      </c>
      <c r="Q27" s="49" t="s">
        <v>83</v>
      </c>
    </row>
    <row r="28" spans="1:17" x14ac:dyDescent="0.25">
      <c r="A28" s="8" t="s">
        <v>32</v>
      </c>
      <c r="B28" s="6">
        <v>612440</v>
      </c>
      <c r="D28" s="1"/>
      <c r="E28" s="1"/>
      <c r="F28" s="1"/>
      <c r="G28" s="23">
        <v>44503</v>
      </c>
      <c r="H28" s="14">
        <v>133162</v>
      </c>
      <c r="I28" s="24" t="s">
        <v>48</v>
      </c>
      <c r="J28" s="21">
        <v>38.750774800152499</v>
      </c>
      <c r="K28" s="20" t="s">
        <v>61</v>
      </c>
      <c r="L28" t="s">
        <v>48</v>
      </c>
      <c r="M28" s="47" t="s">
        <v>68</v>
      </c>
      <c r="N28" s="50">
        <f>H27*5/6</f>
        <v>303.33333333333331</v>
      </c>
      <c r="O28" s="20" t="s">
        <v>60</v>
      </c>
      <c r="P28" s="14">
        <v>908244.4</v>
      </c>
      <c r="Q28" s="49">
        <f>N28/P28</f>
        <v>3.3397765329831188E-4</v>
      </c>
    </row>
    <row r="29" spans="1:17" x14ac:dyDescent="0.25">
      <c r="A29" s="8" t="s">
        <v>33</v>
      </c>
      <c r="B29" s="6">
        <v>1797314</v>
      </c>
      <c r="D29" s="1"/>
      <c r="E29" s="1"/>
      <c r="F29" s="1"/>
      <c r="G29" s="23">
        <v>44503</v>
      </c>
      <c r="H29" s="14">
        <v>196232</v>
      </c>
      <c r="I29" s="24" t="s">
        <v>49</v>
      </c>
      <c r="J29" s="21">
        <v>45.804826695984403</v>
      </c>
      <c r="K29" s="20" t="s">
        <v>50</v>
      </c>
      <c r="L29" t="s">
        <v>49</v>
      </c>
      <c r="M29" s="47"/>
      <c r="N29" s="50">
        <f>SUM(H28:H29)+1/6*H27</f>
        <v>329454.66666666669</v>
      </c>
      <c r="O29" s="20" t="s">
        <v>61</v>
      </c>
      <c r="P29" s="14">
        <v>858306.6</v>
      </c>
      <c r="Q29" s="49">
        <f t="shared" ref="Q29:Q36" si="4">N29/P29</f>
        <v>0.38384263463273693</v>
      </c>
    </row>
    <row r="30" spans="1:17" x14ac:dyDescent="0.25">
      <c r="A30" s="8" t="s">
        <v>34</v>
      </c>
      <c r="B30" s="6">
        <v>1765976</v>
      </c>
      <c r="D30" s="1"/>
      <c r="E30" s="1"/>
      <c r="F30" s="1"/>
      <c r="G30" s="23">
        <v>44503</v>
      </c>
      <c r="H30" s="14">
        <v>463935</v>
      </c>
      <c r="I30" s="20" t="s">
        <v>50</v>
      </c>
      <c r="J30" s="1">
        <v>49.161280067818197</v>
      </c>
      <c r="K30" s="20" t="s">
        <v>51</v>
      </c>
      <c r="L30" t="s">
        <v>50</v>
      </c>
      <c r="M30" t="s">
        <v>69</v>
      </c>
      <c r="N30" s="50">
        <f>H30</f>
        <v>463935</v>
      </c>
      <c r="O30" s="20" t="s">
        <v>50</v>
      </c>
      <c r="P30" s="14">
        <v>943700</v>
      </c>
      <c r="Q30" s="49">
        <f t="shared" si="4"/>
        <v>0.49161280067818164</v>
      </c>
    </row>
    <row r="31" spans="1:17" x14ac:dyDescent="0.25">
      <c r="A31" s="7" t="s">
        <v>35</v>
      </c>
      <c r="B31" s="6">
        <v>1143393</v>
      </c>
      <c r="D31" s="1"/>
      <c r="E31" s="1"/>
      <c r="F31" s="1"/>
      <c r="G31" s="23">
        <v>44503</v>
      </c>
      <c r="H31" s="14">
        <v>508697</v>
      </c>
      <c r="I31" s="20" t="s">
        <v>51</v>
      </c>
      <c r="J31" s="1">
        <v>57.816332329374298</v>
      </c>
      <c r="K31" s="20" t="s">
        <v>52</v>
      </c>
      <c r="L31" t="s">
        <v>51</v>
      </c>
      <c r="M31" t="s">
        <v>70</v>
      </c>
      <c r="N31" s="50">
        <f t="shared" ref="N31:N36" si="5">H31</f>
        <v>508697</v>
      </c>
      <c r="O31" s="20" t="s">
        <v>51</v>
      </c>
      <c r="P31" s="14">
        <v>879850</v>
      </c>
      <c r="Q31" s="49">
        <f t="shared" si="4"/>
        <v>0.5781633232937432</v>
      </c>
    </row>
    <row r="32" spans="1:17" x14ac:dyDescent="0.25">
      <c r="A32" s="7"/>
      <c r="B32" s="6"/>
      <c r="D32" s="1"/>
      <c r="E32" s="1"/>
      <c r="F32" s="1"/>
      <c r="G32" s="23">
        <v>44503</v>
      </c>
      <c r="H32" s="14">
        <v>535793</v>
      </c>
      <c r="I32" s="20" t="s">
        <v>52</v>
      </c>
      <c r="J32" s="1">
        <v>62.713084475324102</v>
      </c>
      <c r="K32" s="20" t="s">
        <v>53</v>
      </c>
      <c r="L32" t="s">
        <v>52</v>
      </c>
      <c r="M32" t="s">
        <v>71</v>
      </c>
      <c r="N32" s="50">
        <f t="shared" si="5"/>
        <v>535793</v>
      </c>
      <c r="O32" s="20" t="s">
        <v>52</v>
      </c>
      <c r="P32" s="14">
        <v>854355.8</v>
      </c>
      <c r="Q32" s="49">
        <f t="shared" si="4"/>
        <v>0.62713099156112706</v>
      </c>
    </row>
    <row r="33" spans="1:17" x14ac:dyDescent="0.25">
      <c r="A33" s="13" t="s">
        <v>46</v>
      </c>
      <c r="B33" s="6">
        <f>B34-B24</f>
        <v>930413</v>
      </c>
      <c r="D33" s="1"/>
      <c r="E33" s="1"/>
      <c r="F33" s="1"/>
      <c r="G33" s="23">
        <v>44503</v>
      </c>
      <c r="H33" s="14">
        <v>624727</v>
      </c>
      <c r="I33" s="20" t="s">
        <v>53</v>
      </c>
      <c r="J33" s="1">
        <v>69.895457830705197</v>
      </c>
      <c r="K33" s="20" t="s">
        <v>54</v>
      </c>
      <c r="L33" t="s">
        <v>53</v>
      </c>
      <c r="M33" t="s">
        <v>72</v>
      </c>
      <c r="N33" s="50">
        <f t="shared" si="5"/>
        <v>624727</v>
      </c>
      <c r="O33" s="20" t="s">
        <v>53</v>
      </c>
      <c r="P33" s="14">
        <v>893801.79999999993</v>
      </c>
      <c r="Q33" s="49">
        <f t="shared" si="4"/>
        <v>0.69895473470740388</v>
      </c>
    </row>
    <row r="34" spans="1:17" x14ac:dyDescent="0.25">
      <c r="A34" s="12" t="s">
        <v>45</v>
      </c>
      <c r="B34" s="6">
        <f>B3-B35</f>
        <v>1339018</v>
      </c>
      <c r="D34" s="1"/>
      <c r="E34" s="1"/>
      <c r="F34" s="1"/>
      <c r="G34" s="23">
        <v>44503</v>
      </c>
      <c r="H34" s="14">
        <v>639497</v>
      </c>
      <c r="I34" s="20" t="s">
        <v>54</v>
      </c>
      <c r="J34" s="1">
        <v>81.692492431113493</v>
      </c>
      <c r="K34" s="20" t="s">
        <v>55</v>
      </c>
      <c r="L34" t="s">
        <v>54</v>
      </c>
      <c r="M34" t="s">
        <v>73</v>
      </c>
      <c r="N34" s="50">
        <f t="shared" si="5"/>
        <v>639497</v>
      </c>
      <c r="O34" s="20" t="s">
        <v>54</v>
      </c>
      <c r="P34" s="14">
        <v>782810.4</v>
      </c>
      <c r="Q34" s="49">
        <f t="shared" si="4"/>
        <v>0.81692450687931584</v>
      </c>
    </row>
    <row r="35" spans="1:17" x14ac:dyDescent="0.25">
      <c r="A35" s="7" t="s">
        <v>36</v>
      </c>
      <c r="B35" s="6">
        <v>5490156</v>
      </c>
      <c r="D35" s="1"/>
      <c r="E35" s="1"/>
      <c r="F35" s="1"/>
      <c r="G35" s="23">
        <v>44503</v>
      </c>
      <c r="H35" s="14">
        <v>429724</v>
      </c>
      <c r="I35" s="20" t="s">
        <v>55</v>
      </c>
      <c r="J35" s="1">
        <v>89.239893840153798</v>
      </c>
      <c r="K35" s="20" t="s">
        <v>56</v>
      </c>
      <c r="L35" t="s">
        <v>55</v>
      </c>
      <c r="M35" t="s">
        <v>74</v>
      </c>
      <c r="N35" s="50">
        <f t="shared" si="5"/>
        <v>429724</v>
      </c>
      <c r="O35" s="20" t="s">
        <v>55</v>
      </c>
      <c r="P35" s="14">
        <v>481537.6</v>
      </c>
      <c r="Q35" s="49">
        <f t="shared" si="4"/>
        <v>0.89239967969271772</v>
      </c>
    </row>
    <row r="36" spans="1:17" x14ac:dyDescent="0.25">
      <c r="A36" s="7" t="s">
        <v>37</v>
      </c>
      <c r="B36" s="6">
        <v>5319123</v>
      </c>
      <c r="D36" s="1"/>
      <c r="E36" s="1"/>
      <c r="F36" s="1"/>
      <c r="G36" s="23">
        <v>44503</v>
      </c>
      <c r="H36" s="14">
        <v>182306</v>
      </c>
      <c r="I36" s="20" t="s">
        <v>56</v>
      </c>
      <c r="J36" s="1">
        <v>80.464498360308397</v>
      </c>
      <c r="L36" t="s">
        <v>56</v>
      </c>
      <c r="M36" t="s">
        <v>75</v>
      </c>
      <c r="N36" s="50">
        <f t="shared" si="5"/>
        <v>182306</v>
      </c>
      <c r="O36" s="20" t="s">
        <v>56</v>
      </c>
      <c r="P36" s="14">
        <v>226567.4</v>
      </c>
      <c r="Q36" s="49">
        <f t="shared" si="4"/>
        <v>0.80464356301921636</v>
      </c>
    </row>
    <row r="37" spans="1:17" x14ac:dyDescent="0.25">
      <c r="A37" s="7" t="s">
        <v>38</v>
      </c>
      <c r="B37" s="6">
        <v>2666519</v>
      </c>
      <c r="D37" s="1"/>
      <c r="E37" s="1"/>
      <c r="F37" s="1"/>
      <c r="L37" s="1"/>
      <c r="M37" t="s">
        <v>76</v>
      </c>
      <c r="N37" s="50">
        <f>SUM(N27:N36)</f>
        <v>3714437</v>
      </c>
    </row>
    <row r="38" spans="1:17" ht="12.75" x14ac:dyDescent="0.2">
      <c r="A38" s="7"/>
      <c r="B38" s="6"/>
      <c r="D38" s="1"/>
      <c r="E38" s="1"/>
      <c r="F38" s="1"/>
    </row>
    <row r="39" spans="1:17" ht="12.75" x14ac:dyDescent="0.2">
      <c r="A39" s="9" t="s">
        <v>1</v>
      </c>
      <c r="B39" s="10">
        <v>39</v>
      </c>
      <c r="D39" s="1"/>
      <c r="E39" s="1"/>
      <c r="F39" s="1"/>
    </row>
    <row r="40" spans="1:17" ht="15" customHeight="1" x14ac:dyDescent="0.2">
      <c r="A40" s="38" t="s">
        <v>39</v>
      </c>
      <c r="B40" s="39"/>
      <c r="D40" s="1"/>
      <c r="E40" s="1"/>
      <c r="F40" s="1"/>
    </row>
    <row r="41" spans="1:17" ht="15" customHeight="1" x14ac:dyDescent="0.2">
      <c r="A41" s="41" t="s">
        <v>40</v>
      </c>
      <c r="B41" s="42"/>
      <c r="D41" s="1"/>
      <c r="E41" s="1"/>
      <c r="F41" s="1"/>
    </row>
    <row r="42" spans="1:17" ht="15" customHeight="1" x14ac:dyDescent="0.2">
      <c r="A42" s="44" t="s">
        <v>41</v>
      </c>
      <c r="B42" s="45"/>
      <c r="D42" s="1"/>
      <c r="E42" s="1"/>
      <c r="F42" s="1"/>
    </row>
    <row r="43" spans="1:17" ht="15" customHeight="1" x14ac:dyDescent="0.2">
      <c r="A43" s="44" t="s">
        <v>42</v>
      </c>
      <c r="B43" s="45"/>
      <c r="D43" s="1"/>
      <c r="E43" s="1"/>
      <c r="F43" s="1"/>
    </row>
    <row r="44" spans="1:17" ht="15" customHeight="1" x14ac:dyDescent="0.2">
      <c r="A44" s="34" t="s">
        <v>43</v>
      </c>
      <c r="B44" s="35"/>
      <c r="D44" s="1"/>
      <c r="E44" s="1"/>
      <c r="F44" s="1"/>
    </row>
    <row r="45" spans="1:17" ht="12.75" x14ac:dyDescent="0.2">
      <c r="D45" s="1"/>
      <c r="E45" s="1"/>
      <c r="F45" s="1"/>
    </row>
    <row r="46" spans="1:17" ht="12.75" x14ac:dyDescent="0.2">
      <c r="D46" s="1"/>
      <c r="E46" s="1"/>
      <c r="F46" s="1"/>
    </row>
    <row r="47" spans="1:17" ht="12.75" x14ac:dyDescent="0.2">
      <c r="D47" s="1"/>
      <c r="E47" s="1"/>
      <c r="F47" s="1"/>
    </row>
  </sheetData>
  <mergeCells count="10">
    <mergeCell ref="A43:B43"/>
    <mergeCell ref="A44:B44"/>
    <mergeCell ref="A1:B1"/>
    <mergeCell ref="Q6:Q7"/>
    <mergeCell ref="Q4:Q5"/>
    <mergeCell ref="A40:B40"/>
    <mergeCell ref="A41:B41"/>
    <mergeCell ref="A42:B42"/>
    <mergeCell ref="M26:M27"/>
    <mergeCell ref="M28:M29"/>
  </mergeCells>
  <pageMargins left="0.7" right="0.7" top="0.75" bottom="0.75" header="0.3" footer="0.3"/>
  <pageSetup orientation="portrait" verticalDpi="0" r:id="rId1"/>
  <ignoredErrors>
    <ignoredError sqref="I8 I9:I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SC-EST2019-AGESEX-47</vt:lpstr>
      <vt:lpstr>2019</vt:lpstr>
      <vt:lpstr>'SC-EST2019-AGESEX-47'!Print_Area</vt:lpstr>
      <vt:lpstr>'SC-EST2019-AGESEX-47'!Print_Titles</vt:lpstr>
      <vt:lpstr>sc2019_agesex_47</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Matt Luther</cp:lastModifiedBy>
  <dcterms:created xsi:type="dcterms:W3CDTF">2011-02-11T15:45:55Z</dcterms:created>
  <dcterms:modified xsi:type="dcterms:W3CDTF">2021-11-05T22:51:25Z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