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olar-lyon\Data\SunRZone-InterneLyon\SunR_SmE\SCD-i\02_Maquette\Pour ASEO\"/>
    </mc:Choice>
  </mc:AlternateContent>
  <bookViews>
    <workbookView xWindow="0" yWindow="0" windowWidth="20235" windowHeight="6795" activeTab="3"/>
  </bookViews>
  <sheets>
    <sheet name="k4" sheetId="1" r:id="rId1"/>
    <sheet name="k3" sheetId="2" r:id="rId2"/>
    <sheet name="k2" sheetId="3" r:id="rId3"/>
    <sheet name="k1" sheetId="4" r:id="rId4"/>
    <sheet name="k0" sheetId="5" r:id="rId5"/>
  </sheets>
  <definedNames>
    <definedName name="solver_adj" localSheetId="4" hidden="1">k0!$M$1:$M$2</definedName>
    <definedName name="solver_adj" localSheetId="3" hidden="1">'k1'!$L$1:$L$2</definedName>
    <definedName name="solver_adj" localSheetId="2" hidden="1">'k2'!$L$1:$L$2</definedName>
    <definedName name="solver_adj" localSheetId="1" hidden="1">'k3'!$L$1:$L$2</definedName>
    <definedName name="solver_adj" localSheetId="0" hidden="1">'k4'!$L$1:$L$2</definedName>
    <definedName name="solver_cvg" localSheetId="4" hidden="1">0.0001</definedName>
    <definedName name="solver_cvg" localSheetId="3" hidden="1">0.0001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4" hidden="1">1</definedName>
    <definedName name="solver_drv" localSheetId="3" hidden="1">1</definedName>
    <definedName name="solver_drv" localSheetId="2" hidden="1">1</definedName>
    <definedName name="solver_drv" localSheetId="1" hidden="1">1</definedName>
    <definedName name="solver_drv" localSheetId="0" hidden="1">1</definedName>
    <definedName name="solver_eng" localSheetId="4" hidden="1">1</definedName>
    <definedName name="solver_eng" localSheetId="3" hidden="1">1</definedName>
    <definedName name="solver_eng" localSheetId="2" hidden="1">1</definedName>
    <definedName name="solver_eng" localSheetId="1" hidden="1">1</definedName>
    <definedName name="solver_eng" localSheetId="0" hidden="1">1</definedName>
    <definedName name="solver_est" localSheetId="4" hidden="1">1</definedName>
    <definedName name="solver_est" localSheetId="3" hidden="1">1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4" hidden="1">2147483647</definedName>
    <definedName name="solver_itr" localSheetId="3" hidden="1">2147483647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mip" localSheetId="4" hidden="1">2147483647</definedName>
    <definedName name="solver_mip" localSheetId="3" hidden="1">2147483647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4" hidden="1">30</definedName>
    <definedName name="solver_mni" localSheetId="3" hidden="1">30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4" hidden="1">0.075</definedName>
    <definedName name="solver_mrt" localSheetId="3" hidden="1">0.075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4" hidden="1">2</definedName>
    <definedName name="solver_msl" localSheetId="3" hidden="1">2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4" hidden="1">1</definedName>
    <definedName name="solver_neg" localSheetId="3" hidden="1">1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od" localSheetId="4" hidden="1">2147483647</definedName>
    <definedName name="solver_nod" localSheetId="3" hidden="1">2147483647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4" hidden="1">0</definedName>
    <definedName name="solver_num" localSheetId="3" hidden="1">0</definedName>
    <definedName name="solver_num" localSheetId="2" hidden="1">0</definedName>
    <definedName name="solver_num" localSheetId="1" hidden="1">0</definedName>
    <definedName name="solver_num" localSheetId="0" hidden="1">0</definedName>
    <definedName name="solver_nwt" localSheetId="4" hidden="1">1</definedName>
    <definedName name="solver_nwt" localSheetId="3" hidden="1">1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4" hidden="1">k0!$L$25</definedName>
    <definedName name="solver_opt" localSheetId="3" hidden="1">'k1'!$K$25</definedName>
    <definedName name="solver_opt" localSheetId="2" hidden="1">'k2'!$K$25</definedName>
    <definedName name="solver_opt" localSheetId="1" hidden="1">'k3'!$K$25</definedName>
    <definedName name="solver_opt" localSheetId="0" hidden="1">'k4'!$K$25</definedName>
    <definedName name="solver_pre" localSheetId="4" hidden="1">0.000001</definedName>
    <definedName name="solver_pre" localSheetId="3" hidden="1">0.000001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4" hidden="1">1</definedName>
    <definedName name="solver_rbv" localSheetId="3" hidden="1">1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lx" localSheetId="4" hidden="1">2</definedName>
    <definedName name="solver_rlx" localSheetId="3" hidden="1">2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4" hidden="1">0</definedName>
    <definedName name="solver_rsd" localSheetId="3" hidden="1">0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4" hidden="1">1</definedName>
    <definedName name="solver_scl" localSheetId="3" hidden="1">1</definedName>
    <definedName name="solver_scl" localSheetId="2" hidden="1">1</definedName>
    <definedName name="solver_scl" localSheetId="1" hidden="1">1</definedName>
    <definedName name="solver_scl" localSheetId="0" hidden="1">1</definedName>
    <definedName name="solver_sho" localSheetId="4" hidden="1">2</definedName>
    <definedName name="solver_sho" localSheetId="3" hidden="1">2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4" hidden="1">100</definedName>
    <definedName name="solver_ssz" localSheetId="3" hidden="1">100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4" hidden="1">2147483647</definedName>
    <definedName name="solver_tim" localSheetId="3" hidden="1">2147483647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4" hidden="1">0.01</definedName>
    <definedName name="solver_tol" localSheetId="3" hidden="1">0.01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4" hidden="1">2</definedName>
    <definedName name="solver_typ" localSheetId="3" hidden="1">2</definedName>
    <definedName name="solver_typ" localSheetId="2" hidden="1">2</definedName>
    <definedName name="solver_typ" localSheetId="1" hidden="1">2</definedName>
    <definedName name="solver_typ" localSheetId="0" hidden="1">2</definedName>
    <definedName name="solver_val" localSheetId="4" hidden="1">0</definedName>
    <definedName name="solver_val" localSheetId="3" hidden="1">0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4" hidden="1">3</definedName>
    <definedName name="solver_ver" localSheetId="3" hidden="1">3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5" l="1"/>
  <c r="M5" i="5" s="1"/>
  <c r="C6" i="5"/>
  <c r="M6" i="5" s="1"/>
  <c r="C7" i="5"/>
  <c r="M7" i="5" s="1"/>
  <c r="C8" i="5"/>
  <c r="M8" i="5" s="1"/>
  <c r="C9" i="5"/>
  <c r="M9" i="5" s="1"/>
  <c r="C10" i="5"/>
  <c r="M10" i="5" s="1"/>
  <c r="C11" i="5"/>
  <c r="M11" i="5" s="1"/>
  <c r="C12" i="5"/>
  <c r="M12" i="5" s="1"/>
  <c r="C13" i="5"/>
  <c r="M13" i="5" s="1"/>
  <c r="C14" i="5"/>
  <c r="M14" i="5" s="1"/>
  <c r="C15" i="5"/>
  <c r="M15" i="5" s="1"/>
  <c r="C16" i="5"/>
  <c r="M16" i="5" s="1"/>
  <c r="C17" i="5"/>
  <c r="M17" i="5" s="1"/>
  <c r="C18" i="5"/>
  <c r="M18" i="5" s="1"/>
  <c r="C19" i="5"/>
  <c r="M19" i="5" s="1"/>
  <c r="C20" i="5"/>
  <c r="M20" i="5" s="1"/>
  <c r="C21" i="5"/>
  <c r="M21" i="5" s="1"/>
  <c r="C22" i="5"/>
  <c r="M22" i="5" s="1"/>
  <c r="C23" i="5"/>
  <c r="M23" i="5" s="1"/>
  <c r="C4" i="5"/>
  <c r="M4" i="5" s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4" i="4"/>
  <c r="L12" i="5" l="1"/>
  <c r="L20" i="5"/>
  <c r="K5" i="5"/>
  <c r="L5" i="5" s="1"/>
  <c r="K6" i="5"/>
  <c r="L6" i="5" s="1"/>
  <c r="K7" i="5"/>
  <c r="L7" i="5" s="1"/>
  <c r="K8" i="5"/>
  <c r="L8" i="5" s="1"/>
  <c r="K9" i="5"/>
  <c r="L9" i="5" s="1"/>
  <c r="K10" i="5"/>
  <c r="L10" i="5" s="1"/>
  <c r="K11" i="5"/>
  <c r="L11" i="5" s="1"/>
  <c r="K12" i="5"/>
  <c r="K13" i="5"/>
  <c r="L13" i="5" s="1"/>
  <c r="K14" i="5"/>
  <c r="L14" i="5" s="1"/>
  <c r="K15" i="5"/>
  <c r="L15" i="5" s="1"/>
  <c r="K16" i="5"/>
  <c r="L16" i="5" s="1"/>
  <c r="K17" i="5"/>
  <c r="L17" i="5" s="1"/>
  <c r="K18" i="5"/>
  <c r="L18" i="5" s="1"/>
  <c r="K19" i="5"/>
  <c r="L19" i="5" s="1"/>
  <c r="K20" i="5"/>
  <c r="K21" i="5"/>
  <c r="L21" i="5" s="1"/>
  <c r="K22" i="5"/>
  <c r="L22" i="5" s="1"/>
  <c r="K23" i="5"/>
  <c r="L23" i="5" s="1"/>
  <c r="K4" i="5"/>
  <c r="L4" i="5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4" i="1"/>
  <c r="J5" i="4" l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4" i="4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4" i="1"/>
  <c r="L25" i="5" l="1"/>
  <c r="K25" i="4"/>
  <c r="K25" i="3"/>
  <c r="K25" i="2"/>
  <c r="K25" i="1"/>
</calcChain>
</file>

<file path=xl/sharedStrings.xml><?xml version="1.0" encoding="utf-8"?>
<sst xmlns="http://schemas.openxmlformats.org/spreadsheetml/2006/main" count="55" uniqueCount="10">
  <si>
    <t>Pu</t>
  </si>
  <si>
    <t>k4</t>
  </si>
  <si>
    <t>k3</t>
  </si>
  <si>
    <t>k2</t>
  </si>
  <si>
    <t>k1</t>
  </si>
  <si>
    <t>k0</t>
  </si>
  <si>
    <t>k4_mod</t>
  </si>
  <si>
    <t>exp</t>
  </si>
  <si>
    <t>k_4_corr</t>
  </si>
  <si>
    <t>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</si>
</sst>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'k4'!$B$4:$B$23</c:f>
              <c:numCache>
                <c:formatCode>0.00E+00</c:formatCode>
                <c:ptCount val="20"/>
                <c:pt idx="0">
                  <c:v>10000</c:v>
                </c:pt>
                <c:pt idx="1">
                  <c:v>14736.8421052631</c:v>
                </c:pt>
                <c:pt idx="2">
                  <c:v>19473.684210526299</c:v>
                </c:pt>
                <c:pt idx="3">
                  <c:v>24210.526315789401</c:v>
                </c:pt>
                <c:pt idx="4">
                  <c:v>28947.368421052601</c:v>
                </c:pt>
                <c:pt idx="5">
                  <c:v>33684.210526315699</c:v>
                </c:pt>
                <c:pt idx="6">
                  <c:v>38421.052631578903</c:v>
                </c:pt>
                <c:pt idx="7">
                  <c:v>43157.894736841998</c:v>
                </c:pt>
                <c:pt idx="8">
                  <c:v>47894.736842105202</c:v>
                </c:pt>
                <c:pt idx="9">
                  <c:v>52631.578947368398</c:v>
                </c:pt>
                <c:pt idx="10">
                  <c:v>57368.4210526315</c:v>
                </c:pt>
                <c:pt idx="11">
                  <c:v>62105.263157894697</c:v>
                </c:pt>
                <c:pt idx="12">
                  <c:v>66842.105263157806</c:v>
                </c:pt>
                <c:pt idx="13">
                  <c:v>71578.947368420995</c:v>
                </c:pt>
                <c:pt idx="14">
                  <c:v>76315.789473684097</c:v>
                </c:pt>
                <c:pt idx="15">
                  <c:v>81052.631578947301</c:v>
                </c:pt>
                <c:pt idx="16">
                  <c:v>85789.473684210505</c:v>
                </c:pt>
                <c:pt idx="17">
                  <c:v>90526.315789473607</c:v>
                </c:pt>
                <c:pt idx="18">
                  <c:v>95263.157894736796</c:v>
                </c:pt>
                <c:pt idx="19">
                  <c:v>100000</c:v>
                </c:pt>
              </c:numCache>
            </c:numRef>
          </c:xVal>
          <c:yVal>
            <c:numRef>
              <c:f>'k4'!$K$4:$K$23</c:f>
              <c:numCache>
                <c:formatCode>0.00E+00</c:formatCode>
                <c:ptCount val="20"/>
                <c:pt idx="0">
                  <c:v>1.146704829102169E-30</c:v>
                </c:pt>
                <c:pt idx="1">
                  <c:v>3.8716246154750063E-31</c:v>
                </c:pt>
                <c:pt idx="2">
                  <c:v>2.0024109546196113E-31</c:v>
                </c:pt>
                <c:pt idx="3">
                  <c:v>1.4212287150641057E-31</c:v>
                </c:pt>
                <c:pt idx="4">
                  <c:v>1.2651971857029998E-31</c:v>
                </c:pt>
                <c:pt idx="5">
                  <c:v>1.2881110890663092E-31</c:v>
                </c:pt>
                <c:pt idx="6">
                  <c:v>1.4011837372181462E-31</c:v>
                </c:pt>
                <c:pt idx="7">
                  <c:v>1.5667786920174222E-31</c:v>
                </c:pt>
                <c:pt idx="8">
                  <c:v>1.7668918622980931E-31</c:v>
                </c:pt>
                <c:pt idx="9">
                  <c:v>1.9920437916459367E-31</c:v>
                </c:pt>
                <c:pt idx="10">
                  <c:v>2.2368296449815834E-31</c:v>
                </c:pt>
                <c:pt idx="11">
                  <c:v>2.4979494581808438E-31</c:v>
                </c:pt>
                <c:pt idx="12">
                  <c:v>2.7732633556717505E-31</c:v>
                </c:pt>
                <c:pt idx="13">
                  <c:v>3.0613072740525392E-31</c:v>
                </c:pt>
                <c:pt idx="14">
                  <c:v>3.3610303926008196E-31</c:v>
                </c:pt>
                <c:pt idx="15">
                  <c:v>3.6716457117017358E-31</c:v>
                </c:pt>
                <c:pt idx="16">
                  <c:v>3.9925413385948357E-31</c:v>
                </c:pt>
                <c:pt idx="17">
                  <c:v>4.3232257943166399E-31</c:v>
                </c:pt>
                <c:pt idx="18">
                  <c:v>4.6632931328875427E-31</c:v>
                </c:pt>
                <c:pt idx="19">
                  <c:v>5.0124000000000003E-31</c:v>
                </c:pt>
              </c:numCache>
            </c:numRef>
          </c:yVal>
          <c:smooth val="0"/>
        </c:ser>
        <c:ser>
          <c:idx val="3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'k4'!$B$4:$B$23</c:f>
              <c:numCache>
                <c:formatCode>0.00E+00</c:formatCode>
                <c:ptCount val="20"/>
                <c:pt idx="0">
                  <c:v>10000</c:v>
                </c:pt>
                <c:pt idx="1">
                  <c:v>14736.8421052631</c:v>
                </c:pt>
                <c:pt idx="2">
                  <c:v>19473.684210526299</c:v>
                </c:pt>
                <c:pt idx="3">
                  <c:v>24210.526315789401</c:v>
                </c:pt>
                <c:pt idx="4">
                  <c:v>28947.368421052601</c:v>
                </c:pt>
                <c:pt idx="5">
                  <c:v>33684.210526315699</c:v>
                </c:pt>
                <c:pt idx="6">
                  <c:v>38421.052631578903</c:v>
                </c:pt>
                <c:pt idx="7">
                  <c:v>43157.894736841998</c:v>
                </c:pt>
                <c:pt idx="8">
                  <c:v>47894.736842105202</c:v>
                </c:pt>
                <c:pt idx="9">
                  <c:v>52631.578947368398</c:v>
                </c:pt>
                <c:pt idx="10">
                  <c:v>57368.4210526315</c:v>
                </c:pt>
                <c:pt idx="11">
                  <c:v>62105.263157894697</c:v>
                </c:pt>
                <c:pt idx="12">
                  <c:v>66842.105263157806</c:v>
                </c:pt>
                <c:pt idx="13">
                  <c:v>71578.947368420995</c:v>
                </c:pt>
                <c:pt idx="14">
                  <c:v>76315.789473684097</c:v>
                </c:pt>
                <c:pt idx="15">
                  <c:v>81052.631578947301</c:v>
                </c:pt>
                <c:pt idx="16">
                  <c:v>85789.473684210505</c:v>
                </c:pt>
                <c:pt idx="17">
                  <c:v>90526.315789473607</c:v>
                </c:pt>
                <c:pt idx="18">
                  <c:v>95263.157894736796</c:v>
                </c:pt>
                <c:pt idx="19">
                  <c:v>100000</c:v>
                </c:pt>
              </c:numCache>
            </c:numRef>
          </c:xVal>
          <c:yVal>
            <c:numRef>
              <c:f>'k4'!$J$4:$J$23</c:f>
              <c:numCache>
                <c:formatCode>0.00E+00</c:formatCode>
                <c:ptCount val="20"/>
                <c:pt idx="0">
                  <c:v>1.2879523128400001E-30</c:v>
                </c:pt>
                <c:pt idx="1">
                  <c:v>5.0291311221800001E-31</c:v>
                </c:pt>
                <c:pt idx="2">
                  <c:v>2.9139140778000001E-31</c:v>
                </c:pt>
                <c:pt idx="3">
                  <c:v>2.1155491186399999E-31</c:v>
                </c:pt>
                <c:pt idx="4">
                  <c:v>1.7875619258E-31</c:v>
                </c:pt>
                <c:pt idx="5">
                  <c:v>1.6581574936400001E-31</c:v>
                </c:pt>
                <c:pt idx="6">
                  <c:v>1.6716055559600001E-31</c:v>
                </c:pt>
                <c:pt idx="7">
                  <c:v>1.75292284435E-31</c:v>
                </c:pt>
                <c:pt idx="8">
                  <c:v>1.81771617786E-31</c:v>
                </c:pt>
                <c:pt idx="9">
                  <c:v>1.89374848303E-31</c:v>
                </c:pt>
                <c:pt idx="10">
                  <c:v>2.0076607377299998E-31</c:v>
                </c:pt>
                <c:pt idx="11">
                  <c:v>2.1363273592099999E-31</c:v>
                </c:pt>
                <c:pt idx="12">
                  <c:v>2.3117619165100002E-31</c:v>
                </c:pt>
                <c:pt idx="13">
                  <c:v>2.5186394462000002E-31</c:v>
                </c:pt>
                <c:pt idx="14">
                  <c:v>2.7572048706399999E-31</c:v>
                </c:pt>
                <c:pt idx="15">
                  <c:v>3.02878541207E-31</c:v>
                </c:pt>
                <c:pt idx="16">
                  <c:v>3.3337780297399998E-31</c:v>
                </c:pt>
                <c:pt idx="17">
                  <c:v>3.6517225610800001E-31</c:v>
                </c:pt>
                <c:pt idx="18">
                  <c:v>4.0123805552100003E-31</c:v>
                </c:pt>
                <c:pt idx="19">
                  <c:v>4.40117241441E-31</c:v>
                </c:pt>
              </c:numCache>
            </c:numRef>
          </c:yVal>
          <c:smooth val="0"/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'k4'!$B$4:$B$23</c:f>
              <c:numCache>
                <c:formatCode>0.00E+00</c:formatCode>
                <c:ptCount val="20"/>
                <c:pt idx="0">
                  <c:v>10000</c:v>
                </c:pt>
                <c:pt idx="1">
                  <c:v>14736.8421052631</c:v>
                </c:pt>
                <c:pt idx="2">
                  <c:v>19473.684210526299</c:v>
                </c:pt>
                <c:pt idx="3">
                  <c:v>24210.526315789401</c:v>
                </c:pt>
                <c:pt idx="4">
                  <c:v>28947.368421052601</c:v>
                </c:pt>
                <c:pt idx="5">
                  <c:v>33684.210526315699</c:v>
                </c:pt>
                <c:pt idx="6">
                  <c:v>38421.052631578903</c:v>
                </c:pt>
                <c:pt idx="7">
                  <c:v>43157.894736841998</c:v>
                </c:pt>
                <c:pt idx="8">
                  <c:v>47894.736842105202</c:v>
                </c:pt>
                <c:pt idx="9">
                  <c:v>52631.578947368398</c:v>
                </c:pt>
                <c:pt idx="10">
                  <c:v>57368.4210526315</c:v>
                </c:pt>
                <c:pt idx="11">
                  <c:v>62105.263157894697</c:v>
                </c:pt>
                <c:pt idx="12">
                  <c:v>66842.105263157806</c:v>
                </c:pt>
                <c:pt idx="13">
                  <c:v>71578.947368420995</c:v>
                </c:pt>
                <c:pt idx="14">
                  <c:v>76315.789473684097</c:v>
                </c:pt>
                <c:pt idx="15">
                  <c:v>81052.631578947301</c:v>
                </c:pt>
                <c:pt idx="16">
                  <c:v>85789.473684210505</c:v>
                </c:pt>
                <c:pt idx="17">
                  <c:v>90526.315789473607</c:v>
                </c:pt>
                <c:pt idx="18">
                  <c:v>95263.157894736796</c:v>
                </c:pt>
                <c:pt idx="19">
                  <c:v>100000</c:v>
                </c:pt>
              </c:numCache>
            </c:numRef>
          </c:xVal>
          <c:yVal>
            <c:numRef>
              <c:f>'k4'!$K$4:$K$23</c:f>
              <c:numCache>
                <c:formatCode>0.00E+00</c:formatCode>
                <c:ptCount val="20"/>
                <c:pt idx="0">
                  <c:v>1.146704829102169E-30</c:v>
                </c:pt>
                <c:pt idx="1">
                  <c:v>3.8716246154750063E-31</c:v>
                </c:pt>
                <c:pt idx="2">
                  <c:v>2.0024109546196113E-31</c:v>
                </c:pt>
                <c:pt idx="3">
                  <c:v>1.4212287150641057E-31</c:v>
                </c:pt>
                <c:pt idx="4">
                  <c:v>1.2651971857029998E-31</c:v>
                </c:pt>
                <c:pt idx="5">
                  <c:v>1.2881110890663092E-31</c:v>
                </c:pt>
                <c:pt idx="6">
                  <c:v>1.4011837372181462E-31</c:v>
                </c:pt>
                <c:pt idx="7">
                  <c:v>1.5667786920174222E-31</c:v>
                </c:pt>
                <c:pt idx="8">
                  <c:v>1.7668918622980931E-31</c:v>
                </c:pt>
                <c:pt idx="9">
                  <c:v>1.9920437916459367E-31</c:v>
                </c:pt>
                <c:pt idx="10">
                  <c:v>2.2368296449815834E-31</c:v>
                </c:pt>
                <c:pt idx="11">
                  <c:v>2.4979494581808438E-31</c:v>
                </c:pt>
                <c:pt idx="12">
                  <c:v>2.7732633556717505E-31</c:v>
                </c:pt>
                <c:pt idx="13">
                  <c:v>3.0613072740525392E-31</c:v>
                </c:pt>
                <c:pt idx="14">
                  <c:v>3.3610303926008196E-31</c:v>
                </c:pt>
                <c:pt idx="15">
                  <c:v>3.6716457117017358E-31</c:v>
                </c:pt>
                <c:pt idx="16">
                  <c:v>3.9925413385948357E-31</c:v>
                </c:pt>
                <c:pt idx="17">
                  <c:v>4.3232257943166399E-31</c:v>
                </c:pt>
                <c:pt idx="18">
                  <c:v>4.6632931328875427E-31</c:v>
                </c:pt>
                <c:pt idx="19">
                  <c:v>5.0124000000000003E-31</c:v>
                </c:pt>
              </c:numCache>
            </c:numRef>
          </c:yVal>
          <c:smooth val="0"/>
        </c:ser>
        <c:ser>
          <c:idx val="0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'k4'!$B$4:$B$23</c:f>
              <c:numCache>
                <c:formatCode>0.00E+00</c:formatCode>
                <c:ptCount val="20"/>
                <c:pt idx="0">
                  <c:v>10000</c:v>
                </c:pt>
                <c:pt idx="1">
                  <c:v>14736.8421052631</c:v>
                </c:pt>
                <c:pt idx="2">
                  <c:v>19473.684210526299</c:v>
                </c:pt>
                <c:pt idx="3">
                  <c:v>24210.526315789401</c:v>
                </c:pt>
                <c:pt idx="4">
                  <c:v>28947.368421052601</c:v>
                </c:pt>
                <c:pt idx="5">
                  <c:v>33684.210526315699</c:v>
                </c:pt>
                <c:pt idx="6">
                  <c:v>38421.052631578903</c:v>
                </c:pt>
                <c:pt idx="7">
                  <c:v>43157.894736841998</c:v>
                </c:pt>
                <c:pt idx="8">
                  <c:v>47894.736842105202</c:v>
                </c:pt>
                <c:pt idx="9">
                  <c:v>52631.578947368398</c:v>
                </c:pt>
                <c:pt idx="10">
                  <c:v>57368.4210526315</c:v>
                </c:pt>
                <c:pt idx="11">
                  <c:v>62105.263157894697</c:v>
                </c:pt>
                <c:pt idx="12">
                  <c:v>66842.105263157806</c:v>
                </c:pt>
                <c:pt idx="13">
                  <c:v>71578.947368420995</c:v>
                </c:pt>
                <c:pt idx="14">
                  <c:v>76315.789473684097</c:v>
                </c:pt>
                <c:pt idx="15">
                  <c:v>81052.631578947301</c:v>
                </c:pt>
                <c:pt idx="16">
                  <c:v>85789.473684210505</c:v>
                </c:pt>
                <c:pt idx="17">
                  <c:v>90526.315789473607</c:v>
                </c:pt>
                <c:pt idx="18">
                  <c:v>95263.157894736796</c:v>
                </c:pt>
                <c:pt idx="19">
                  <c:v>100000</c:v>
                </c:pt>
              </c:numCache>
            </c:numRef>
          </c:xVal>
          <c:yVal>
            <c:numRef>
              <c:f>'k4'!$J$4:$J$23</c:f>
              <c:numCache>
                <c:formatCode>0.00E+00</c:formatCode>
                <c:ptCount val="20"/>
                <c:pt idx="0">
                  <c:v>1.2879523128400001E-30</c:v>
                </c:pt>
                <c:pt idx="1">
                  <c:v>5.0291311221800001E-31</c:v>
                </c:pt>
                <c:pt idx="2">
                  <c:v>2.9139140778000001E-31</c:v>
                </c:pt>
                <c:pt idx="3">
                  <c:v>2.1155491186399999E-31</c:v>
                </c:pt>
                <c:pt idx="4">
                  <c:v>1.7875619258E-31</c:v>
                </c:pt>
                <c:pt idx="5">
                  <c:v>1.6581574936400001E-31</c:v>
                </c:pt>
                <c:pt idx="6">
                  <c:v>1.6716055559600001E-31</c:v>
                </c:pt>
                <c:pt idx="7">
                  <c:v>1.75292284435E-31</c:v>
                </c:pt>
                <c:pt idx="8">
                  <c:v>1.81771617786E-31</c:v>
                </c:pt>
                <c:pt idx="9">
                  <c:v>1.89374848303E-31</c:v>
                </c:pt>
                <c:pt idx="10">
                  <c:v>2.0076607377299998E-31</c:v>
                </c:pt>
                <c:pt idx="11">
                  <c:v>2.1363273592099999E-31</c:v>
                </c:pt>
                <c:pt idx="12">
                  <c:v>2.3117619165100002E-31</c:v>
                </c:pt>
                <c:pt idx="13">
                  <c:v>2.5186394462000002E-31</c:v>
                </c:pt>
                <c:pt idx="14">
                  <c:v>2.7572048706399999E-31</c:v>
                </c:pt>
                <c:pt idx="15">
                  <c:v>3.02878541207E-31</c:v>
                </c:pt>
                <c:pt idx="16">
                  <c:v>3.3337780297399998E-31</c:v>
                </c:pt>
                <c:pt idx="17">
                  <c:v>3.6517225610800001E-31</c:v>
                </c:pt>
                <c:pt idx="18">
                  <c:v>4.0123805552100003E-31</c:v>
                </c:pt>
                <c:pt idx="19">
                  <c:v>4.40117241441E-31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046072"/>
        <c:axId val="438042936"/>
      </c:scatterChart>
      <c:valAx>
        <c:axId val="43804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8042936"/>
        <c:crosses val="autoZero"/>
        <c:crossBetween val="midCat"/>
      </c:valAx>
      <c:valAx>
        <c:axId val="43804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8046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395625546806648"/>
          <c:y val="0.17171296296296298"/>
          <c:w val="0.78389785651793531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'k4'!$B$4:$B$23</c:f>
              <c:numCache>
                <c:formatCode>0.00E+00</c:formatCode>
                <c:ptCount val="20"/>
                <c:pt idx="0">
                  <c:v>10000</c:v>
                </c:pt>
                <c:pt idx="1">
                  <c:v>14736.8421052631</c:v>
                </c:pt>
                <c:pt idx="2">
                  <c:v>19473.684210526299</c:v>
                </c:pt>
                <c:pt idx="3">
                  <c:v>24210.526315789401</c:v>
                </c:pt>
                <c:pt idx="4">
                  <c:v>28947.368421052601</c:v>
                </c:pt>
                <c:pt idx="5">
                  <c:v>33684.210526315699</c:v>
                </c:pt>
                <c:pt idx="6">
                  <c:v>38421.052631578903</c:v>
                </c:pt>
                <c:pt idx="7">
                  <c:v>43157.894736841998</c:v>
                </c:pt>
                <c:pt idx="8">
                  <c:v>47894.736842105202</c:v>
                </c:pt>
                <c:pt idx="9">
                  <c:v>52631.578947368398</c:v>
                </c:pt>
                <c:pt idx="10">
                  <c:v>57368.4210526315</c:v>
                </c:pt>
                <c:pt idx="11">
                  <c:v>62105.263157894697</c:v>
                </c:pt>
                <c:pt idx="12">
                  <c:v>66842.105263157806</c:v>
                </c:pt>
                <c:pt idx="13">
                  <c:v>71578.947368420995</c:v>
                </c:pt>
                <c:pt idx="14">
                  <c:v>76315.789473684097</c:v>
                </c:pt>
                <c:pt idx="15">
                  <c:v>81052.631578947301</c:v>
                </c:pt>
                <c:pt idx="16">
                  <c:v>85789.473684210505</c:v>
                </c:pt>
                <c:pt idx="17">
                  <c:v>90526.315789473607</c:v>
                </c:pt>
                <c:pt idx="18">
                  <c:v>95263.157894736796</c:v>
                </c:pt>
                <c:pt idx="19">
                  <c:v>100000</c:v>
                </c:pt>
              </c:numCache>
            </c:numRef>
          </c:xVal>
          <c:yVal>
            <c:numRef>
              <c:f>'k4'!$L$4:$L$23</c:f>
              <c:numCache>
                <c:formatCode>0.00E+00</c:formatCode>
                <c:ptCount val="20"/>
                <c:pt idx="0">
                  <c:v>1.570588720386729E-31</c:v>
                </c:pt>
                <c:pt idx="1">
                  <c:v>1.4403698367918029E-31</c:v>
                </c:pt>
                <c:pt idx="2">
                  <c:v>1.3411802041784047E-31</c:v>
                </c:pt>
                <c:pt idx="3">
                  <c:v>1.2899501111170895E-31</c:v>
                </c:pt>
                <c:pt idx="4">
                  <c:v>1.3010888789573508E-31</c:v>
                </c:pt>
                <c:pt idx="5">
                  <c:v>1.3475301941955977E-31</c:v>
                </c:pt>
                <c:pt idx="6">
                  <c:v>1.4611808746885796E-31</c:v>
                </c:pt>
                <c:pt idx="7">
                  <c:v>1.6037659469959008E-31</c:v>
                </c:pt>
                <c:pt idx="8">
                  <c:v>1.7081264564987023E-31</c:v>
                </c:pt>
                <c:pt idx="9">
                  <c:v>1.8108527179893558E-31</c:v>
                </c:pt>
                <c:pt idx="10">
                  <c:v>1.9434289647302793E-31</c:v>
                </c:pt>
                <c:pt idx="11">
                  <c:v>2.0855393017392762E-31</c:v>
                </c:pt>
                <c:pt idx="12">
                  <c:v>2.2709042715757893E-31</c:v>
                </c:pt>
                <c:pt idx="13">
                  <c:v>2.4852770546380688E-31</c:v>
                </c:pt>
                <c:pt idx="14">
                  <c:v>2.7296065244951087E-31</c:v>
                </c:pt>
                <c:pt idx="15">
                  <c:v>3.0056929089853716E-31</c:v>
                </c:pt>
                <c:pt idx="16">
                  <c:v>3.3142590535208901E-31</c:v>
                </c:pt>
                <c:pt idx="17">
                  <c:v>3.6350743282436577E-31</c:v>
                </c:pt>
                <c:pt idx="18">
                  <c:v>3.9980651461514687E-31</c:v>
                </c:pt>
                <c:pt idx="19">
                  <c:v>4.3887724144100001E-31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20192"/>
        <c:axId val="441220584"/>
      </c:scatterChart>
      <c:valAx>
        <c:axId val="44122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220584"/>
        <c:crosses val="autoZero"/>
        <c:crossBetween val="midCat"/>
      </c:valAx>
      <c:valAx>
        <c:axId val="44122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22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'k3'!$B$4:$B$23</c:f>
              <c:numCache>
                <c:formatCode>0.00E+00</c:formatCode>
                <c:ptCount val="20"/>
                <c:pt idx="0">
                  <c:v>10000</c:v>
                </c:pt>
                <c:pt idx="1">
                  <c:v>14736.8421052631</c:v>
                </c:pt>
                <c:pt idx="2">
                  <c:v>19473.684210526299</c:v>
                </c:pt>
                <c:pt idx="3">
                  <c:v>24210.526315789401</c:v>
                </c:pt>
                <c:pt idx="4">
                  <c:v>28947.368421052601</c:v>
                </c:pt>
                <c:pt idx="5">
                  <c:v>33684.210526315699</c:v>
                </c:pt>
                <c:pt idx="6">
                  <c:v>38421.052631578903</c:v>
                </c:pt>
                <c:pt idx="7">
                  <c:v>43157.894736841998</c:v>
                </c:pt>
                <c:pt idx="8">
                  <c:v>47894.736842105202</c:v>
                </c:pt>
                <c:pt idx="9">
                  <c:v>52631.578947368398</c:v>
                </c:pt>
                <c:pt idx="10">
                  <c:v>57368.4210526315</c:v>
                </c:pt>
                <c:pt idx="11">
                  <c:v>62105.263157894697</c:v>
                </c:pt>
                <c:pt idx="12">
                  <c:v>66842.105263157806</c:v>
                </c:pt>
                <c:pt idx="13">
                  <c:v>71578.947368420995</c:v>
                </c:pt>
                <c:pt idx="14">
                  <c:v>76315.789473684097</c:v>
                </c:pt>
                <c:pt idx="15">
                  <c:v>81052.631578947301</c:v>
                </c:pt>
                <c:pt idx="16">
                  <c:v>85789.473684210505</c:v>
                </c:pt>
                <c:pt idx="17">
                  <c:v>90526.315789473607</c:v>
                </c:pt>
                <c:pt idx="18">
                  <c:v>95263.157894736796</c:v>
                </c:pt>
                <c:pt idx="19">
                  <c:v>100000</c:v>
                </c:pt>
              </c:numCache>
            </c:numRef>
          </c:xVal>
          <c:yVal>
            <c:numRef>
              <c:f>'k3'!$K$4:$K$23</c:f>
              <c:numCache>
                <c:formatCode>0.00E+00</c:formatCode>
                <c:ptCount val="20"/>
                <c:pt idx="0">
                  <c:v>1.2692083253125401E-22</c:v>
                </c:pt>
                <c:pt idx="1">
                  <c:v>5.189524423974427E-23</c:v>
                </c:pt>
                <c:pt idx="2">
                  <c:v>2.8973299014789307E-23</c:v>
                </c:pt>
                <c:pt idx="3">
                  <c:v>2.0040969838537152E-23</c:v>
                </c:pt>
                <c:pt idx="4">
                  <c:v>1.6330518017918313E-23</c:v>
                </c:pt>
                <c:pt idx="5">
                  <c:v>1.5010683789162527E-23</c:v>
                </c:pt>
                <c:pt idx="6">
                  <c:v>1.495594902144835E-23</c:v>
                </c:pt>
                <c:pt idx="7">
                  <c:v>1.5650131728298186E-23</c:v>
                </c:pt>
                <c:pt idx="8">
                  <c:v>1.6830122229544731E-23</c:v>
                </c:pt>
                <c:pt idx="9">
                  <c:v>1.8350316197209341E-23</c:v>
                </c:pt>
                <c:pt idx="10">
                  <c:v>2.0124592761300685E-23</c:v>
                </c:pt>
                <c:pt idx="11">
                  <c:v>2.209910356184504E-23</c:v>
                </c:pt>
                <c:pt idx="12">
                  <c:v>2.4238538669993841E-23</c:v>
                </c:pt>
                <c:pt idx="13">
                  <c:v>2.6518762234863642E-23</c:v>
                </c:pt>
                <c:pt idx="14">
                  <c:v>2.8922657625062887E-23</c:v>
                </c:pt>
                <c:pt idx="15">
                  <c:v>3.1437679189957825E-23</c:v>
                </c:pt>
                <c:pt idx="16">
                  <c:v>3.4054354251661379E-23</c:v>
                </c:pt>
                <c:pt idx="17">
                  <c:v>3.6765335703112074E-23</c:v>
                </c:pt>
                <c:pt idx="18">
                  <c:v>3.9564784997368138E-23</c:v>
                </c:pt>
                <c:pt idx="19">
                  <c:v>4.2447959614162002E-23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'k3'!$B$4:$B$23</c:f>
              <c:numCache>
                <c:formatCode>0.00E+00</c:formatCode>
                <c:ptCount val="20"/>
                <c:pt idx="0">
                  <c:v>10000</c:v>
                </c:pt>
                <c:pt idx="1">
                  <c:v>14736.8421052631</c:v>
                </c:pt>
                <c:pt idx="2">
                  <c:v>19473.684210526299</c:v>
                </c:pt>
                <c:pt idx="3">
                  <c:v>24210.526315789401</c:v>
                </c:pt>
                <c:pt idx="4">
                  <c:v>28947.368421052601</c:v>
                </c:pt>
                <c:pt idx="5">
                  <c:v>33684.210526315699</c:v>
                </c:pt>
                <c:pt idx="6">
                  <c:v>38421.052631578903</c:v>
                </c:pt>
                <c:pt idx="7">
                  <c:v>43157.894736841998</c:v>
                </c:pt>
                <c:pt idx="8">
                  <c:v>47894.736842105202</c:v>
                </c:pt>
                <c:pt idx="9">
                  <c:v>52631.578947368398</c:v>
                </c:pt>
                <c:pt idx="10">
                  <c:v>57368.4210526315</c:v>
                </c:pt>
                <c:pt idx="11">
                  <c:v>62105.263157894697</c:v>
                </c:pt>
                <c:pt idx="12">
                  <c:v>66842.105263157806</c:v>
                </c:pt>
                <c:pt idx="13">
                  <c:v>71578.947368420995</c:v>
                </c:pt>
                <c:pt idx="14">
                  <c:v>76315.789473684097</c:v>
                </c:pt>
                <c:pt idx="15">
                  <c:v>81052.631578947301</c:v>
                </c:pt>
                <c:pt idx="16">
                  <c:v>85789.473684210505</c:v>
                </c:pt>
                <c:pt idx="17">
                  <c:v>90526.315789473607</c:v>
                </c:pt>
                <c:pt idx="18">
                  <c:v>95263.157894736796</c:v>
                </c:pt>
                <c:pt idx="19">
                  <c:v>100000</c:v>
                </c:pt>
              </c:numCache>
            </c:numRef>
          </c:xVal>
          <c:yVal>
            <c:numRef>
              <c:f>'k3'!$J$4:$J$23</c:f>
              <c:numCache>
                <c:formatCode>0.00E+00</c:formatCode>
                <c:ptCount val="20"/>
                <c:pt idx="0">
                  <c:v>1.02147203927E-22</c:v>
                </c:pt>
                <c:pt idx="1">
                  <c:v>5.2721298487199999E-23</c:v>
                </c:pt>
                <c:pt idx="2">
                  <c:v>3.485137161E-23</c:v>
                </c:pt>
                <c:pt idx="3">
                  <c:v>2.6645849921599998E-23</c:v>
                </c:pt>
                <c:pt idx="4">
                  <c:v>2.25240799398E-23</c:v>
                </c:pt>
                <c:pt idx="5">
                  <c:v>2.0379193127399999E-23</c:v>
                </c:pt>
                <c:pt idx="6">
                  <c:v>1.96616418444E-23</c:v>
                </c:pt>
                <c:pt idx="7">
                  <c:v>1.97045685275E-23</c:v>
                </c:pt>
                <c:pt idx="8">
                  <c:v>1.97902593288E-23</c:v>
                </c:pt>
                <c:pt idx="9">
                  <c:v>2.0076263428400001E-23</c:v>
                </c:pt>
                <c:pt idx="10">
                  <c:v>2.0745308699299999E-23</c:v>
                </c:pt>
                <c:pt idx="11">
                  <c:v>2.1587196787400001E-23</c:v>
                </c:pt>
                <c:pt idx="12">
                  <c:v>2.2846742323199999E-23</c:v>
                </c:pt>
                <c:pt idx="13">
                  <c:v>2.4387639693300001E-23</c:v>
                </c:pt>
                <c:pt idx="14">
                  <c:v>2.62042493626E-23</c:v>
                </c:pt>
                <c:pt idx="15">
                  <c:v>2.8297998152500001E-23</c:v>
                </c:pt>
                <c:pt idx="16">
                  <c:v>3.0665492558600002E-23</c:v>
                </c:pt>
                <c:pt idx="17">
                  <c:v>3.3158412192599997E-23</c:v>
                </c:pt>
                <c:pt idx="18">
                  <c:v>3.5979977338599999E-23</c:v>
                </c:pt>
                <c:pt idx="19">
                  <c:v>3.9024922374200002E-23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15096"/>
        <c:axId val="441215880"/>
      </c:scatterChart>
      <c:valAx>
        <c:axId val="44121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215880"/>
        <c:crosses val="autoZero"/>
        <c:crossBetween val="midCat"/>
      </c:valAx>
      <c:valAx>
        <c:axId val="44121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215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'k2'!$B$4:$B$23</c:f>
              <c:numCache>
                <c:formatCode>0.00E+00</c:formatCode>
                <c:ptCount val="20"/>
                <c:pt idx="0">
                  <c:v>10000</c:v>
                </c:pt>
                <c:pt idx="1">
                  <c:v>14736.8421052631</c:v>
                </c:pt>
                <c:pt idx="2">
                  <c:v>19473.684210526299</c:v>
                </c:pt>
                <c:pt idx="3">
                  <c:v>24210.526315789401</c:v>
                </c:pt>
                <c:pt idx="4">
                  <c:v>28947.368421052601</c:v>
                </c:pt>
                <c:pt idx="5">
                  <c:v>33684.210526315699</c:v>
                </c:pt>
                <c:pt idx="6">
                  <c:v>38421.052631578903</c:v>
                </c:pt>
                <c:pt idx="7">
                  <c:v>43157.894736841998</c:v>
                </c:pt>
                <c:pt idx="8">
                  <c:v>47894.736842105202</c:v>
                </c:pt>
                <c:pt idx="9">
                  <c:v>52631.578947368398</c:v>
                </c:pt>
                <c:pt idx="10">
                  <c:v>57368.4210526315</c:v>
                </c:pt>
                <c:pt idx="11">
                  <c:v>62105.263157894697</c:v>
                </c:pt>
                <c:pt idx="12">
                  <c:v>66842.105263157806</c:v>
                </c:pt>
                <c:pt idx="13">
                  <c:v>71578.947368420995</c:v>
                </c:pt>
                <c:pt idx="14">
                  <c:v>76315.789473684097</c:v>
                </c:pt>
                <c:pt idx="15">
                  <c:v>81052.631578947301</c:v>
                </c:pt>
                <c:pt idx="16">
                  <c:v>85789.473684210505</c:v>
                </c:pt>
                <c:pt idx="17">
                  <c:v>90526.315789473607</c:v>
                </c:pt>
                <c:pt idx="18">
                  <c:v>95263.157894736796</c:v>
                </c:pt>
                <c:pt idx="19">
                  <c:v>100000</c:v>
                </c:pt>
              </c:numCache>
            </c:numRef>
          </c:xVal>
          <c:yVal>
            <c:numRef>
              <c:f>'k2'!$K$4:$K$23</c:f>
              <c:numCache>
                <c:formatCode>0.00E+00</c:formatCode>
                <c:ptCount val="20"/>
                <c:pt idx="0">
                  <c:v>5.01326510955775E-15</c:v>
                </c:pt>
                <c:pt idx="1">
                  <c:v>2.3260269974609823E-15</c:v>
                </c:pt>
                <c:pt idx="2">
                  <c:v>1.3545287964866411E-15</c:v>
                </c:pt>
                <c:pt idx="3">
                  <c:v>9.029954765030586E-16</c:v>
                </c:pt>
                <c:pt idx="4">
                  <c:v>6.620259923310086E-16</c:v>
                </c:pt>
                <c:pt idx="5">
                  <c:v>5.2268072918611792E-16</c:v>
                </c:pt>
                <c:pt idx="6">
                  <c:v>4.3861252965016117E-16</c:v>
                </c:pt>
                <c:pt idx="7">
                  <c:v>3.873740875076216E-16</c:v>
                </c:pt>
                <c:pt idx="8">
                  <c:v>3.5700973089543306E-16</c:v>
                </c:pt>
                <c:pt idx="9">
                  <c:v>3.4066972863499199E-16</c:v>
                </c:pt>
                <c:pt idx="10">
                  <c:v>3.3419533436803346E-16</c:v>
                </c:pt>
                <c:pt idx="11">
                  <c:v>3.3493914478461073E-16</c:v>
                </c:pt>
                <c:pt idx="12">
                  <c:v>3.4114791262749581E-16</c:v>
                </c:pt>
                <c:pt idx="13">
                  <c:v>3.5162088710931833E-16</c:v>
                </c:pt>
                <c:pt idx="14">
                  <c:v>3.6551152408166988E-16</c:v>
                </c:pt>
                <c:pt idx="15">
                  <c:v>3.8220768126946916E-16</c:v>
                </c:pt>
                <c:pt idx="16">
                  <c:v>4.0125667996633289E-16</c:v>
                </c:pt>
                <c:pt idx="17">
                  <c:v>4.223169928212057E-16</c:v>
                </c:pt>
                <c:pt idx="18">
                  <c:v>4.4512625790328678E-16</c:v>
                </c:pt>
                <c:pt idx="19">
                  <c:v>4.6947959614162004E-16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'k2'!$B$4:$B$23</c:f>
              <c:numCache>
                <c:formatCode>0.00E+00</c:formatCode>
                <c:ptCount val="20"/>
                <c:pt idx="0">
                  <c:v>10000</c:v>
                </c:pt>
                <c:pt idx="1">
                  <c:v>14736.8421052631</c:v>
                </c:pt>
                <c:pt idx="2">
                  <c:v>19473.684210526299</c:v>
                </c:pt>
                <c:pt idx="3">
                  <c:v>24210.526315789401</c:v>
                </c:pt>
                <c:pt idx="4">
                  <c:v>28947.368421052601</c:v>
                </c:pt>
                <c:pt idx="5">
                  <c:v>33684.210526315699</c:v>
                </c:pt>
                <c:pt idx="6">
                  <c:v>38421.052631578903</c:v>
                </c:pt>
                <c:pt idx="7">
                  <c:v>43157.894736841998</c:v>
                </c:pt>
                <c:pt idx="8">
                  <c:v>47894.736842105202</c:v>
                </c:pt>
                <c:pt idx="9">
                  <c:v>52631.578947368398</c:v>
                </c:pt>
                <c:pt idx="10">
                  <c:v>57368.4210526315</c:v>
                </c:pt>
                <c:pt idx="11">
                  <c:v>62105.263157894697</c:v>
                </c:pt>
                <c:pt idx="12">
                  <c:v>66842.105263157806</c:v>
                </c:pt>
                <c:pt idx="13">
                  <c:v>71578.947368420995</c:v>
                </c:pt>
                <c:pt idx="14">
                  <c:v>76315.789473684097</c:v>
                </c:pt>
                <c:pt idx="15">
                  <c:v>81052.631578947301</c:v>
                </c:pt>
                <c:pt idx="16">
                  <c:v>85789.473684210505</c:v>
                </c:pt>
                <c:pt idx="17">
                  <c:v>90526.315789473607</c:v>
                </c:pt>
                <c:pt idx="18">
                  <c:v>95263.157894736796</c:v>
                </c:pt>
                <c:pt idx="19">
                  <c:v>100000</c:v>
                </c:pt>
              </c:numCache>
            </c:numRef>
          </c:xVal>
          <c:yVal>
            <c:numRef>
              <c:f>'k2'!$J$4:$J$23</c:f>
              <c:numCache>
                <c:formatCode>0.00E+00</c:formatCode>
                <c:ptCount val="20"/>
                <c:pt idx="0">
                  <c:v>2.8085617065500002E-15</c:v>
                </c:pt>
                <c:pt idx="1">
                  <c:v>1.9546219257999999E-15</c:v>
                </c:pt>
                <c:pt idx="2">
                  <c:v>1.51520724724E-15</c:v>
                </c:pt>
                <c:pt idx="3">
                  <c:v>1.2681480218E-15</c:v>
                </c:pt>
                <c:pt idx="4">
                  <c:v>1.1205321453199999E-15</c:v>
                </c:pt>
                <c:pt idx="5">
                  <c:v>1.02967130797E-15</c:v>
                </c:pt>
                <c:pt idx="6">
                  <c:v>9.8271539806599997E-16</c:v>
                </c:pt>
                <c:pt idx="7">
                  <c:v>9.6155496919700005E-16</c:v>
                </c:pt>
                <c:pt idx="8">
                  <c:v>9.4597463688599999E-16</c:v>
                </c:pt>
                <c:pt idx="9">
                  <c:v>9.3915958941699998E-16</c:v>
                </c:pt>
                <c:pt idx="10">
                  <c:v>9.4605259278700001E-16</c:v>
                </c:pt>
                <c:pt idx="11">
                  <c:v>9.5986792234699997E-16</c:v>
                </c:pt>
                <c:pt idx="12">
                  <c:v>9.8763637128399998E-16</c:v>
                </c:pt>
                <c:pt idx="13">
                  <c:v>1.0249875506200001E-15</c:v>
                </c:pt>
                <c:pt idx="14">
                  <c:v>1.0715741235099999E-15</c:v>
                </c:pt>
                <c:pt idx="15">
                  <c:v>1.12715803103E-15</c:v>
                </c:pt>
                <c:pt idx="16">
                  <c:v>1.1914382289900001E-15</c:v>
                </c:pt>
                <c:pt idx="17">
                  <c:v>1.26054050232E-15</c:v>
                </c:pt>
                <c:pt idx="18">
                  <c:v>1.3393411226900001E-15</c:v>
                </c:pt>
                <c:pt idx="19">
                  <c:v>1.4250780403500001E-15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22152"/>
        <c:axId val="441217840"/>
      </c:scatterChart>
      <c:valAx>
        <c:axId val="44122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217840"/>
        <c:crosses val="autoZero"/>
        <c:crossBetween val="midCat"/>
      </c:valAx>
      <c:valAx>
        <c:axId val="44121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22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'k1'!$B$4:$B$23</c:f>
              <c:numCache>
                <c:formatCode>0.00E+00</c:formatCode>
                <c:ptCount val="20"/>
                <c:pt idx="0">
                  <c:v>10000</c:v>
                </c:pt>
                <c:pt idx="1">
                  <c:v>14736.8421052631</c:v>
                </c:pt>
                <c:pt idx="2">
                  <c:v>19473.684210526299</c:v>
                </c:pt>
                <c:pt idx="3">
                  <c:v>24210.526315789401</c:v>
                </c:pt>
                <c:pt idx="4">
                  <c:v>28947.368421052601</c:v>
                </c:pt>
                <c:pt idx="5">
                  <c:v>33684.210526315699</c:v>
                </c:pt>
                <c:pt idx="6">
                  <c:v>38421.052631578903</c:v>
                </c:pt>
                <c:pt idx="7">
                  <c:v>43157.894736841998</c:v>
                </c:pt>
                <c:pt idx="8">
                  <c:v>47894.736842105202</c:v>
                </c:pt>
                <c:pt idx="9">
                  <c:v>52631.578947368398</c:v>
                </c:pt>
                <c:pt idx="10">
                  <c:v>57368.4210526315</c:v>
                </c:pt>
                <c:pt idx="11">
                  <c:v>62105.263157894697</c:v>
                </c:pt>
                <c:pt idx="12">
                  <c:v>66842.105263157806</c:v>
                </c:pt>
                <c:pt idx="13">
                  <c:v>71578.947368420995</c:v>
                </c:pt>
                <c:pt idx="14">
                  <c:v>76315.789473684097</c:v>
                </c:pt>
                <c:pt idx="15">
                  <c:v>81052.631578947301</c:v>
                </c:pt>
                <c:pt idx="16">
                  <c:v>85789.473684210505</c:v>
                </c:pt>
                <c:pt idx="17">
                  <c:v>90526.315789473607</c:v>
                </c:pt>
                <c:pt idx="18">
                  <c:v>95263.157894736796</c:v>
                </c:pt>
                <c:pt idx="19">
                  <c:v>100000</c:v>
                </c:pt>
              </c:numCache>
            </c:numRef>
          </c:xVal>
          <c:yVal>
            <c:numRef>
              <c:f>'k1'!$K$4:$K$23</c:f>
              <c:numCache>
                <c:formatCode>0.00E+00</c:formatCode>
                <c:ptCount val="20"/>
                <c:pt idx="0">
                  <c:v>1.25907145227E-8</c:v>
                </c:pt>
                <c:pt idx="1">
                  <c:v>1.16979143125E-8</c:v>
                </c:pt>
                <c:pt idx="2">
                  <c:v>1.07163615503E-8</c:v>
                </c:pt>
                <c:pt idx="3">
                  <c:v>1.01696829465E-8</c:v>
                </c:pt>
                <c:pt idx="4">
                  <c:v>9.9375074027900003E-9</c:v>
                </c:pt>
                <c:pt idx="5">
                  <c:v>9.9329012936199993E-9</c:v>
                </c:pt>
                <c:pt idx="6">
                  <c:v>1.0181561554E-8</c:v>
                </c:pt>
                <c:pt idx="7">
                  <c:v>1.05678249548E-8</c:v>
                </c:pt>
                <c:pt idx="8">
                  <c:v>1.0912284834E-8</c:v>
                </c:pt>
                <c:pt idx="9">
                  <c:v>1.1278143492E-8</c:v>
                </c:pt>
                <c:pt idx="10">
                  <c:v>1.17531259638E-8</c:v>
                </c:pt>
                <c:pt idx="11">
                  <c:v>1.22638737816E-8</c:v>
                </c:pt>
                <c:pt idx="12">
                  <c:v>1.2914120839899999E-8</c:v>
                </c:pt>
                <c:pt idx="13">
                  <c:v>1.3655391436900001E-8</c:v>
                </c:pt>
                <c:pt idx="14">
                  <c:v>1.44904188654E-8</c:v>
                </c:pt>
                <c:pt idx="15">
                  <c:v>1.5419542811499999E-8</c:v>
                </c:pt>
                <c:pt idx="16">
                  <c:v>1.6441941489800002E-8</c:v>
                </c:pt>
                <c:pt idx="17">
                  <c:v>1.7519227646300001E-8</c:v>
                </c:pt>
                <c:pt idx="18">
                  <c:v>1.87030886227E-8</c:v>
                </c:pt>
                <c:pt idx="19">
                  <c:v>1.9965249800999999E-8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12352"/>
        <c:axId val="441221368"/>
      </c:scatterChart>
      <c:valAx>
        <c:axId val="44121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221368"/>
        <c:crosses val="autoZero"/>
        <c:crossBetween val="midCat"/>
      </c:valAx>
      <c:valAx>
        <c:axId val="44122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21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21876093613298336"/>
                  <c:y val="0.54587962962962966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k0!$C$4:$C$23</c:f>
              <c:numCache>
                <c:formatCode>0.00E+00</c:formatCode>
                <c:ptCount val="20"/>
                <c:pt idx="0">
                  <c:v>0.1</c:v>
                </c:pt>
                <c:pt idx="1">
                  <c:v>0.14736842105263101</c:v>
                </c:pt>
                <c:pt idx="2">
                  <c:v>0.19473684210526299</c:v>
                </c:pt>
                <c:pt idx="3">
                  <c:v>0.24210526315789402</c:v>
                </c:pt>
                <c:pt idx="4">
                  <c:v>0.28947368421052599</c:v>
                </c:pt>
                <c:pt idx="5">
                  <c:v>0.336842105263157</c:v>
                </c:pt>
                <c:pt idx="6">
                  <c:v>0.384210526315789</c:v>
                </c:pt>
                <c:pt idx="7">
                  <c:v>0.43157894736841995</c:v>
                </c:pt>
                <c:pt idx="8">
                  <c:v>0.47894736842105201</c:v>
                </c:pt>
                <c:pt idx="9">
                  <c:v>0.52631578947368396</c:v>
                </c:pt>
                <c:pt idx="10">
                  <c:v>0.57368421052631502</c:v>
                </c:pt>
                <c:pt idx="11">
                  <c:v>0.62105263157894697</c:v>
                </c:pt>
                <c:pt idx="12">
                  <c:v>0.66842105263157803</c:v>
                </c:pt>
                <c:pt idx="13">
                  <c:v>0.71578947368420998</c:v>
                </c:pt>
                <c:pt idx="14">
                  <c:v>0.76315789473684092</c:v>
                </c:pt>
                <c:pt idx="15">
                  <c:v>0.81052631578947298</c:v>
                </c:pt>
                <c:pt idx="16">
                  <c:v>0.85789473684210504</c:v>
                </c:pt>
                <c:pt idx="17">
                  <c:v>0.9052631578947361</c:v>
                </c:pt>
                <c:pt idx="18">
                  <c:v>0.95263157894736794</c:v>
                </c:pt>
                <c:pt idx="19">
                  <c:v>1</c:v>
                </c:pt>
              </c:numCache>
            </c:numRef>
          </c:xVal>
          <c:yVal>
            <c:numRef>
              <c:f>k0!$L$4:$L$23</c:f>
              <c:numCache>
                <c:formatCode>0.00E+00</c:formatCode>
                <c:ptCount val="20"/>
                <c:pt idx="0">
                  <c:v>-1.6339687434294374</c:v>
                </c:pt>
                <c:pt idx="1">
                  <c:v>-1.4198876767160933</c:v>
                </c:pt>
                <c:pt idx="2">
                  <c:v>-1.1367743188489441</c:v>
                </c:pt>
                <c:pt idx="3">
                  <c:v>-0.91282143499860346</c:v>
                </c:pt>
                <c:pt idx="4">
                  <c:v>-0.7324695221986568</c:v>
                </c:pt>
                <c:pt idx="5">
                  <c:v>-0.5894672245409287</c:v>
                </c:pt>
                <c:pt idx="6">
                  <c:v>-0.46893567671813585</c:v>
                </c:pt>
                <c:pt idx="7">
                  <c:v>-0.36511335935880629</c:v>
                </c:pt>
                <c:pt idx="8">
                  <c:v>-0.2786754957309916</c:v>
                </c:pt>
                <c:pt idx="9">
                  <c:v>-0.20281769727448329</c:v>
                </c:pt>
                <c:pt idx="10">
                  <c:v>-0.13582293147603552</c:v>
                </c:pt>
                <c:pt idx="11">
                  <c:v>-7.4530072773382638E-2</c:v>
                </c:pt>
                <c:pt idx="12">
                  <c:v>-1.8699635030306583E-2</c:v>
                </c:pt>
                <c:pt idx="13">
                  <c:v>3.3044945320834573E-2</c:v>
                </c:pt>
                <c:pt idx="14">
                  <c:v>8.1190925128475921E-2</c:v>
                </c:pt>
                <c:pt idx="15">
                  <c:v>0.12651374936069848</c:v>
                </c:pt>
                <c:pt idx="16">
                  <c:v>0.16954745346720079</c:v>
                </c:pt>
                <c:pt idx="17">
                  <c:v>0.21028230593734087</c:v>
                </c:pt>
                <c:pt idx="18">
                  <c:v>0.24946506314410466</c:v>
                </c:pt>
                <c:pt idx="19">
                  <c:v>0.28736317431972092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11960"/>
        <c:axId val="441212744"/>
      </c:scatterChart>
      <c:valAx>
        <c:axId val="44121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212744"/>
        <c:crosses val="autoZero"/>
        <c:crossBetween val="midCat"/>
      </c:valAx>
      <c:valAx>
        <c:axId val="44121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211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k0!$M$4:$M$23</c:f>
              <c:numCache>
                <c:formatCode>0.00E+00</c:formatCode>
                <c:ptCount val="20"/>
                <c:pt idx="0">
                  <c:v>0.42460386990532245</c:v>
                </c:pt>
                <c:pt idx="1">
                  <c:v>0.58186732315303336</c:v>
                </c:pt>
                <c:pt idx="2">
                  <c:v>0.65438460230805451</c:v>
                </c:pt>
                <c:pt idx="3">
                  <c:v>0.69387089306338934</c:v>
                </c:pt>
                <c:pt idx="4">
                  <c:v>0.72391730760921957</c:v>
                </c:pt>
                <c:pt idx="5">
                  <c:v>0.7492667215572083</c:v>
                </c:pt>
                <c:pt idx="6">
                  <c:v>0.76884808799126736</c:v>
                </c:pt>
                <c:pt idx="7">
                  <c:v>0.78148269477522936</c:v>
                </c:pt>
                <c:pt idx="8">
                  <c:v>0.78772164165596825</c:v>
                </c:pt>
                <c:pt idx="9">
                  <c:v>0.78967547529240534</c:v>
                </c:pt>
                <c:pt idx="10">
                  <c:v>0.78998364051748438</c:v>
                </c:pt>
                <c:pt idx="11">
                  <c:v>0.79077369754392868</c:v>
                </c:pt>
                <c:pt idx="12">
                  <c:v>0.79300288737296076</c:v>
                </c:pt>
                <c:pt idx="13">
                  <c:v>0.79621919077005154</c:v>
                </c:pt>
                <c:pt idx="14">
                  <c:v>0.79871929349591864</c:v>
                </c:pt>
                <c:pt idx="15">
                  <c:v>0.79819595016670086</c:v>
                </c:pt>
                <c:pt idx="16">
                  <c:v>0.79299527241513701</c:v>
                </c:pt>
                <c:pt idx="17">
                  <c:v>0.78386556529494822</c:v>
                </c:pt>
                <c:pt idx="18">
                  <c:v>0.77580969059396299</c:v>
                </c:pt>
                <c:pt idx="19">
                  <c:v>0.78023751990579582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k0!$H$4:$H$23</c:f>
              <c:numCache>
                <c:formatCode>General</c:formatCode>
                <c:ptCount val="20"/>
                <c:pt idx="0">
                  <c:v>0.42605715051499998</c:v>
                </c:pt>
                <c:pt idx="1">
                  <c:v>0.57643297674600003</c:v>
                </c:pt>
                <c:pt idx="2">
                  <c:v>0.65269104711399994</c:v>
                </c:pt>
                <c:pt idx="3">
                  <c:v>0.69967472167300004</c:v>
                </c:pt>
                <c:pt idx="4">
                  <c:v>0.72914130499200003</c:v>
                </c:pt>
                <c:pt idx="5">
                  <c:v>0.75097224367899995</c:v>
                </c:pt>
                <c:pt idx="6">
                  <c:v>0.76551512276099998</c:v>
                </c:pt>
                <c:pt idx="7">
                  <c:v>0.77488217396900005</c:v>
                </c:pt>
                <c:pt idx="8">
                  <c:v>0.783286784731</c:v>
                </c:pt>
                <c:pt idx="9">
                  <c:v>0.78928983095100003</c:v>
                </c:pt>
                <c:pt idx="10">
                  <c:v>0.79371976376200004</c:v>
                </c:pt>
                <c:pt idx="11">
                  <c:v>0.79598753958299995</c:v>
                </c:pt>
                <c:pt idx="12">
                  <c:v>0.79699356974400004</c:v>
                </c:pt>
                <c:pt idx="13">
                  <c:v>0.79668130882499999</c:v>
                </c:pt>
                <c:pt idx="14">
                  <c:v>0.79538295047999996</c:v>
                </c:pt>
                <c:pt idx="15">
                  <c:v>0.79311917794999998</c:v>
                </c:pt>
                <c:pt idx="16">
                  <c:v>0.78996856145100003</c:v>
                </c:pt>
                <c:pt idx="17">
                  <c:v>0.78627528247599998</c:v>
                </c:pt>
                <c:pt idx="18">
                  <c:v>0.78185513818200003</c:v>
                </c:pt>
                <c:pt idx="19">
                  <c:v>0.77678157954799998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692768"/>
        <c:axId val="444695512"/>
      </c:scatterChart>
      <c:valAx>
        <c:axId val="44469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695512"/>
        <c:crosses val="autoZero"/>
        <c:crossBetween val="midCat"/>
      </c:valAx>
      <c:valAx>
        <c:axId val="44469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69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623887</xdr:colOff>
      <xdr:row>2</xdr:row>
      <xdr:rowOff>80962</xdr:rowOff>
    </xdr:from>
    <xdr:to>
      <xdr:col>19</xdr:col>
      <xdr:colOff>623887</xdr:colOff>
      <xdr:row>16</xdr:row>
      <xdr:rowOff>157162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552450</xdr:colOff>
      <xdr:row>2</xdr:row>
      <xdr:rowOff>52387</xdr:rowOff>
    </xdr:from>
    <xdr:to>
      <xdr:col>18</xdr:col>
      <xdr:colOff>552450</xdr:colOff>
      <xdr:row>16</xdr:row>
      <xdr:rowOff>128587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404812</xdr:colOff>
      <xdr:row>3</xdr:row>
      <xdr:rowOff>71437</xdr:rowOff>
    </xdr:from>
    <xdr:to>
      <xdr:col>17</xdr:col>
      <xdr:colOff>404812</xdr:colOff>
      <xdr:row>17</xdr:row>
      <xdr:rowOff>147637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404812</xdr:colOff>
      <xdr:row>3</xdr:row>
      <xdr:rowOff>71437</xdr:rowOff>
    </xdr:from>
    <xdr:to>
      <xdr:col>17</xdr:col>
      <xdr:colOff>404812</xdr:colOff>
      <xdr:row>17</xdr:row>
      <xdr:rowOff>147637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757237</xdr:colOff>
      <xdr:row>4</xdr:row>
      <xdr:rowOff>71437</xdr:rowOff>
    </xdr:from>
    <xdr:to>
      <xdr:col>17</xdr:col>
      <xdr:colOff>757237</xdr:colOff>
      <xdr:row>18</xdr:row>
      <xdr:rowOff>147637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757237</xdr:colOff>
      <xdr:row>1</xdr:row>
      <xdr:rowOff>52387</xdr:rowOff>
    </xdr:from>
    <xdr:to>
      <xdr:col>19</xdr:col>
      <xdr:colOff>757237</xdr:colOff>
      <xdr:row>15</xdr:row>
      <xdr:rowOff>128587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223837</xdr:colOff>
      <xdr:row>20</xdr:row>
      <xdr:rowOff>61912</xdr:rowOff>
    </xdr:from>
    <xdr:to>
      <xdr:col>19</xdr:col>
      <xdr:colOff>223837</xdr:colOff>
      <xdr:row>34</xdr:row>
      <xdr:rowOff>138112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J1" zoomScaleNormal="100" workbookViewId="0">
      <selection activeCell="K2" sqref="K2"/>
    </sheetView>
  </sheetViews>
  <sheetFormatPr baseColWidth="10" defaultRowHeight="15" x14ac:dyDescent="0.25"/>
  <sheetData>
    <row r="1" spans="1:12" x14ac:dyDescent="0.25">
      <c r="J1" t="s">
        <v>5</v>
      </c>
      <c r="K1" s="1">
        <v>1.2399999999999999E-33</v>
      </c>
      <c r="L1" s="1">
        <v>5.0000000000000004E-31</v>
      </c>
    </row>
    <row r="2" spans="1:12" x14ac:dyDescent="0.25">
      <c r="J2" t="s">
        <v>7</v>
      </c>
      <c r="K2">
        <v>2.96</v>
      </c>
      <c r="L2">
        <v>1.5</v>
      </c>
    </row>
    <row r="3" spans="1:12" x14ac:dyDescent="0.25">
      <c r="A3" s="1"/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J3" t="s">
        <v>6</v>
      </c>
      <c r="K3" t="s">
        <v>8</v>
      </c>
    </row>
    <row r="4" spans="1:12" x14ac:dyDescent="0.25">
      <c r="A4" s="1"/>
      <c r="B4" s="1">
        <v>10000</v>
      </c>
      <c r="C4" s="1">
        <v>-1.2879523128400001E-30</v>
      </c>
      <c r="D4" s="1">
        <v>1.02147203927E-22</v>
      </c>
      <c r="E4" s="1">
        <v>-2.8085617065500002E-15</v>
      </c>
      <c r="F4" s="1">
        <v>1.25907145227E-8</v>
      </c>
      <c r="G4">
        <v>0.42605715051499998</v>
      </c>
      <c r="J4" s="1">
        <f>-C4</f>
        <v>1.2879523128400001E-30</v>
      </c>
      <c r="K4" s="1">
        <f>$K$1/(B4/100000)^$K$2+$L$1*(B4/100000)^$L$2</f>
        <v>1.146704829102169E-30</v>
      </c>
      <c r="L4" s="1">
        <f>J4-$K$1/(B4/100000)^$K$2</f>
        <v>1.570588720386729E-31</v>
      </c>
    </row>
    <row r="5" spans="1:12" x14ac:dyDescent="0.25">
      <c r="A5" s="1"/>
      <c r="B5" s="1">
        <v>14736.8421052631</v>
      </c>
      <c r="C5" s="1">
        <v>-5.0291311221800001E-31</v>
      </c>
      <c r="D5" s="1">
        <v>5.2721298487199999E-23</v>
      </c>
      <c r="E5" s="1">
        <v>-1.9546219257999999E-15</v>
      </c>
      <c r="F5" s="1">
        <v>1.16979143125E-8</v>
      </c>
      <c r="G5">
        <v>0.57643297674600003</v>
      </c>
      <c r="J5" s="1">
        <f t="shared" ref="J5:J23" si="0">-C5</f>
        <v>5.0291311221800001E-31</v>
      </c>
      <c r="K5" s="1">
        <f t="shared" ref="K5:K23" si="1">$K$1/(B5/100000)^$K$2+$L$1*(B5/100000)^$L$2</f>
        <v>3.8716246154750063E-31</v>
      </c>
      <c r="L5" s="1">
        <f t="shared" ref="L5:L23" si="2">J5-$K$1/(B5/100000)^$K$2</f>
        <v>1.4403698367918029E-31</v>
      </c>
    </row>
    <row r="6" spans="1:12" x14ac:dyDescent="0.25">
      <c r="A6" s="1"/>
      <c r="B6" s="1">
        <v>19473.684210526299</v>
      </c>
      <c r="C6" s="1">
        <v>-2.9139140778000001E-31</v>
      </c>
      <c r="D6" s="1">
        <v>3.485137161E-23</v>
      </c>
      <c r="E6" s="1">
        <v>-1.51520724724E-15</v>
      </c>
      <c r="F6" s="1">
        <v>1.07163615503E-8</v>
      </c>
      <c r="G6">
        <v>0.65269104711399994</v>
      </c>
      <c r="J6" s="1">
        <f t="shared" si="0"/>
        <v>2.9139140778000001E-31</v>
      </c>
      <c r="K6" s="1">
        <f t="shared" si="1"/>
        <v>2.0024109546196113E-31</v>
      </c>
      <c r="L6" s="1">
        <f t="shared" si="2"/>
        <v>1.3411802041784047E-31</v>
      </c>
    </row>
    <row r="7" spans="1:12" x14ac:dyDescent="0.25">
      <c r="A7" s="1"/>
      <c r="B7" s="1">
        <v>24210.526315789401</v>
      </c>
      <c r="C7" s="1">
        <v>-2.1155491186399999E-31</v>
      </c>
      <c r="D7" s="1">
        <v>2.6645849921599998E-23</v>
      </c>
      <c r="E7" s="1">
        <v>-1.2681480218E-15</v>
      </c>
      <c r="F7" s="1">
        <v>1.01696829465E-8</v>
      </c>
      <c r="G7">
        <v>0.69967472167300004</v>
      </c>
      <c r="J7" s="1">
        <f t="shared" si="0"/>
        <v>2.1155491186399999E-31</v>
      </c>
      <c r="K7" s="1">
        <f t="shared" si="1"/>
        <v>1.4212287150641057E-31</v>
      </c>
      <c r="L7" s="1">
        <f t="shared" si="2"/>
        <v>1.2899501111170895E-31</v>
      </c>
    </row>
    <row r="8" spans="1:12" x14ac:dyDescent="0.25">
      <c r="B8" s="1">
        <v>28947.368421052601</v>
      </c>
      <c r="C8" s="1">
        <v>-1.7875619258E-31</v>
      </c>
      <c r="D8" s="1">
        <v>2.25240799398E-23</v>
      </c>
      <c r="E8" s="1">
        <v>-1.1205321453199999E-15</v>
      </c>
      <c r="F8" s="1">
        <v>9.9375074027900003E-9</v>
      </c>
      <c r="G8">
        <v>0.72914130499200003</v>
      </c>
      <c r="J8" s="1">
        <f t="shared" si="0"/>
        <v>1.7875619258E-31</v>
      </c>
      <c r="K8" s="1">
        <f t="shared" si="1"/>
        <v>1.2651971857029998E-31</v>
      </c>
      <c r="L8" s="1">
        <f t="shared" si="2"/>
        <v>1.3010888789573508E-31</v>
      </c>
    </row>
    <row r="9" spans="1:12" x14ac:dyDescent="0.25">
      <c r="B9" s="1">
        <v>33684.210526315699</v>
      </c>
      <c r="C9" s="1">
        <v>-1.6581574936400001E-31</v>
      </c>
      <c r="D9" s="1">
        <v>2.0379193127399999E-23</v>
      </c>
      <c r="E9" s="1">
        <v>-1.02967130797E-15</v>
      </c>
      <c r="F9" s="1">
        <v>9.9329012936199993E-9</v>
      </c>
      <c r="G9">
        <v>0.75097224367899995</v>
      </c>
      <c r="J9" s="1">
        <f t="shared" si="0"/>
        <v>1.6581574936400001E-31</v>
      </c>
      <c r="K9" s="1">
        <f t="shared" si="1"/>
        <v>1.2881110890663092E-31</v>
      </c>
      <c r="L9" s="1">
        <f t="shared" si="2"/>
        <v>1.3475301941955977E-31</v>
      </c>
    </row>
    <row r="10" spans="1:12" x14ac:dyDescent="0.25">
      <c r="B10" s="1">
        <v>38421.052631578903</v>
      </c>
      <c r="C10" s="1">
        <v>-1.6716055559600001E-31</v>
      </c>
      <c r="D10" s="1">
        <v>1.96616418444E-23</v>
      </c>
      <c r="E10" s="1">
        <v>-9.8271539806599997E-16</v>
      </c>
      <c r="F10" s="1">
        <v>1.0181561554E-8</v>
      </c>
      <c r="G10">
        <v>0.76551512276099998</v>
      </c>
      <c r="J10" s="1">
        <f t="shared" si="0"/>
        <v>1.6716055559600001E-31</v>
      </c>
      <c r="K10" s="1">
        <f t="shared" si="1"/>
        <v>1.4011837372181462E-31</v>
      </c>
      <c r="L10" s="1">
        <f t="shared" si="2"/>
        <v>1.4611808746885796E-31</v>
      </c>
    </row>
    <row r="11" spans="1:12" x14ac:dyDescent="0.25">
      <c r="B11" s="1">
        <v>43157.894736841998</v>
      </c>
      <c r="C11" s="1">
        <v>-1.75292284435E-31</v>
      </c>
      <c r="D11" s="1">
        <v>1.97045685275E-23</v>
      </c>
      <c r="E11" s="1">
        <v>-9.6155496919700005E-16</v>
      </c>
      <c r="F11" s="1">
        <v>1.05678249548E-8</v>
      </c>
      <c r="G11">
        <v>0.77488217396900005</v>
      </c>
      <c r="J11" s="1">
        <f t="shared" si="0"/>
        <v>1.75292284435E-31</v>
      </c>
      <c r="K11" s="1">
        <f t="shared" si="1"/>
        <v>1.5667786920174222E-31</v>
      </c>
      <c r="L11" s="1">
        <f t="shared" si="2"/>
        <v>1.6037659469959008E-31</v>
      </c>
    </row>
    <row r="12" spans="1:12" x14ac:dyDescent="0.25">
      <c r="B12" s="1">
        <v>47894.736842105202</v>
      </c>
      <c r="C12" s="1">
        <v>-1.81771617786E-31</v>
      </c>
      <c r="D12" s="1">
        <v>1.97902593288E-23</v>
      </c>
      <c r="E12" s="1">
        <v>-9.4597463688599999E-16</v>
      </c>
      <c r="F12" s="1">
        <v>1.0912284834E-8</v>
      </c>
      <c r="G12">
        <v>0.783286784731</v>
      </c>
      <c r="J12" s="1">
        <f t="shared" si="0"/>
        <v>1.81771617786E-31</v>
      </c>
      <c r="K12" s="1">
        <f t="shared" si="1"/>
        <v>1.7668918622980931E-31</v>
      </c>
      <c r="L12" s="1">
        <f t="shared" si="2"/>
        <v>1.7081264564987023E-31</v>
      </c>
    </row>
    <row r="13" spans="1:12" x14ac:dyDescent="0.25">
      <c r="B13" s="1">
        <v>52631.578947368398</v>
      </c>
      <c r="C13" s="1">
        <v>-1.89374848303E-31</v>
      </c>
      <c r="D13" s="1">
        <v>2.0076263428400001E-23</v>
      </c>
      <c r="E13" s="1">
        <v>-9.3915958941699998E-16</v>
      </c>
      <c r="F13" s="1">
        <v>1.1278143492E-8</v>
      </c>
      <c r="G13">
        <v>0.78928983095100003</v>
      </c>
      <c r="J13" s="1">
        <f t="shared" si="0"/>
        <v>1.89374848303E-31</v>
      </c>
      <c r="K13" s="1">
        <f t="shared" si="1"/>
        <v>1.9920437916459367E-31</v>
      </c>
      <c r="L13" s="1">
        <f t="shared" si="2"/>
        <v>1.8108527179893558E-31</v>
      </c>
    </row>
    <row r="14" spans="1:12" x14ac:dyDescent="0.25">
      <c r="B14" s="1">
        <v>57368.4210526315</v>
      </c>
      <c r="C14" s="1">
        <v>-2.0076607377299998E-31</v>
      </c>
      <c r="D14" s="1">
        <v>2.0745308699299999E-23</v>
      </c>
      <c r="E14" s="1">
        <v>-9.4605259278700001E-16</v>
      </c>
      <c r="F14" s="1">
        <v>1.17531259638E-8</v>
      </c>
      <c r="G14">
        <v>0.79371976376200004</v>
      </c>
      <c r="J14" s="1">
        <f t="shared" si="0"/>
        <v>2.0076607377299998E-31</v>
      </c>
      <c r="K14" s="1">
        <f t="shared" si="1"/>
        <v>2.2368296449815834E-31</v>
      </c>
      <c r="L14" s="1">
        <f t="shared" si="2"/>
        <v>1.9434289647302793E-31</v>
      </c>
    </row>
    <row r="15" spans="1:12" x14ac:dyDescent="0.25">
      <c r="B15" s="1">
        <v>62105.263157894697</v>
      </c>
      <c r="C15" s="1">
        <v>-2.1363273592099999E-31</v>
      </c>
      <c r="D15" s="1">
        <v>2.1587196787400001E-23</v>
      </c>
      <c r="E15" s="1">
        <v>-9.5986792234699997E-16</v>
      </c>
      <c r="F15" s="1">
        <v>1.22638737816E-8</v>
      </c>
      <c r="G15">
        <v>0.79598753958299995</v>
      </c>
      <c r="J15" s="1">
        <f t="shared" si="0"/>
        <v>2.1363273592099999E-31</v>
      </c>
      <c r="K15" s="1">
        <f t="shared" si="1"/>
        <v>2.4979494581808438E-31</v>
      </c>
      <c r="L15" s="1">
        <f t="shared" si="2"/>
        <v>2.0855393017392762E-31</v>
      </c>
    </row>
    <row r="16" spans="1:12" x14ac:dyDescent="0.25">
      <c r="B16" s="1">
        <v>66842.105263157806</v>
      </c>
      <c r="C16" s="1">
        <v>-2.3117619165100002E-31</v>
      </c>
      <c r="D16" s="1">
        <v>2.2846742323199999E-23</v>
      </c>
      <c r="E16" s="1">
        <v>-9.8763637128399998E-16</v>
      </c>
      <c r="F16" s="1">
        <v>1.2914120839899999E-8</v>
      </c>
      <c r="G16">
        <v>0.79699356974400004</v>
      </c>
      <c r="J16" s="1">
        <f t="shared" si="0"/>
        <v>2.3117619165100002E-31</v>
      </c>
      <c r="K16" s="1">
        <f t="shared" si="1"/>
        <v>2.7732633556717505E-31</v>
      </c>
      <c r="L16" s="1">
        <f t="shared" si="2"/>
        <v>2.2709042715757893E-31</v>
      </c>
    </row>
    <row r="17" spans="2:12" x14ac:dyDescent="0.25">
      <c r="B17" s="1">
        <v>71578.947368420995</v>
      </c>
      <c r="C17" s="1">
        <v>-2.5186394462000002E-31</v>
      </c>
      <c r="D17" s="1">
        <v>2.4387639693300001E-23</v>
      </c>
      <c r="E17" s="1">
        <v>-1.0249875506200001E-15</v>
      </c>
      <c r="F17" s="1">
        <v>1.3655391436900001E-8</v>
      </c>
      <c r="G17">
        <v>0.79668130882499999</v>
      </c>
      <c r="J17" s="1">
        <f t="shared" si="0"/>
        <v>2.5186394462000002E-31</v>
      </c>
      <c r="K17" s="1">
        <f t="shared" si="1"/>
        <v>3.0613072740525392E-31</v>
      </c>
      <c r="L17" s="1">
        <f t="shared" si="2"/>
        <v>2.4852770546380688E-31</v>
      </c>
    </row>
    <row r="18" spans="2:12" x14ac:dyDescent="0.25">
      <c r="B18" s="1">
        <v>76315.789473684097</v>
      </c>
      <c r="C18" s="1">
        <v>-2.7572048706399999E-31</v>
      </c>
      <c r="D18" s="1">
        <v>2.62042493626E-23</v>
      </c>
      <c r="E18" s="1">
        <v>-1.0715741235099999E-15</v>
      </c>
      <c r="F18" s="1">
        <v>1.44904188654E-8</v>
      </c>
      <c r="G18">
        <v>0.79538295047999996</v>
      </c>
      <c r="J18" s="1">
        <f t="shared" si="0"/>
        <v>2.7572048706399999E-31</v>
      </c>
      <c r="K18" s="1">
        <f t="shared" si="1"/>
        <v>3.3610303926008196E-31</v>
      </c>
      <c r="L18" s="1">
        <f t="shared" si="2"/>
        <v>2.7296065244951087E-31</v>
      </c>
    </row>
    <row r="19" spans="2:12" x14ac:dyDescent="0.25">
      <c r="B19" s="1">
        <v>81052.631578947301</v>
      </c>
      <c r="C19" s="1">
        <v>-3.02878541207E-31</v>
      </c>
      <c r="D19" s="1">
        <v>2.8297998152500001E-23</v>
      </c>
      <c r="E19" s="1">
        <v>-1.12715803103E-15</v>
      </c>
      <c r="F19" s="1">
        <v>1.5419542811499999E-8</v>
      </c>
      <c r="G19">
        <v>0.79311917794999998</v>
      </c>
      <c r="J19" s="1">
        <f t="shared" si="0"/>
        <v>3.02878541207E-31</v>
      </c>
      <c r="K19" s="1">
        <f t="shared" si="1"/>
        <v>3.6716457117017358E-31</v>
      </c>
      <c r="L19" s="1">
        <f t="shared" si="2"/>
        <v>3.0056929089853716E-31</v>
      </c>
    </row>
    <row r="20" spans="2:12" x14ac:dyDescent="0.25">
      <c r="B20" s="1">
        <v>85789.473684210505</v>
      </c>
      <c r="C20" s="1">
        <v>-3.3337780297399998E-31</v>
      </c>
      <c r="D20" s="1">
        <v>3.0665492558600002E-23</v>
      </c>
      <c r="E20" s="1">
        <v>-1.1914382289900001E-15</v>
      </c>
      <c r="F20" s="1">
        <v>1.6441941489800002E-8</v>
      </c>
      <c r="G20">
        <v>0.78996856145100003</v>
      </c>
      <c r="J20" s="1">
        <f t="shared" si="0"/>
        <v>3.3337780297399998E-31</v>
      </c>
      <c r="K20" s="1">
        <f t="shared" si="1"/>
        <v>3.9925413385948357E-31</v>
      </c>
      <c r="L20" s="1">
        <f t="shared" si="2"/>
        <v>3.3142590535208901E-31</v>
      </c>
    </row>
    <row r="21" spans="2:12" x14ac:dyDescent="0.25">
      <c r="B21" s="1">
        <v>90526.315789473607</v>
      </c>
      <c r="C21" s="1">
        <v>-3.6517225610800001E-31</v>
      </c>
      <c r="D21" s="1">
        <v>3.3158412192599997E-23</v>
      </c>
      <c r="E21" s="1">
        <v>-1.26054050232E-15</v>
      </c>
      <c r="F21" s="1">
        <v>1.7519227646300001E-8</v>
      </c>
      <c r="G21">
        <v>0.78627528247599998</v>
      </c>
      <c r="J21" s="1">
        <f t="shared" si="0"/>
        <v>3.6517225610800001E-31</v>
      </c>
      <c r="K21" s="1">
        <f t="shared" si="1"/>
        <v>4.3232257943166399E-31</v>
      </c>
      <c r="L21" s="1">
        <f t="shared" si="2"/>
        <v>3.6350743282436577E-31</v>
      </c>
    </row>
    <row r="22" spans="2:12" x14ac:dyDescent="0.25">
      <c r="B22" s="1">
        <v>95263.157894736796</v>
      </c>
      <c r="C22" s="1">
        <v>-4.0123805552100003E-31</v>
      </c>
      <c r="D22" s="1">
        <v>3.5979977338599999E-23</v>
      </c>
      <c r="E22" s="1">
        <v>-1.3393411226900001E-15</v>
      </c>
      <c r="F22" s="1">
        <v>1.87030886227E-8</v>
      </c>
      <c r="G22">
        <v>0.78185513818200003</v>
      </c>
      <c r="J22" s="1">
        <f t="shared" si="0"/>
        <v>4.0123805552100003E-31</v>
      </c>
      <c r="K22" s="1">
        <f t="shared" si="1"/>
        <v>4.6632931328875427E-31</v>
      </c>
      <c r="L22" s="1">
        <f t="shared" si="2"/>
        <v>3.9980651461514687E-31</v>
      </c>
    </row>
    <row r="23" spans="2:12" x14ac:dyDescent="0.25">
      <c r="B23" s="1">
        <v>100000</v>
      </c>
      <c r="C23" s="1">
        <v>-4.40117241441E-31</v>
      </c>
      <c r="D23" s="1">
        <v>3.9024922374200002E-23</v>
      </c>
      <c r="E23" s="1">
        <v>-1.4250780403500001E-15</v>
      </c>
      <c r="F23" s="1">
        <v>1.9965249800999999E-8</v>
      </c>
      <c r="G23">
        <v>0.77678157954799998</v>
      </c>
      <c r="J23" s="1">
        <f t="shared" si="0"/>
        <v>4.40117241441E-31</v>
      </c>
      <c r="K23" s="1">
        <f t="shared" si="1"/>
        <v>5.0124000000000003E-31</v>
      </c>
      <c r="L23" s="1">
        <f t="shared" si="2"/>
        <v>4.3887724144100001E-31</v>
      </c>
    </row>
    <row r="25" spans="2:12" x14ac:dyDescent="0.25">
      <c r="J25" t="s">
        <v>9</v>
      </c>
      <c r="K25" s="1">
        <f>SUMXMY2(J4:J23,K4:K23)/AVERAGE(J4:J23)^2</f>
        <v>0.82153933291325465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L1" workbookViewId="0">
      <selection activeCell="K4" sqref="K4"/>
    </sheetView>
  </sheetViews>
  <sheetFormatPr baseColWidth="10" defaultRowHeight="15" x14ac:dyDescent="0.25"/>
  <sheetData>
    <row r="1" spans="1:12" x14ac:dyDescent="0.25">
      <c r="J1" t="s">
        <v>5</v>
      </c>
      <c r="K1" s="1">
        <v>4.9999999999999996E-25</v>
      </c>
      <c r="L1" s="1">
        <v>4.1947959614162E-23</v>
      </c>
    </row>
    <row r="2" spans="1:12" x14ac:dyDescent="0.25">
      <c r="J2" t="s">
        <v>7</v>
      </c>
      <c r="K2">
        <v>2.4</v>
      </c>
      <c r="L2">
        <v>1.5</v>
      </c>
    </row>
    <row r="3" spans="1:12" x14ac:dyDescent="0.25">
      <c r="A3" s="1"/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J3" t="s">
        <v>6</v>
      </c>
      <c r="K3" t="s">
        <v>8</v>
      </c>
    </row>
    <row r="4" spans="1:12" x14ac:dyDescent="0.25">
      <c r="A4" s="1"/>
      <c r="B4" s="1">
        <v>10000</v>
      </c>
      <c r="C4" s="1">
        <v>-1.2879523128400001E-30</v>
      </c>
      <c r="D4" s="1">
        <v>1.02147203927E-22</v>
      </c>
      <c r="E4" s="1">
        <v>-2.8085617065500002E-15</v>
      </c>
      <c r="F4" s="1">
        <v>1.25907145227E-8</v>
      </c>
      <c r="G4">
        <v>0.42605715051499998</v>
      </c>
      <c r="J4" s="1">
        <f>D4</f>
        <v>1.02147203927E-22</v>
      </c>
      <c r="K4" s="1">
        <f>$K$1/(B4/100000)^$K$2+$L$1*(B4/100000)^$L$2</f>
        <v>1.2692083253125401E-22</v>
      </c>
    </row>
    <row r="5" spans="1:12" x14ac:dyDescent="0.25">
      <c r="A5" s="1"/>
      <c r="B5" s="1">
        <v>14736.8421052631</v>
      </c>
      <c r="C5" s="1">
        <v>-5.0291311221800001E-31</v>
      </c>
      <c r="D5" s="1">
        <v>5.2721298487199999E-23</v>
      </c>
      <c r="E5" s="1">
        <v>-1.9546219257999999E-15</v>
      </c>
      <c r="F5" s="1">
        <v>1.16979143125E-8</v>
      </c>
      <c r="G5">
        <v>0.57643297674600003</v>
      </c>
      <c r="J5" s="1">
        <f t="shared" ref="J5:J23" si="0">D5</f>
        <v>5.2721298487199999E-23</v>
      </c>
      <c r="K5" s="1">
        <f t="shared" ref="K5:K23" si="1">$K$1/(B5/100000)^$K$2+$L$1*(B5/100000)^$L$2</f>
        <v>5.189524423974427E-23</v>
      </c>
    </row>
    <row r="6" spans="1:12" x14ac:dyDescent="0.25">
      <c r="A6" s="1"/>
      <c r="B6" s="1">
        <v>19473.684210526299</v>
      </c>
      <c r="C6" s="1">
        <v>-2.9139140778000001E-31</v>
      </c>
      <c r="D6" s="1">
        <v>3.485137161E-23</v>
      </c>
      <c r="E6" s="1">
        <v>-1.51520724724E-15</v>
      </c>
      <c r="F6" s="1">
        <v>1.07163615503E-8</v>
      </c>
      <c r="G6">
        <v>0.65269104711399994</v>
      </c>
      <c r="J6" s="1">
        <f t="shared" si="0"/>
        <v>3.485137161E-23</v>
      </c>
      <c r="K6" s="1">
        <f t="shared" si="1"/>
        <v>2.8973299014789307E-23</v>
      </c>
    </row>
    <row r="7" spans="1:12" x14ac:dyDescent="0.25">
      <c r="A7" s="1"/>
      <c r="B7" s="1">
        <v>24210.526315789401</v>
      </c>
      <c r="C7" s="1">
        <v>-2.1155491186399999E-31</v>
      </c>
      <c r="D7" s="1">
        <v>2.6645849921599998E-23</v>
      </c>
      <c r="E7" s="1">
        <v>-1.2681480218E-15</v>
      </c>
      <c r="F7" s="1">
        <v>1.01696829465E-8</v>
      </c>
      <c r="G7">
        <v>0.69967472167300004</v>
      </c>
      <c r="J7" s="1">
        <f t="shared" si="0"/>
        <v>2.6645849921599998E-23</v>
      </c>
      <c r="K7" s="1">
        <f t="shared" si="1"/>
        <v>2.0040969838537152E-23</v>
      </c>
    </row>
    <row r="8" spans="1:12" x14ac:dyDescent="0.25">
      <c r="B8" s="1">
        <v>28947.368421052601</v>
      </c>
      <c r="C8" s="1">
        <v>-1.7875619258E-31</v>
      </c>
      <c r="D8" s="1">
        <v>2.25240799398E-23</v>
      </c>
      <c r="E8" s="1">
        <v>-1.1205321453199999E-15</v>
      </c>
      <c r="F8" s="1">
        <v>9.9375074027900003E-9</v>
      </c>
      <c r="G8">
        <v>0.72914130499200003</v>
      </c>
      <c r="J8" s="1">
        <f t="shared" si="0"/>
        <v>2.25240799398E-23</v>
      </c>
      <c r="K8" s="1">
        <f t="shared" si="1"/>
        <v>1.6330518017918313E-23</v>
      </c>
    </row>
    <row r="9" spans="1:12" x14ac:dyDescent="0.25">
      <c r="B9" s="1">
        <v>33684.210526315699</v>
      </c>
      <c r="C9" s="1">
        <v>-1.6581574936400001E-31</v>
      </c>
      <c r="D9" s="1">
        <v>2.0379193127399999E-23</v>
      </c>
      <c r="E9" s="1">
        <v>-1.02967130797E-15</v>
      </c>
      <c r="F9" s="1">
        <v>9.9329012936199993E-9</v>
      </c>
      <c r="G9">
        <v>0.75097224367899995</v>
      </c>
      <c r="J9" s="1">
        <f t="shared" si="0"/>
        <v>2.0379193127399999E-23</v>
      </c>
      <c r="K9" s="1">
        <f t="shared" si="1"/>
        <v>1.5010683789162527E-23</v>
      </c>
    </row>
    <row r="10" spans="1:12" x14ac:dyDescent="0.25">
      <c r="B10" s="1">
        <v>38421.052631578903</v>
      </c>
      <c r="C10" s="1">
        <v>-1.6716055559600001E-31</v>
      </c>
      <c r="D10" s="1">
        <v>1.96616418444E-23</v>
      </c>
      <c r="E10" s="1">
        <v>-9.8271539806599997E-16</v>
      </c>
      <c r="F10" s="1">
        <v>1.0181561554E-8</v>
      </c>
      <c r="G10">
        <v>0.76551512276099998</v>
      </c>
      <c r="J10" s="1">
        <f t="shared" si="0"/>
        <v>1.96616418444E-23</v>
      </c>
      <c r="K10" s="1">
        <f t="shared" si="1"/>
        <v>1.495594902144835E-23</v>
      </c>
    </row>
    <row r="11" spans="1:12" x14ac:dyDescent="0.25">
      <c r="B11" s="1">
        <v>43157.894736841998</v>
      </c>
      <c r="C11" s="1">
        <v>-1.75292284435E-31</v>
      </c>
      <c r="D11" s="1">
        <v>1.97045685275E-23</v>
      </c>
      <c r="E11" s="1">
        <v>-9.6155496919700005E-16</v>
      </c>
      <c r="F11" s="1">
        <v>1.05678249548E-8</v>
      </c>
      <c r="G11">
        <v>0.77488217396900005</v>
      </c>
      <c r="J11" s="1">
        <f t="shared" si="0"/>
        <v>1.97045685275E-23</v>
      </c>
      <c r="K11" s="1">
        <f t="shared" si="1"/>
        <v>1.5650131728298186E-23</v>
      </c>
    </row>
    <row r="12" spans="1:12" x14ac:dyDescent="0.25">
      <c r="B12" s="1">
        <v>47894.736842105202</v>
      </c>
      <c r="C12" s="1">
        <v>-1.81771617786E-31</v>
      </c>
      <c r="D12" s="1">
        <v>1.97902593288E-23</v>
      </c>
      <c r="E12" s="1">
        <v>-9.4597463688599999E-16</v>
      </c>
      <c r="F12" s="1">
        <v>1.0912284834E-8</v>
      </c>
      <c r="G12">
        <v>0.783286784731</v>
      </c>
      <c r="J12" s="1">
        <f t="shared" si="0"/>
        <v>1.97902593288E-23</v>
      </c>
      <c r="K12" s="1">
        <f t="shared" si="1"/>
        <v>1.6830122229544731E-23</v>
      </c>
    </row>
    <row r="13" spans="1:12" x14ac:dyDescent="0.25">
      <c r="B13" s="1">
        <v>52631.578947368398</v>
      </c>
      <c r="C13" s="1">
        <v>-1.89374848303E-31</v>
      </c>
      <c r="D13" s="1">
        <v>2.0076263428400001E-23</v>
      </c>
      <c r="E13" s="1">
        <v>-9.3915958941699998E-16</v>
      </c>
      <c r="F13" s="1">
        <v>1.1278143492E-8</v>
      </c>
      <c r="G13">
        <v>0.78928983095100003</v>
      </c>
      <c r="J13" s="1">
        <f t="shared" si="0"/>
        <v>2.0076263428400001E-23</v>
      </c>
      <c r="K13" s="1">
        <f t="shared" si="1"/>
        <v>1.8350316197209341E-23</v>
      </c>
    </row>
    <row r="14" spans="1:12" x14ac:dyDescent="0.25">
      <c r="B14" s="1">
        <v>57368.4210526315</v>
      </c>
      <c r="C14" s="1">
        <v>-2.0076607377299998E-31</v>
      </c>
      <c r="D14" s="1">
        <v>2.0745308699299999E-23</v>
      </c>
      <c r="E14" s="1">
        <v>-9.4605259278700001E-16</v>
      </c>
      <c r="F14" s="1">
        <v>1.17531259638E-8</v>
      </c>
      <c r="G14">
        <v>0.79371976376200004</v>
      </c>
      <c r="J14" s="1">
        <f t="shared" si="0"/>
        <v>2.0745308699299999E-23</v>
      </c>
      <c r="K14" s="1">
        <f t="shared" si="1"/>
        <v>2.0124592761300685E-23</v>
      </c>
    </row>
    <row r="15" spans="1:12" x14ac:dyDescent="0.25">
      <c r="B15" s="1">
        <v>62105.263157894697</v>
      </c>
      <c r="C15" s="1">
        <v>-2.1363273592099999E-31</v>
      </c>
      <c r="D15" s="1">
        <v>2.1587196787400001E-23</v>
      </c>
      <c r="E15" s="1">
        <v>-9.5986792234699997E-16</v>
      </c>
      <c r="F15" s="1">
        <v>1.22638737816E-8</v>
      </c>
      <c r="G15">
        <v>0.79598753958299995</v>
      </c>
      <c r="J15" s="1">
        <f t="shared" si="0"/>
        <v>2.1587196787400001E-23</v>
      </c>
      <c r="K15" s="1">
        <f t="shared" si="1"/>
        <v>2.209910356184504E-23</v>
      </c>
    </row>
    <row r="16" spans="1:12" x14ac:dyDescent="0.25">
      <c r="B16" s="1">
        <v>66842.105263157806</v>
      </c>
      <c r="C16" s="1">
        <v>-2.3117619165100002E-31</v>
      </c>
      <c r="D16" s="1">
        <v>2.2846742323199999E-23</v>
      </c>
      <c r="E16" s="1">
        <v>-9.8763637128399998E-16</v>
      </c>
      <c r="F16" s="1">
        <v>1.2914120839899999E-8</v>
      </c>
      <c r="G16">
        <v>0.79699356974400004</v>
      </c>
      <c r="J16" s="1">
        <f t="shared" si="0"/>
        <v>2.2846742323199999E-23</v>
      </c>
      <c r="K16" s="1">
        <f t="shared" si="1"/>
        <v>2.4238538669993841E-23</v>
      </c>
    </row>
    <row r="17" spans="2:11" x14ac:dyDescent="0.25">
      <c r="B17" s="1">
        <v>71578.947368420995</v>
      </c>
      <c r="C17" s="1">
        <v>-2.5186394462000002E-31</v>
      </c>
      <c r="D17" s="1">
        <v>2.4387639693300001E-23</v>
      </c>
      <c r="E17" s="1">
        <v>-1.0249875506200001E-15</v>
      </c>
      <c r="F17" s="1">
        <v>1.3655391436900001E-8</v>
      </c>
      <c r="G17">
        <v>0.79668130882499999</v>
      </c>
      <c r="J17" s="1">
        <f t="shared" si="0"/>
        <v>2.4387639693300001E-23</v>
      </c>
      <c r="K17" s="1">
        <f t="shared" si="1"/>
        <v>2.6518762234863642E-23</v>
      </c>
    </row>
    <row r="18" spans="2:11" x14ac:dyDescent="0.25">
      <c r="B18" s="1">
        <v>76315.789473684097</v>
      </c>
      <c r="C18" s="1">
        <v>-2.7572048706399999E-31</v>
      </c>
      <c r="D18" s="1">
        <v>2.62042493626E-23</v>
      </c>
      <c r="E18" s="1">
        <v>-1.0715741235099999E-15</v>
      </c>
      <c r="F18" s="1">
        <v>1.44904188654E-8</v>
      </c>
      <c r="G18">
        <v>0.79538295047999996</v>
      </c>
      <c r="J18" s="1">
        <f t="shared" si="0"/>
        <v>2.62042493626E-23</v>
      </c>
      <c r="K18" s="1">
        <f t="shared" si="1"/>
        <v>2.8922657625062887E-23</v>
      </c>
    </row>
    <row r="19" spans="2:11" x14ac:dyDescent="0.25">
      <c r="B19" s="1">
        <v>81052.631578947301</v>
      </c>
      <c r="C19" s="1">
        <v>-3.02878541207E-31</v>
      </c>
      <c r="D19" s="1">
        <v>2.8297998152500001E-23</v>
      </c>
      <c r="E19" s="1">
        <v>-1.12715803103E-15</v>
      </c>
      <c r="F19" s="1">
        <v>1.5419542811499999E-8</v>
      </c>
      <c r="G19">
        <v>0.79311917794999998</v>
      </c>
      <c r="J19" s="1">
        <f t="shared" si="0"/>
        <v>2.8297998152500001E-23</v>
      </c>
      <c r="K19" s="1">
        <f t="shared" si="1"/>
        <v>3.1437679189957825E-23</v>
      </c>
    </row>
    <row r="20" spans="2:11" x14ac:dyDescent="0.25">
      <c r="B20" s="1">
        <v>85789.473684210505</v>
      </c>
      <c r="C20" s="1">
        <v>-3.3337780297399998E-31</v>
      </c>
      <c r="D20" s="1">
        <v>3.0665492558600002E-23</v>
      </c>
      <c r="E20" s="1">
        <v>-1.1914382289900001E-15</v>
      </c>
      <c r="F20" s="1">
        <v>1.6441941489800002E-8</v>
      </c>
      <c r="G20">
        <v>0.78996856145100003</v>
      </c>
      <c r="J20" s="1">
        <f t="shared" si="0"/>
        <v>3.0665492558600002E-23</v>
      </c>
      <c r="K20" s="1">
        <f t="shared" si="1"/>
        <v>3.4054354251661379E-23</v>
      </c>
    </row>
    <row r="21" spans="2:11" x14ac:dyDescent="0.25">
      <c r="B21" s="1">
        <v>90526.315789473607</v>
      </c>
      <c r="C21" s="1">
        <v>-3.6517225610800001E-31</v>
      </c>
      <c r="D21" s="1">
        <v>3.3158412192599997E-23</v>
      </c>
      <c r="E21" s="1">
        <v>-1.26054050232E-15</v>
      </c>
      <c r="F21" s="1">
        <v>1.7519227646300001E-8</v>
      </c>
      <c r="G21">
        <v>0.78627528247599998</v>
      </c>
      <c r="J21" s="1">
        <f t="shared" si="0"/>
        <v>3.3158412192599997E-23</v>
      </c>
      <c r="K21" s="1">
        <f t="shared" si="1"/>
        <v>3.6765335703112074E-23</v>
      </c>
    </row>
    <row r="22" spans="2:11" x14ac:dyDescent="0.25">
      <c r="B22" s="1">
        <v>95263.157894736796</v>
      </c>
      <c r="C22" s="1">
        <v>-4.0123805552100003E-31</v>
      </c>
      <c r="D22" s="1">
        <v>3.5979977338599999E-23</v>
      </c>
      <c r="E22" s="1">
        <v>-1.3393411226900001E-15</v>
      </c>
      <c r="F22" s="1">
        <v>1.87030886227E-8</v>
      </c>
      <c r="G22">
        <v>0.78185513818200003</v>
      </c>
      <c r="J22" s="1">
        <f t="shared" si="0"/>
        <v>3.5979977338599999E-23</v>
      </c>
      <c r="K22" s="1">
        <f t="shared" si="1"/>
        <v>3.9564784997368138E-23</v>
      </c>
    </row>
    <row r="23" spans="2:11" x14ac:dyDescent="0.25">
      <c r="B23" s="1">
        <v>100000</v>
      </c>
      <c r="C23" s="1">
        <v>-4.40117241441E-31</v>
      </c>
      <c r="D23" s="1">
        <v>3.9024922374200002E-23</v>
      </c>
      <c r="E23" s="1">
        <v>-1.4250780403500001E-15</v>
      </c>
      <c r="F23" s="1">
        <v>1.9965249800999999E-8</v>
      </c>
      <c r="G23">
        <v>0.77678157954799998</v>
      </c>
      <c r="J23" s="1">
        <f t="shared" si="0"/>
        <v>3.9024922374200002E-23</v>
      </c>
      <c r="K23" s="1">
        <f t="shared" si="1"/>
        <v>4.2447959614162002E-23</v>
      </c>
    </row>
    <row r="25" spans="2:11" x14ac:dyDescent="0.25">
      <c r="J25" t="s">
        <v>9</v>
      </c>
      <c r="K25" s="1">
        <f>SUMXMY2(J4:J23,K4:K23)/AVERAGE(J4:J23)^2</f>
        <v>0.91525043123904681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B1" workbookViewId="0">
      <selection activeCell="K2" sqref="K2"/>
    </sheetView>
  </sheetViews>
  <sheetFormatPr baseColWidth="10" defaultRowHeight="15" x14ac:dyDescent="0.25"/>
  <sheetData>
    <row r="1" spans="1:12" x14ac:dyDescent="0.25">
      <c r="J1" t="s">
        <v>5</v>
      </c>
      <c r="K1" s="1">
        <v>4.9999999999999999E-17</v>
      </c>
      <c r="L1" s="1">
        <v>4.1947959614162002E-16</v>
      </c>
    </row>
    <row r="2" spans="1:12" x14ac:dyDescent="0.25">
      <c r="J2" t="s">
        <v>7</v>
      </c>
      <c r="K2">
        <v>2</v>
      </c>
      <c r="L2">
        <v>1.5</v>
      </c>
    </row>
    <row r="3" spans="1:12" x14ac:dyDescent="0.25">
      <c r="A3" s="1"/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J3" t="s">
        <v>6</v>
      </c>
      <c r="K3" t="s">
        <v>8</v>
      </c>
    </row>
    <row r="4" spans="1:12" x14ac:dyDescent="0.25">
      <c r="A4" s="1"/>
      <c r="B4" s="1">
        <v>10000</v>
      </c>
      <c r="C4" s="1">
        <v>-1.2879523128400001E-30</v>
      </c>
      <c r="D4" s="1">
        <v>1.02147203927E-22</v>
      </c>
      <c r="E4" s="1">
        <v>-2.8085617065500002E-15</v>
      </c>
      <c r="F4" s="1">
        <v>1.25907145227E-8</v>
      </c>
      <c r="G4">
        <v>0.42605715051499998</v>
      </c>
      <c r="J4" s="1">
        <f>-E4</f>
        <v>2.8085617065500002E-15</v>
      </c>
      <c r="K4" s="1">
        <f>$K$1/(B4/100000)^$K$2+$L$1*(B4/100000)^$L$2</f>
        <v>5.01326510955775E-15</v>
      </c>
    </row>
    <row r="5" spans="1:12" x14ac:dyDescent="0.25">
      <c r="A5" s="1"/>
      <c r="B5" s="1">
        <v>14736.8421052631</v>
      </c>
      <c r="C5" s="1">
        <v>-5.0291311221800001E-31</v>
      </c>
      <c r="D5" s="1">
        <v>5.2721298487199999E-23</v>
      </c>
      <c r="E5" s="1">
        <v>-1.9546219257999999E-15</v>
      </c>
      <c r="F5" s="1">
        <v>1.16979143125E-8</v>
      </c>
      <c r="G5">
        <v>0.57643297674600003</v>
      </c>
      <c r="J5" s="1">
        <f t="shared" ref="J5:J23" si="0">-E5</f>
        <v>1.9546219257999999E-15</v>
      </c>
      <c r="K5" s="1">
        <f t="shared" ref="K5:K23" si="1">$K$1/(B5/100000)^$K$2+$L$1*(B5/100000)^$L$2</f>
        <v>2.3260269974609823E-15</v>
      </c>
    </row>
    <row r="6" spans="1:12" x14ac:dyDescent="0.25">
      <c r="A6" s="1"/>
      <c r="B6" s="1">
        <v>19473.684210526299</v>
      </c>
      <c r="C6" s="1">
        <v>-2.9139140778000001E-31</v>
      </c>
      <c r="D6" s="1">
        <v>3.485137161E-23</v>
      </c>
      <c r="E6" s="1">
        <v>-1.51520724724E-15</v>
      </c>
      <c r="F6" s="1">
        <v>1.07163615503E-8</v>
      </c>
      <c r="G6">
        <v>0.65269104711399994</v>
      </c>
      <c r="J6" s="1">
        <f t="shared" si="0"/>
        <v>1.51520724724E-15</v>
      </c>
      <c r="K6" s="1">
        <f t="shared" si="1"/>
        <v>1.3545287964866411E-15</v>
      </c>
    </row>
    <row r="7" spans="1:12" x14ac:dyDescent="0.25">
      <c r="A7" s="1"/>
      <c r="B7" s="1">
        <v>24210.526315789401</v>
      </c>
      <c r="C7" s="1">
        <v>-2.1155491186399999E-31</v>
      </c>
      <c r="D7" s="1">
        <v>2.6645849921599998E-23</v>
      </c>
      <c r="E7" s="1">
        <v>-1.2681480218E-15</v>
      </c>
      <c r="F7" s="1">
        <v>1.01696829465E-8</v>
      </c>
      <c r="G7">
        <v>0.69967472167300004</v>
      </c>
      <c r="J7" s="1">
        <f t="shared" si="0"/>
        <v>1.2681480218E-15</v>
      </c>
      <c r="K7" s="1">
        <f t="shared" si="1"/>
        <v>9.029954765030586E-16</v>
      </c>
    </row>
    <row r="8" spans="1:12" x14ac:dyDescent="0.25">
      <c r="B8" s="1">
        <v>28947.368421052601</v>
      </c>
      <c r="C8" s="1">
        <v>-1.7875619258E-31</v>
      </c>
      <c r="D8" s="1">
        <v>2.25240799398E-23</v>
      </c>
      <c r="E8" s="1">
        <v>-1.1205321453199999E-15</v>
      </c>
      <c r="F8" s="1">
        <v>9.9375074027900003E-9</v>
      </c>
      <c r="G8">
        <v>0.72914130499200003</v>
      </c>
      <c r="J8" s="1">
        <f t="shared" si="0"/>
        <v>1.1205321453199999E-15</v>
      </c>
      <c r="K8" s="1">
        <f t="shared" si="1"/>
        <v>6.620259923310086E-16</v>
      </c>
    </row>
    <row r="9" spans="1:12" x14ac:dyDescent="0.25">
      <c r="B9" s="1">
        <v>33684.210526315699</v>
      </c>
      <c r="C9" s="1">
        <v>-1.6581574936400001E-31</v>
      </c>
      <c r="D9" s="1">
        <v>2.0379193127399999E-23</v>
      </c>
      <c r="E9" s="1">
        <v>-1.02967130797E-15</v>
      </c>
      <c r="F9" s="1">
        <v>9.9329012936199993E-9</v>
      </c>
      <c r="G9">
        <v>0.75097224367899995</v>
      </c>
      <c r="J9" s="1">
        <f t="shared" si="0"/>
        <v>1.02967130797E-15</v>
      </c>
      <c r="K9" s="1">
        <f t="shared" si="1"/>
        <v>5.2268072918611792E-16</v>
      </c>
    </row>
    <row r="10" spans="1:12" x14ac:dyDescent="0.25">
      <c r="B10" s="1">
        <v>38421.052631578903</v>
      </c>
      <c r="C10" s="1">
        <v>-1.6716055559600001E-31</v>
      </c>
      <c r="D10" s="1">
        <v>1.96616418444E-23</v>
      </c>
      <c r="E10" s="1">
        <v>-9.8271539806599997E-16</v>
      </c>
      <c r="F10" s="1">
        <v>1.0181561554E-8</v>
      </c>
      <c r="G10">
        <v>0.76551512276099998</v>
      </c>
      <c r="J10" s="1">
        <f t="shared" si="0"/>
        <v>9.8271539806599997E-16</v>
      </c>
      <c r="K10" s="1">
        <f t="shared" si="1"/>
        <v>4.3861252965016117E-16</v>
      </c>
    </row>
    <row r="11" spans="1:12" x14ac:dyDescent="0.25">
      <c r="B11" s="1">
        <v>43157.894736841998</v>
      </c>
      <c r="C11" s="1">
        <v>-1.75292284435E-31</v>
      </c>
      <c r="D11" s="1">
        <v>1.97045685275E-23</v>
      </c>
      <c r="E11" s="1">
        <v>-9.6155496919700005E-16</v>
      </c>
      <c r="F11" s="1">
        <v>1.05678249548E-8</v>
      </c>
      <c r="G11">
        <v>0.77488217396900005</v>
      </c>
      <c r="J11" s="1">
        <f t="shared" si="0"/>
        <v>9.6155496919700005E-16</v>
      </c>
      <c r="K11" s="1">
        <f t="shared" si="1"/>
        <v>3.873740875076216E-16</v>
      </c>
    </row>
    <row r="12" spans="1:12" x14ac:dyDescent="0.25">
      <c r="B12" s="1">
        <v>47894.736842105202</v>
      </c>
      <c r="C12" s="1">
        <v>-1.81771617786E-31</v>
      </c>
      <c r="D12" s="1">
        <v>1.97902593288E-23</v>
      </c>
      <c r="E12" s="1">
        <v>-9.4597463688599999E-16</v>
      </c>
      <c r="F12" s="1">
        <v>1.0912284834E-8</v>
      </c>
      <c r="G12">
        <v>0.783286784731</v>
      </c>
      <c r="J12" s="1">
        <f t="shared" si="0"/>
        <v>9.4597463688599999E-16</v>
      </c>
      <c r="K12" s="1">
        <f t="shared" si="1"/>
        <v>3.5700973089543306E-16</v>
      </c>
    </row>
    <row r="13" spans="1:12" x14ac:dyDescent="0.25">
      <c r="B13" s="1">
        <v>52631.578947368398</v>
      </c>
      <c r="C13" s="1">
        <v>-1.89374848303E-31</v>
      </c>
      <c r="D13" s="1">
        <v>2.0076263428400001E-23</v>
      </c>
      <c r="E13" s="1">
        <v>-9.3915958941699998E-16</v>
      </c>
      <c r="F13" s="1">
        <v>1.1278143492E-8</v>
      </c>
      <c r="G13">
        <v>0.78928983095100003</v>
      </c>
      <c r="J13" s="1">
        <f t="shared" si="0"/>
        <v>9.3915958941699998E-16</v>
      </c>
      <c r="K13" s="1">
        <f t="shared" si="1"/>
        <v>3.4066972863499199E-16</v>
      </c>
    </row>
    <row r="14" spans="1:12" x14ac:dyDescent="0.25">
      <c r="B14" s="1">
        <v>57368.4210526315</v>
      </c>
      <c r="C14" s="1">
        <v>-2.0076607377299998E-31</v>
      </c>
      <c r="D14" s="1">
        <v>2.0745308699299999E-23</v>
      </c>
      <c r="E14" s="1">
        <v>-9.4605259278700001E-16</v>
      </c>
      <c r="F14" s="1">
        <v>1.17531259638E-8</v>
      </c>
      <c r="G14">
        <v>0.79371976376200004</v>
      </c>
      <c r="J14" s="1">
        <f t="shared" si="0"/>
        <v>9.4605259278700001E-16</v>
      </c>
      <c r="K14" s="1">
        <f t="shared" si="1"/>
        <v>3.3419533436803346E-16</v>
      </c>
    </row>
    <row r="15" spans="1:12" x14ac:dyDescent="0.25">
      <c r="B15" s="1">
        <v>62105.263157894697</v>
      </c>
      <c r="C15" s="1">
        <v>-2.1363273592099999E-31</v>
      </c>
      <c r="D15" s="1">
        <v>2.1587196787400001E-23</v>
      </c>
      <c r="E15" s="1">
        <v>-9.5986792234699997E-16</v>
      </c>
      <c r="F15" s="1">
        <v>1.22638737816E-8</v>
      </c>
      <c r="G15">
        <v>0.79598753958299995</v>
      </c>
      <c r="J15" s="1">
        <f t="shared" si="0"/>
        <v>9.5986792234699997E-16</v>
      </c>
      <c r="K15" s="1">
        <f t="shared" si="1"/>
        <v>3.3493914478461073E-16</v>
      </c>
    </row>
    <row r="16" spans="1:12" x14ac:dyDescent="0.25">
      <c r="B16" s="1">
        <v>66842.105263157806</v>
      </c>
      <c r="C16" s="1">
        <v>-2.3117619165100002E-31</v>
      </c>
      <c r="D16" s="1">
        <v>2.2846742323199999E-23</v>
      </c>
      <c r="E16" s="1">
        <v>-9.8763637128399998E-16</v>
      </c>
      <c r="F16" s="1">
        <v>1.2914120839899999E-8</v>
      </c>
      <c r="G16">
        <v>0.79699356974400004</v>
      </c>
      <c r="J16" s="1">
        <f t="shared" si="0"/>
        <v>9.8763637128399998E-16</v>
      </c>
      <c r="K16" s="1">
        <f t="shared" si="1"/>
        <v>3.4114791262749581E-16</v>
      </c>
    </row>
    <row r="17" spans="2:11" x14ac:dyDescent="0.25">
      <c r="B17" s="1">
        <v>71578.947368420995</v>
      </c>
      <c r="C17" s="1">
        <v>-2.5186394462000002E-31</v>
      </c>
      <c r="D17" s="1">
        <v>2.4387639693300001E-23</v>
      </c>
      <c r="E17" s="1">
        <v>-1.0249875506200001E-15</v>
      </c>
      <c r="F17" s="1">
        <v>1.3655391436900001E-8</v>
      </c>
      <c r="G17">
        <v>0.79668130882499999</v>
      </c>
      <c r="J17" s="1">
        <f t="shared" si="0"/>
        <v>1.0249875506200001E-15</v>
      </c>
      <c r="K17" s="1">
        <f t="shared" si="1"/>
        <v>3.5162088710931833E-16</v>
      </c>
    </row>
    <row r="18" spans="2:11" x14ac:dyDescent="0.25">
      <c r="B18" s="1">
        <v>76315.789473684097</v>
      </c>
      <c r="C18" s="1">
        <v>-2.7572048706399999E-31</v>
      </c>
      <c r="D18" s="1">
        <v>2.62042493626E-23</v>
      </c>
      <c r="E18" s="1">
        <v>-1.0715741235099999E-15</v>
      </c>
      <c r="F18" s="1">
        <v>1.44904188654E-8</v>
      </c>
      <c r="G18">
        <v>0.79538295047999996</v>
      </c>
      <c r="J18" s="1">
        <f t="shared" si="0"/>
        <v>1.0715741235099999E-15</v>
      </c>
      <c r="K18" s="1">
        <f t="shared" si="1"/>
        <v>3.6551152408166988E-16</v>
      </c>
    </row>
    <row r="19" spans="2:11" x14ac:dyDescent="0.25">
      <c r="B19" s="1">
        <v>81052.631578947301</v>
      </c>
      <c r="C19" s="1">
        <v>-3.02878541207E-31</v>
      </c>
      <c r="D19" s="1">
        <v>2.8297998152500001E-23</v>
      </c>
      <c r="E19" s="1">
        <v>-1.12715803103E-15</v>
      </c>
      <c r="F19" s="1">
        <v>1.5419542811499999E-8</v>
      </c>
      <c r="G19">
        <v>0.79311917794999998</v>
      </c>
      <c r="J19" s="1">
        <f t="shared" si="0"/>
        <v>1.12715803103E-15</v>
      </c>
      <c r="K19" s="1">
        <f t="shared" si="1"/>
        <v>3.8220768126946916E-16</v>
      </c>
    </row>
    <row r="20" spans="2:11" x14ac:dyDescent="0.25">
      <c r="B20" s="1">
        <v>85789.473684210505</v>
      </c>
      <c r="C20" s="1">
        <v>-3.3337780297399998E-31</v>
      </c>
      <c r="D20" s="1">
        <v>3.0665492558600002E-23</v>
      </c>
      <c r="E20" s="1">
        <v>-1.1914382289900001E-15</v>
      </c>
      <c r="F20" s="1">
        <v>1.6441941489800002E-8</v>
      </c>
      <c r="G20">
        <v>0.78996856145100003</v>
      </c>
      <c r="J20" s="1">
        <f t="shared" si="0"/>
        <v>1.1914382289900001E-15</v>
      </c>
      <c r="K20" s="1">
        <f t="shared" si="1"/>
        <v>4.0125667996633289E-16</v>
      </c>
    </row>
    <row r="21" spans="2:11" x14ac:dyDescent="0.25">
      <c r="B21" s="1">
        <v>90526.315789473607</v>
      </c>
      <c r="C21" s="1">
        <v>-3.6517225610800001E-31</v>
      </c>
      <c r="D21" s="1">
        <v>3.3158412192599997E-23</v>
      </c>
      <c r="E21" s="1">
        <v>-1.26054050232E-15</v>
      </c>
      <c r="F21" s="1">
        <v>1.7519227646300001E-8</v>
      </c>
      <c r="G21">
        <v>0.78627528247599998</v>
      </c>
      <c r="J21" s="1">
        <f t="shared" si="0"/>
        <v>1.26054050232E-15</v>
      </c>
      <c r="K21" s="1">
        <f t="shared" si="1"/>
        <v>4.223169928212057E-16</v>
      </c>
    </row>
    <row r="22" spans="2:11" x14ac:dyDescent="0.25">
      <c r="B22" s="1">
        <v>95263.157894736796</v>
      </c>
      <c r="C22" s="1">
        <v>-4.0123805552100003E-31</v>
      </c>
      <c r="D22" s="1">
        <v>3.5979977338599999E-23</v>
      </c>
      <c r="E22" s="1">
        <v>-1.3393411226900001E-15</v>
      </c>
      <c r="F22" s="1">
        <v>1.87030886227E-8</v>
      </c>
      <c r="G22">
        <v>0.78185513818200003</v>
      </c>
      <c r="J22" s="1">
        <f t="shared" si="0"/>
        <v>1.3393411226900001E-15</v>
      </c>
      <c r="K22" s="1">
        <f t="shared" si="1"/>
        <v>4.4512625790328678E-16</v>
      </c>
    </row>
    <row r="23" spans="2:11" x14ac:dyDescent="0.25">
      <c r="B23" s="1">
        <v>100000</v>
      </c>
      <c r="C23" s="1">
        <v>-4.40117241441E-31</v>
      </c>
      <c r="D23" s="1">
        <v>3.9024922374200002E-23</v>
      </c>
      <c r="E23" s="1">
        <v>-1.4250780403500001E-15</v>
      </c>
      <c r="F23" s="1">
        <v>1.9965249800999999E-8</v>
      </c>
      <c r="G23">
        <v>0.77678157954799998</v>
      </c>
      <c r="J23" s="1">
        <f t="shared" si="0"/>
        <v>1.4250780403500001E-15</v>
      </c>
      <c r="K23" s="1">
        <f t="shared" si="1"/>
        <v>4.6947959614162004E-16</v>
      </c>
    </row>
    <row r="25" spans="2:11" x14ac:dyDescent="0.25">
      <c r="J25" t="s">
        <v>9</v>
      </c>
      <c r="K25" s="1">
        <f>SUMXMY2(J4:J23,K4:K23)/AVERAGE(J4:J23)^2</f>
        <v>8.2104894852548203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topLeftCell="H1" workbookViewId="0">
      <selection activeCell="J4" sqref="J4"/>
    </sheetView>
  </sheetViews>
  <sheetFormatPr baseColWidth="10" defaultRowHeight="15" x14ac:dyDescent="0.25"/>
  <sheetData>
    <row r="1" spans="1:12" x14ac:dyDescent="0.25">
      <c r="J1" t="s">
        <v>5</v>
      </c>
      <c r="K1" s="1">
        <v>0</v>
      </c>
      <c r="L1" s="1">
        <v>2E-8</v>
      </c>
    </row>
    <row r="2" spans="1:12" x14ac:dyDescent="0.25">
      <c r="J2" t="s">
        <v>7</v>
      </c>
      <c r="K2">
        <v>0.1</v>
      </c>
      <c r="L2">
        <v>2</v>
      </c>
    </row>
    <row r="3" spans="1:12" x14ac:dyDescent="0.25">
      <c r="A3" s="1"/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J3" t="s">
        <v>6</v>
      </c>
      <c r="K3" t="s">
        <v>8</v>
      </c>
    </row>
    <row r="4" spans="1:12" x14ac:dyDescent="0.25">
      <c r="A4" s="1"/>
      <c r="B4" s="1">
        <v>10000</v>
      </c>
      <c r="C4" s="1">
        <v>-1.2879523128400001E-30</v>
      </c>
      <c r="D4" s="1">
        <v>1.02147203927E-22</v>
      </c>
      <c r="E4" s="1">
        <v>-2.8085617065500002E-15</v>
      </c>
      <c r="F4" s="1">
        <v>1.25907145227E-8</v>
      </c>
      <c r="G4">
        <v>0.42605715051499998</v>
      </c>
      <c r="J4" s="1">
        <f>F4</f>
        <v>1.25907145227E-8</v>
      </c>
      <c r="K4" s="1">
        <f>J4-$K$1/(B4/100000)^$K$2</f>
        <v>1.25907145227E-8</v>
      </c>
    </row>
    <row r="5" spans="1:12" x14ac:dyDescent="0.25">
      <c r="A5" s="1"/>
      <c r="B5" s="1">
        <v>14736.8421052631</v>
      </c>
      <c r="C5" s="1">
        <v>-5.0291311221800001E-31</v>
      </c>
      <c r="D5" s="1">
        <v>5.2721298487199999E-23</v>
      </c>
      <c r="E5" s="1">
        <v>-1.9546219257999999E-15</v>
      </c>
      <c r="F5" s="1">
        <v>1.16979143125E-8</v>
      </c>
      <c r="G5">
        <v>0.57643297674600003</v>
      </c>
      <c r="J5" s="1">
        <f t="shared" ref="J5:J23" si="0">F5</f>
        <v>1.16979143125E-8</v>
      </c>
      <c r="K5" s="1">
        <f t="shared" ref="K5:K23" si="1">J5-$K$1/(B5/100000)^$K$2</f>
        <v>1.16979143125E-8</v>
      </c>
    </row>
    <row r="6" spans="1:12" x14ac:dyDescent="0.25">
      <c r="A6" s="1"/>
      <c r="B6" s="1">
        <v>19473.684210526299</v>
      </c>
      <c r="C6" s="1">
        <v>-2.9139140778000001E-31</v>
      </c>
      <c r="D6" s="1">
        <v>3.485137161E-23</v>
      </c>
      <c r="E6" s="1">
        <v>-1.51520724724E-15</v>
      </c>
      <c r="F6" s="1">
        <v>1.07163615503E-8</v>
      </c>
      <c r="G6">
        <v>0.65269104711399994</v>
      </c>
      <c r="J6" s="1">
        <f t="shared" si="0"/>
        <v>1.07163615503E-8</v>
      </c>
      <c r="K6" s="1">
        <f t="shared" si="1"/>
        <v>1.07163615503E-8</v>
      </c>
    </row>
    <row r="7" spans="1:12" x14ac:dyDescent="0.25">
      <c r="A7" s="1"/>
      <c r="B7" s="1">
        <v>24210.526315789401</v>
      </c>
      <c r="C7" s="1">
        <v>-2.1155491186399999E-31</v>
      </c>
      <c r="D7" s="1">
        <v>2.6645849921599998E-23</v>
      </c>
      <c r="E7" s="1">
        <v>-1.2681480218E-15</v>
      </c>
      <c r="F7" s="1">
        <v>1.01696829465E-8</v>
      </c>
      <c r="G7">
        <v>0.69967472167300004</v>
      </c>
      <c r="J7" s="1">
        <f t="shared" si="0"/>
        <v>1.01696829465E-8</v>
      </c>
      <c r="K7" s="1">
        <f t="shared" si="1"/>
        <v>1.01696829465E-8</v>
      </c>
    </row>
    <row r="8" spans="1:12" x14ac:dyDescent="0.25">
      <c r="B8" s="1">
        <v>28947.368421052601</v>
      </c>
      <c r="C8" s="1">
        <v>-1.7875619258E-31</v>
      </c>
      <c r="D8" s="1">
        <v>2.25240799398E-23</v>
      </c>
      <c r="E8" s="1">
        <v>-1.1205321453199999E-15</v>
      </c>
      <c r="F8" s="1">
        <v>9.9375074027900003E-9</v>
      </c>
      <c r="G8">
        <v>0.72914130499200003</v>
      </c>
      <c r="J8" s="1">
        <f t="shared" si="0"/>
        <v>9.9375074027900003E-9</v>
      </c>
      <c r="K8" s="1">
        <f t="shared" si="1"/>
        <v>9.9375074027900003E-9</v>
      </c>
    </row>
    <row r="9" spans="1:12" x14ac:dyDescent="0.25">
      <c r="B9" s="1">
        <v>33684.210526315699</v>
      </c>
      <c r="C9" s="1">
        <v>-1.6581574936400001E-31</v>
      </c>
      <c r="D9" s="1">
        <v>2.0379193127399999E-23</v>
      </c>
      <c r="E9" s="1">
        <v>-1.02967130797E-15</v>
      </c>
      <c r="F9" s="1">
        <v>9.9329012936199993E-9</v>
      </c>
      <c r="G9">
        <v>0.75097224367899995</v>
      </c>
      <c r="J9" s="1">
        <f t="shared" si="0"/>
        <v>9.9329012936199993E-9</v>
      </c>
      <c r="K9" s="1">
        <f t="shared" si="1"/>
        <v>9.9329012936199993E-9</v>
      </c>
    </row>
    <row r="10" spans="1:12" x14ac:dyDescent="0.25">
      <c r="B10" s="1">
        <v>38421.052631578903</v>
      </c>
      <c r="C10" s="1">
        <v>-1.6716055559600001E-31</v>
      </c>
      <c r="D10" s="1">
        <v>1.96616418444E-23</v>
      </c>
      <c r="E10" s="1">
        <v>-9.8271539806599997E-16</v>
      </c>
      <c r="F10" s="1">
        <v>1.0181561554E-8</v>
      </c>
      <c r="G10">
        <v>0.76551512276099998</v>
      </c>
      <c r="J10" s="1">
        <f t="shared" si="0"/>
        <v>1.0181561554E-8</v>
      </c>
      <c r="K10" s="1">
        <f t="shared" si="1"/>
        <v>1.0181561554E-8</v>
      </c>
    </row>
    <row r="11" spans="1:12" x14ac:dyDescent="0.25">
      <c r="B11" s="1">
        <v>43157.894736841998</v>
      </c>
      <c r="C11" s="1">
        <v>-1.75292284435E-31</v>
      </c>
      <c r="D11" s="1">
        <v>1.97045685275E-23</v>
      </c>
      <c r="E11" s="1">
        <v>-9.6155496919700005E-16</v>
      </c>
      <c r="F11" s="1">
        <v>1.05678249548E-8</v>
      </c>
      <c r="G11">
        <v>0.77488217396900005</v>
      </c>
      <c r="J11" s="1">
        <f t="shared" si="0"/>
        <v>1.05678249548E-8</v>
      </c>
      <c r="K11" s="1">
        <f t="shared" si="1"/>
        <v>1.05678249548E-8</v>
      </c>
    </row>
    <row r="12" spans="1:12" x14ac:dyDescent="0.25">
      <c r="B12" s="1">
        <v>47894.736842105202</v>
      </c>
      <c r="C12" s="1">
        <v>-1.81771617786E-31</v>
      </c>
      <c r="D12" s="1">
        <v>1.97902593288E-23</v>
      </c>
      <c r="E12" s="1">
        <v>-9.4597463688599999E-16</v>
      </c>
      <c r="F12" s="1">
        <v>1.0912284834E-8</v>
      </c>
      <c r="G12">
        <v>0.783286784731</v>
      </c>
      <c r="J12" s="1">
        <f t="shared" si="0"/>
        <v>1.0912284834E-8</v>
      </c>
      <c r="K12" s="1">
        <f t="shared" si="1"/>
        <v>1.0912284834E-8</v>
      </c>
    </row>
    <row r="13" spans="1:12" x14ac:dyDescent="0.25">
      <c r="B13" s="1">
        <v>52631.578947368398</v>
      </c>
      <c r="C13" s="1">
        <v>-1.89374848303E-31</v>
      </c>
      <c r="D13" s="1">
        <v>2.0076263428400001E-23</v>
      </c>
      <c r="E13" s="1">
        <v>-9.3915958941699998E-16</v>
      </c>
      <c r="F13" s="1">
        <v>1.1278143492E-8</v>
      </c>
      <c r="G13">
        <v>0.78928983095100003</v>
      </c>
      <c r="J13" s="1">
        <f t="shared" si="0"/>
        <v>1.1278143492E-8</v>
      </c>
      <c r="K13" s="1">
        <f t="shared" si="1"/>
        <v>1.1278143492E-8</v>
      </c>
    </row>
    <row r="14" spans="1:12" x14ac:dyDescent="0.25">
      <c r="B14" s="1">
        <v>57368.4210526315</v>
      </c>
      <c r="C14" s="1">
        <v>-2.0076607377299998E-31</v>
      </c>
      <c r="D14" s="1">
        <v>2.0745308699299999E-23</v>
      </c>
      <c r="E14" s="1">
        <v>-9.4605259278700001E-16</v>
      </c>
      <c r="F14" s="1">
        <v>1.17531259638E-8</v>
      </c>
      <c r="G14">
        <v>0.79371976376200004</v>
      </c>
      <c r="J14" s="1">
        <f t="shared" si="0"/>
        <v>1.17531259638E-8</v>
      </c>
      <c r="K14" s="1">
        <f t="shared" si="1"/>
        <v>1.17531259638E-8</v>
      </c>
    </row>
    <row r="15" spans="1:12" x14ac:dyDescent="0.25">
      <c r="B15" s="1">
        <v>62105.263157894697</v>
      </c>
      <c r="C15" s="1">
        <v>-2.1363273592099999E-31</v>
      </c>
      <c r="D15" s="1">
        <v>2.1587196787400001E-23</v>
      </c>
      <c r="E15" s="1">
        <v>-9.5986792234699997E-16</v>
      </c>
      <c r="F15" s="1">
        <v>1.22638737816E-8</v>
      </c>
      <c r="G15">
        <v>0.79598753958299995</v>
      </c>
      <c r="J15" s="1">
        <f t="shared" si="0"/>
        <v>1.22638737816E-8</v>
      </c>
      <c r="K15" s="1">
        <f t="shared" si="1"/>
        <v>1.22638737816E-8</v>
      </c>
    </row>
    <row r="16" spans="1:12" x14ac:dyDescent="0.25">
      <c r="B16" s="1">
        <v>66842.105263157806</v>
      </c>
      <c r="C16" s="1">
        <v>-2.3117619165100002E-31</v>
      </c>
      <c r="D16" s="1">
        <v>2.2846742323199999E-23</v>
      </c>
      <c r="E16" s="1">
        <v>-9.8763637128399998E-16</v>
      </c>
      <c r="F16" s="1">
        <v>1.2914120839899999E-8</v>
      </c>
      <c r="G16">
        <v>0.79699356974400004</v>
      </c>
      <c r="J16" s="1">
        <f t="shared" si="0"/>
        <v>1.2914120839899999E-8</v>
      </c>
      <c r="K16" s="1">
        <f t="shared" si="1"/>
        <v>1.2914120839899999E-8</v>
      </c>
    </row>
    <row r="17" spans="2:11" x14ac:dyDescent="0.25">
      <c r="B17" s="1">
        <v>71578.947368420995</v>
      </c>
      <c r="C17" s="1">
        <v>-2.5186394462000002E-31</v>
      </c>
      <c r="D17" s="1">
        <v>2.4387639693300001E-23</v>
      </c>
      <c r="E17" s="1">
        <v>-1.0249875506200001E-15</v>
      </c>
      <c r="F17" s="1">
        <v>1.3655391436900001E-8</v>
      </c>
      <c r="G17">
        <v>0.79668130882499999</v>
      </c>
      <c r="J17" s="1">
        <f t="shared" si="0"/>
        <v>1.3655391436900001E-8</v>
      </c>
      <c r="K17" s="1">
        <f t="shared" si="1"/>
        <v>1.3655391436900001E-8</v>
      </c>
    </row>
    <row r="18" spans="2:11" x14ac:dyDescent="0.25">
      <c r="B18" s="1">
        <v>76315.789473684097</v>
      </c>
      <c r="C18" s="1">
        <v>-2.7572048706399999E-31</v>
      </c>
      <c r="D18" s="1">
        <v>2.62042493626E-23</v>
      </c>
      <c r="E18" s="1">
        <v>-1.0715741235099999E-15</v>
      </c>
      <c r="F18" s="1">
        <v>1.44904188654E-8</v>
      </c>
      <c r="G18">
        <v>0.79538295047999996</v>
      </c>
      <c r="J18" s="1">
        <f t="shared" si="0"/>
        <v>1.44904188654E-8</v>
      </c>
      <c r="K18" s="1">
        <f t="shared" si="1"/>
        <v>1.44904188654E-8</v>
      </c>
    </row>
    <row r="19" spans="2:11" x14ac:dyDescent="0.25">
      <c r="B19" s="1">
        <v>81052.631578947301</v>
      </c>
      <c r="C19" s="1">
        <v>-3.02878541207E-31</v>
      </c>
      <c r="D19" s="1">
        <v>2.8297998152500001E-23</v>
      </c>
      <c r="E19" s="1">
        <v>-1.12715803103E-15</v>
      </c>
      <c r="F19" s="1">
        <v>1.5419542811499999E-8</v>
      </c>
      <c r="G19">
        <v>0.79311917794999998</v>
      </c>
      <c r="J19" s="1">
        <f t="shared" si="0"/>
        <v>1.5419542811499999E-8</v>
      </c>
      <c r="K19" s="1">
        <f t="shared" si="1"/>
        <v>1.5419542811499999E-8</v>
      </c>
    </row>
    <row r="20" spans="2:11" x14ac:dyDescent="0.25">
      <c r="B20" s="1">
        <v>85789.473684210505</v>
      </c>
      <c r="C20" s="1">
        <v>-3.3337780297399998E-31</v>
      </c>
      <c r="D20" s="1">
        <v>3.0665492558600002E-23</v>
      </c>
      <c r="E20" s="1">
        <v>-1.1914382289900001E-15</v>
      </c>
      <c r="F20" s="1">
        <v>1.6441941489800002E-8</v>
      </c>
      <c r="G20">
        <v>0.78996856145100003</v>
      </c>
      <c r="J20" s="1">
        <f t="shared" si="0"/>
        <v>1.6441941489800002E-8</v>
      </c>
      <c r="K20" s="1">
        <f t="shared" si="1"/>
        <v>1.6441941489800002E-8</v>
      </c>
    </row>
    <row r="21" spans="2:11" x14ac:dyDescent="0.25">
      <c r="B21" s="1">
        <v>90526.315789473607</v>
      </c>
      <c r="C21" s="1">
        <v>-3.6517225610800001E-31</v>
      </c>
      <c r="D21" s="1">
        <v>3.3158412192599997E-23</v>
      </c>
      <c r="E21" s="1">
        <v>-1.26054050232E-15</v>
      </c>
      <c r="F21" s="1">
        <v>1.7519227646300001E-8</v>
      </c>
      <c r="G21">
        <v>0.78627528247599998</v>
      </c>
      <c r="J21" s="1">
        <f t="shared" si="0"/>
        <v>1.7519227646300001E-8</v>
      </c>
      <c r="K21" s="1">
        <f t="shared" si="1"/>
        <v>1.7519227646300001E-8</v>
      </c>
    </row>
    <row r="22" spans="2:11" x14ac:dyDescent="0.25">
      <c r="B22" s="1">
        <v>95263.157894736796</v>
      </c>
      <c r="C22" s="1">
        <v>-4.0123805552100003E-31</v>
      </c>
      <c r="D22" s="1">
        <v>3.5979977338599999E-23</v>
      </c>
      <c r="E22" s="1">
        <v>-1.3393411226900001E-15</v>
      </c>
      <c r="F22" s="1">
        <v>1.87030886227E-8</v>
      </c>
      <c r="G22">
        <v>0.78185513818200003</v>
      </c>
      <c r="J22" s="1">
        <f t="shared" si="0"/>
        <v>1.87030886227E-8</v>
      </c>
      <c r="K22" s="1">
        <f t="shared" si="1"/>
        <v>1.87030886227E-8</v>
      </c>
    </row>
    <row r="23" spans="2:11" x14ac:dyDescent="0.25">
      <c r="B23" s="1">
        <v>100000</v>
      </c>
      <c r="C23" s="1">
        <v>-4.40117241441E-31</v>
      </c>
      <c r="D23" s="1">
        <v>3.9024922374200002E-23</v>
      </c>
      <c r="E23" s="1">
        <v>-1.4250780403500001E-15</v>
      </c>
      <c r="F23" s="1">
        <v>1.9965249800999999E-8</v>
      </c>
      <c r="G23">
        <v>0.77678157954799998</v>
      </c>
      <c r="J23" s="1">
        <f t="shared" si="0"/>
        <v>1.9965249800999999E-8</v>
      </c>
      <c r="K23" s="1">
        <f t="shared" si="1"/>
        <v>1.9965249800999999E-8</v>
      </c>
    </row>
    <row r="25" spans="2:11" x14ac:dyDescent="0.25">
      <c r="J25" t="s">
        <v>9</v>
      </c>
      <c r="K25" s="1">
        <f>SUMXMY2(J4:J23,K4:K23)/AVERAGE(J4:J23)^2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J1" workbookViewId="0">
      <selection activeCell="L3" sqref="L3"/>
    </sheetView>
  </sheetViews>
  <sheetFormatPr baseColWidth="10" defaultRowHeight="15" x14ac:dyDescent="0.25"/>
  <sheetData>
    <row r="1" spans="1:13" x14ac:dyDescent="0.25">
      <c r="K1" t="s">
        <v>5</v>
      </c>
      <c r="L1" s="1">
        <v>1</v>
      </c>
      <c r="M1" s="1">
        <v>1</v>
      </c>
    </row>
    <row r="2" spans="1:13" x14ac:dyDescent="0.25">
      <c r="K2" t="s">
        <v>7</v>
      </c>
      <c r="L2">
        <v>0.6</v>
      </c>
      <c r="M2">
        <v>2</v>
      </c>
    </row>
    <row r="3" spans="1:13" x14ac:dyDescent="0.25">
      <c r="A3" s="1"/>
      <c r="B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K3" t="s">
        <v>6</v>
      </c>
      <c r="L3" t="s">
        <v>8</v>
      </c>
    </row>
    <row r="4" spans="1:13" x14ac:dyDescent="0.25">
      <c r="A4" s="1"/>
      <c r="B4" s="1">
        <v>10000</v>
      </c>
      <c r="C4" s="1">
        <f>B4/100000</f>
        <v>0.1</v>
      </c>
      <c r="D4" s="1">
        <v>-1.2879523128400001E-30</v>
      </c>
      <c r="E4" s="1">
        <v>1.02147203927E-22</v>
      </c>
      <c r="F4" s="1">
        <v>-2.8085617065500002E-15</v>
      </c>
      <c r="G4" s="1">
        <v>1.25907145227E-8</v>
      </c>
      <c r="H4">
        <v>0.42605715051499998</v>
      </c>
      <c r="K4" s="1">
        <f>1/H4</f>
        <v>2.3471029621055344</v>
      </c>
      <c r="L4" s="1">
        <f>K4-$L$1/(B4/100000)^$L$2</f>
        <v>-1.6339687434294374</v>
      </c>
      <c r="M4" s="1">
        <f>1/(0.5/C4+-100.3467*C4^6 + 384.3067*C4^5 - 598.4639*C4^4 + 487.906*C4^3 - 223.3551*C4^2 + 57.30864*C4 - 6.573979)</f>
        <v>0.42460386990532245</v>
      </c>
    </row>
    <row r="5" spans="1:13" x14ac:dyDescent="0.25">
      <c r="A5" s="1"/>
      <c r="B5" s="1">
        <v>14736.8421052631</v>
      </c>
      <c r="C5" s="1">
        <f t="shared" ref="C5:C23" si="0">B5/100000</f>
        <v>0.14736842105263101</v>
      </c>
      <c r="D5" s="1">
        <v>-5.0291311221800001E-31</v>
      </c>
      <c r="E5" s="1">
        <v>5.2721298487199999E-23</v>
      </c>
      <c r="F5" s="1">
        <v>-1.9546219257999999E-15</v>
      </c>
      <c r="G5" s="1">
        <v>1.16979143125E-8</v>
      </c>
      <c r="H5">
        <v>0.57643297674600003</v>
      </c>
      <c r="K5" s="1">
        <f>1/H5</f>
        <v>1.734807064032079</v>
      </c>
      <c r="L5" s="1">
        <f t="shared" ref="L5:L23" si="1">K5-$L$1/(B5/100000)^$L$2</f>
        <v>-1.4198876767160933</v>
      </c>
      <c r="M5" s="1">
        <f t="shared" ref="M5:M23" si="2">1/(0.5/C5+-100.3467*C5^6 + 384.3067*C5^5 - 598.4639*C5^4 + 487.906*C5^3 - 223.3551*C5^2 + 57.30864*C5 - 6.573979)</f>
        <v>0.58186732315303336</v>
      </c>
    </row>
    <row r="6" spans="1:13" x14ac:dyDescent="0.25">
      <c r="A6" s="1"/>
      <c r="B6" s="1">
        <v>19473.684210526299</v>
      </c>
      <c r="C6" s="1">
        <f t="shared" si="0"/>
        <v>0.19473684210526299</v>
      </c>
      <c r="D6" s="1">
        <v>-2.9139140778000001E-31</v>
      </c>
      <c r="E6" s="1">
        <v>3.485137161E-23</v>
      </c>
      <c r="F6" s="1">
        <v>-1.51520724724E-15</v>
      </c>
      <c r="G6" s="1">
        <v>1.07163615503E-8</v>
      </c>
      <c r="H6">
        <v>0.65269104711399994</v>
      </c>
      <c r="K6" s="1">
        <f>1/H6</f>
        <v>1.5321184569969115</v>
      </c>
      <c r="L6" s="1">
        <f t="shared" si="1"/>
        <v>-1.1367743188489441</v>
      </c>
      <c r="M6" s="1">
        <f t="shared" si="2"/>
        <v>0.65438460230805451</v>
      </c>
    </row>
    <row r="7" spans="1:13" x14ac:dyDescent="0.25">
      <c r="A7" s="1"/>
      <c r="B7" s="1">
        <v>24210.526315789401</v>
      </c>
      <c r="C7" s="1">
        <f t="shared" si="0"/>
        <v>0.24210526315789402</v>
      </c>
      <c r="D7" s="1">
        <v>-2.1155491186399999E-31</v>
      </c>
      <c r="E7" s="1">
        <v>2.6645849921599998E-23</v>
      </c>
      <c r="F7" s="1">
        <v>-1.2681480218E-15</v>
      </c>
      <c r="G7" s="1">
        <v>1.01696829465E-8</v>
      </c>
      <c r="H7">
        <v>0.69967472167300004</v>
      </c>
      <c r="K7" s="1">
        <f>1/H7</f>
        <v>1.4292355705075193</v>
      </c>
      <c r="L7" s="1">
        <f t="shared" si="1"/>
        <v>-0.91282143499860346</v>
      </c>
      <c r="M7" s="1">
        <f t="shared" si="2"/>
        <v>0.69387089306338934</v>
      </c>
    </row>
    <row r="8" spans="1:13" x14ac:dyDescent="0.25">
      <c r="B8" s="1">
        <v>28947.368421052601</v>
      </c>
      <c r="C8" s="1">
        <f t="shared" si="0"/>
        <v>0.28947368421052599</v>
      </c>
      <c r="D8" s="1">
        <v>-1.7875619258E-31</v>
      </c>
      <c r="E8" s="1">
        <v>2.25240799398E-23</v>
      </c>
      <c r="F8" s="1">
        <v>-1.1205321453199999E-15</v>
      </c>
      <c r="G8" s="1">
        <v>9.9375074027900003E-9</v>
      </c>
      <c r="H8">
        <v>0.72914130499200003</v>
      </c>
      <c r="K8" s="1">
        <f>1/H8</f>
        <v>1.3714762737395212</v>
      </c>
      <c r="L8" s="1">
        <f t="shared" si="1"/>
        <v>-0.7324695221986568</v>
      </c>
      <c r="M8" s="1">
        <f t="shared" si="2"/>
        <v>0.72391730760921957</v>
      </c>
    </row>
    <row r="9" spans="1:13" x14ac:dyDescent="0.25">
      <c r="B9" s="1">
        <v>33684.210526315699</v>
      </c>
      <c r="C9" s="1">
        <f t="shared" si="0"/>
        <v>0.336842105263157</v>
      </c>
      <c r="D9" s="1">
        <v>-1.6581574936400001E-31</v>
      </c>
      <c r="E9" s="1">
        <v>2.0379193127399999E-23</v>
      </c>
      <c r="F9" s="1">
        <v>-1.02967130797E-15</v>
      </c>
      <c r="G9" s="1">
        <v>9.9329012936199993E-9</v>
      </c>
      <c r="H9">
        <v>0.75097224367899995</v>
      </c>
      <c r="K9" s="1">
        <f>1/H9</f>
        <v>1.3316071378364365</v>
      </c>
      <c r="L9" s="1">
        <f t="shared" si="1"/>
        <v>-0.5894672245409287</v>
      </c>
      <c r="M9" s="1">
        <f t="shared" si="2"/>
        <v>0.7492667215572083</v>
      </c>
    </row>
    <row r="10" spans="1:13" x14ac:dyDescent="0.25">
      <c r="B10" s="1">
        <v>38421.052631578903</v>
      </c>
      <c r="C10" s="1">
        <f t="shared" si="0"/>
        <v>0.384210526315789</v>
      </c>
      <c r="D10" s="1">
        <v>-1.6716055559600001E-31</v>
      </c>
      <c r="E10" s="1">
        <v>1.96616418444E-23</v>
      </c>
      <c r="F10" s="1">
        <v>-9.8271539806599997E-16</v>
      </c>
      <c r="G10" s="1">
        <v>1.0181561554E-8</v>
      </c>
      <c r="H10">
        <v>0.76551512276099998</v>
      </c>
      <c r="K10" s="1">
        <f>1/H10</f>
        <v>1.3063099216032183</v>
      </c>
      <c r="L10" s="1">
        <f t="shared" si="1"/>
        <v>-0.46893567671813585</v>
      </c>
      <c r="M10" s="1">
        <f t="shared" si="2"/>
        <v>0.76884808799126736</v>
      </c>
    </row>
    <row r="11" spans="1:13" x14ac:dyDescent="0.25">
      <c r="B11" s="1">
        <v>43157.894736841998</v>
      </c>
      <c r="C11" s="1">
        <f t="shared" si="0"/>
        <v>0.43157894736841995</v>
      </c>
      <c r="D11" s="1">
        <v>-1.75292284435E-31</v>
      </c>
      <c r="E11" s="1">
        <v>1.97045685275E-23</v>
      </c>
      <c r="F11" s="1">
        <v>-9.6155496919700005E-16</v>
      </c>
      <c r="G11" s="1">
        <v>1.05678249548E-8</v>
      </c>
      <c r="H11">
        <v>0.77488217396900005</v>
      </c>
      <c r="K11" s="1">
        <f>1/H11</f>
        <v>1.2905187828465983</v>
      </c>
      <c r="L11" s="1">
        <f t="shared" si="1"/>
        <v>-0.36511335935880629</v>
      </c>
      <c r="M11" s="1">
        <f t="shared" si="2"/>
        <v>0.78148269477522936</v>
      </c>
    </row>
    <row r="12" spans="1:13" x14ac:dyDescent="0.25">
      <c r="B12" s="1">
        <v>47894.736842105202</v>
      </c>
      <c r="C12" s="1">
        <f t="shared" si="0"/>
        <v>0.47894736842105201</v>
      </c>
      <c r="D12" s="1">
        <v>-1.81771617786E-31</v>
      </c>
      <c r="E12" s="1">
        <v>1.97902593288E-23</v>
      </c>
      <c r="F12" s="1">
        <v>-9.4597463688599999E-16</v>
      </c>
      <c r="G12" s="1">
        <v>1.0912284834E-8</v>
      </c>
      <c r="H12">
        <v>0.783286784731</v>
      </c>
      <c r="K12" s="1">
        <f>1/H12</f>
        <v>1.2766716092924058</v>
      </c>
      <c r="L12" s="1">
        <f t="shared" si="1"/>
        <v>-0.2786754957309916</v>
      </c>
      <c r="M12" s="1">
        <f t="shared" si="2"/>
        <v>0.78772164165596825</v>
      </c>
    </row>
    <row r="13" spans="1:13" x14ac:dyDescent="0.25">
      <c r="B13" s="1">
        <v>52631.578947368398</v>
      </c>
      <c r="C13" s="1">
        <f t="shared" si="0"/>
        <v>0.52631578947368396</v>
      </c>
      <c r="D13" s="1">
        <v>-1.89374848303E-31</v>
      </c>
      <c r="E13" s="1">
        <v>2.0076263428400001E-23</v>
      </c>
      <c r="F13" s="1">
        <v>-9.3915958941699998E-16</v>
      </c>
      <c r="G13" s="1">
        <v>1.1278143492E-8</v>
      </c>
      <c r="H13">
        <v>0.78928983095100003</v>
      </c>
      <c r="K13" s="1">
        <f>1/H13</f>
        <v>1.2669617177192305</v>
      </c>
      <c r="L13" s="1">
        <f t="shared" si="1"/>
        <v>-0.20281769727448329</v>
      </c>
      <c r="M13" s="1">
        <f t="shared" si="2"/>
        <v>0.78967547529240534</v>
      </c>
    </row>
    <row r="14" spans="1:13" x14ac:dyDescent="0.25">
      <c r="B14" s="1">
        <v>57368.4210526315</v>
      </c>
      <c r="C14" s="1">
        <f t="shared" si="0"/>
        <v>0.57368421052631502</v>
      </c>
      <c r="D14" s="1">
        <v>-2.0076607377299998E-31</v>
      </c>
      <c r="E14" s="1">
        <v>2.0745308699299999E-23</v>
      </c>
      <c r="F14" s="1">
        <v>-9.4605259278700001E-16</v>
      </c>
      <c r="G14" s="1">
        <v>1.17531259638E-8</v>
      </c>
      <c r="H14">
        <v>0.79371976376200004</v>
      </c>
      <c r="K14" s="1">
        <f>1/H14</f>
        <v>1.259890512566163</v>
      </c>
      <c r="L14" s="1">
        <f t="shared" si="1"/>
        <v>-0.13582293147603552</v>
      </c>
      <c r="M14" s="1">
        <f t="shared" si="2"/>
        <v>0.78998364051748438</v>
      </c>
    </row>
    <row r="15" spans="1:13" x14ac:dyDescent="0.25">
      <c r="B15" s="1">
        <v>62105.263157894697</v>
      </c>
      <c r="C15" s="1">
        <f t="shared" si="0"/>
        <v>0.62105263157894697</v>
      </c>
      <c r="D15" s="1">
        <v>-2.1363273592099999E-31</v>
      </c>
      <c r="E15" s="1">
        <v>2.1587196787400001E-23</v>
      </c>
      <c r="F15" s="1">
        <v>-9.5986792234699997E-16</v>
      </c>
      <c r="G15" s="1">
        <v>1.22638737816E-8</v>
      </c>
      <c r="H15">
        <v>0.79598753958299995</v>
      </c>
      <c r="K15" s="1">
        <f>1/H15</f>
        <v>1.2563010729086006</v>
      </c>
      <c r="L15" s="1">
        <f t="shared" si="1"/>
        <v>-7.4530072773382638E-2</v>
      </c>
      <c r="M15" s="1">
        <f t="shared" si="2"/>
        <v>0.79077369754392868</v>
      </c>
    </row>
    <row r="16" spans="1:13" x14ac:dyDescent="0.25">
      <c r="B16" s="1">
        <v>66842.105263157806</v>
      </c>
      <c r="C16" s="1">
        <f t="shared" si="0"/>
        <v>0.66842105263157803</v>
      </c>
      <c r="D16" s="1">
        <v>-2.3117619165100002E-31</v>
      </c>
      <c r="E16" s="1">
        <v>2.2846742323199999E-23</v>
      </c>
      <c r="F16" s="1">
        <v>-9.8763637128399998E-16</v>
      </c>
      <c r="G16" s="1">
        <v>1.2914120839899999E-8</v>
      </c>
      <c r="H16">
        <v>0.79699356974400004</v>
      </c>
      <c r="K16" s="1">
        <f>1/H16</f>
        <v>1.2547152674283271</v>
      </c>
      <c r="L16" s="1">
        <f t="shared" si="1"/>
        <v>-1.8699635030306583E-2</v>
      </c>
      <c r="M16" s="1">
        <f t="shared" si="2"/>
        <v>0.79300288737296076</v>
      </c>
    </row>
    <row r="17" spans="2:13" x14ac:dyDescent="0.25">
      <c r="B17" s="1">
        <v>71578.947368420995</v>
      </c>
      <c r="C17" s="1">
        <f t="shared" si="0"/>
        <v>0.71578947368420998</v>
      </c>
      <c r="D17" s="1">
        <v>-2.5186394462000002E-31</v>
      </c>
      <c r="E17" s="1">
        <v>2.4387639693300001E-23</v>
      </c>
      <c r="F17" s="1">
        <v>-1.0249875506200001E-15</v>
      </c>
      <c r="G17" s="1">
        <v>1.3655391436900001E-8</v>
      </c>
      <c r="H17">
        <v>0.79668130882499999</v>
      </c>
      <c r="K17" s="1">
        <f>1/H17</f>
        <v>1.2552070557232833</v>
      </c>
      <c r="L17" s="1">
        <f t="shared" si="1"/>
        <v>3.3044945320834573E-2</v>
      </c>
      <c r="M17" s="1">
        <f t="shared" si="2"/>
        <v>0.79621919077005154</v>
      </c>
    </row>
    <row r="18" spans="2:13" x14ac:dyDescent="0.25">
      <c r="B18" s="1">
        <v>76315.789473684097</v>
      </c>
      <c r="C18" s="1">
        <f t="shared" si="0"/>
        <v>0.76315789473684092</v>
      </c>
      <c r="D18" s="1">
        <v>-2.7572048706399999E-31</v>
      </c>
      <c r="E18" s="1">
        <v>2.62042493626E-23</v>
      </c>
      <c r="F18" s="1">
        <v>-1.0715741235099999E-15</v>
      </c>
      <c r="G18" s="1">
        <v>1.44904188654E-8</v>
      </c>
      <c r="H18">
        <v>0.79538295047999996</v>
      </c>
      <c r="K18" s="1">
        <f>1/H18</f>
        <v>1.257256016610008</v>
      </c>
      <c r="L18" s="1">
        <f t="shared" si="1"/>
        <v>8.1190925128475921E-2</v>
      </c>
      <c r="M18" s="1">
        <f t="shared" si="2"/>
        <v>0.79871929349591864</v>
      </c>
    </row>
    <row r="19" spans="2:13" x14ac:dyDescent="0.25">
      <c r="B19" s="1">
        <v>81052.631578947301</v>
      </c>
      <c r="C19" s="1">
        <f t="shared" si="0"/>
        <v>0.81052631578947298</v>
      </c>
      <c r="D19" s="1">
        <v>-3.02878541207E-31</v>
      </c>
      <c r="E19" s="1">
        <v>2.8297998152500001E-23</v>
      </c>
      <c r="F19" s="1">
        <v>-1.12715803103E-15</v>
      </c>
      <c r="G19" s="1">
        <v>1.5419542811499999E-8</v>
      </c>
      <c r="H19">
        <v>0.79311917794999998</v>
      </c>
      <c r="K19" s="1">
        <f>1/H19</f>
        <v>1.2608445588022867</v>
      </c>
      <c r="L19" s="1">
        <f t="shared" si="1"/>
        <v>0.12651374936069848</v>
      </c>
      <c r="M19" s="1">
        <f t="shared" si="2"/>
        <v>0.79819595016670086</v>
      </c>
    </row>
    <row r="20" spans="2:13" x14ac:dyDescent="0.25">
      <c r="B20" s="1">
        <v>85789.473684210505</v>
      </c>
      <c r="C20" s="1">
        <f t="shared" si="0"/>
        <v>0.85789473684210504</v>
      </c>
      <c r="D20" s="1">
        <v>-3.3337780297399998E-31</v>
      </c>
      <c r="E20" s="1">
        <v>3.0665492558600002E-23</v>
      </c>
      <c r="F20" s="1">
        <v>-1.1914382289900001E-15</v>
      </c>
      <c r="G20" s="1">
        <v>1.6441941489800002E-8</v>
      </c>
      <c r="H20">
        <v>0.78996856145100003</v>
      </c>
      <c r="K20" s="1">
        <f>1/H20</f>
        <v>1.265873161032153</v>
      </c>
      <c r="L20" s="1">
        <f t="shared" si="1"/>
        <v>0.16954745346720079</v>
      </c>
      <c r="M20" s="1">
        <f t="shared" si="2"/>
        <v>0.79299527241513701</v>
      </c>
    </row>
    <row r="21" spans="2:13" x14ac:dyDescent="0.25">
      <c r="B21" s="1">
        <v>90526.315789473607</v>
      </c>
      <c r="C21" s="1">
        <f t="shared" si="0"/>
        <v>0.9052631578947361</v>
      </c>
      <c r="D21" s="1">
        <v>-3.6517225610800001E-31</v>
      </c>
      <c r="E21" s="1">
        <v>3.3158412192599997E-23</v>
      </c>
      <c r="F21" s="1">
        <v>-1.26054050232E-15</v>
      </c>
      <c r="G21" s="1">
        <v>1.7519227646300001E-8</v>
      </c>
      <c r="H21">
        <v>0.78627528247599998</v>
      </c>
      <c r="K21" s="1">
        <f>1/H21</f>
        <v>1.2718191990608883</v>
      </c>
      <c r="L21" s="1">
        <f t="shared" si="1"/>
        <v>0.21028230593734087</v>
      </c>
      <c r="M21" s="1">
        <f t="shared" si="2"/>
        <v>0.78386556529494822</v>
      </c>
    </row>
    <row r="22" spans="2:13" x14ac:dyDescent="0.25">
      <c r="B22" s="1">
        <v>95263.157894736796</v>
      </c>
      <c r="C22" s="1">
        <f t="shared" si="0"/>
        <v>0.95263157894736794</v>
      </c>
      <c r="D22" s="1">
        <v>-4.0123805552100003E-31</v>
      </c>
      <c r="E22" s="1">
        <v>3.5979977338599999E-23</v>
      </c>
      <c r="F22" s="1">
        <v>-1.3393411226900001E-15</v>
      </c>
      <c r="G22" s="1">
        <v>1.87030886227E-8</v>
      </c>
      <c r="H22">
        <v>0.78185513818200003</v>
      </c>
      <c r="K22" s="1">
        <f>1/H22</f>
        <v>1.279009308968972</v>
      </c>
      <c r="L22" s="1">
        <f t="shared" si="1"/>
        <v>0.24946506314410466</v>
      </c>
      <c r="M22" s="1">
        <f t="shared" si="2"/>
        <v>0.77580969059396299</v>
      </c>
    </row>
    <row r="23" spans="2:13" x14ac:dyDescent="0.25">
      <c r="B23" s="1">
        <v>100000</v>
      </c>
      <c r="C23" s="1">
        <f t="shared" si="0"/>
        <v>1</v>
      </c>
      <c r="D23" s="1">
        <v>-4.40117241441E-31</v>
      </c>
      <c r="E23" s="1">
        <v>3.9024922374200002E-23</v>
      </c>
      <c r="F23" s="1">
        <v>-1.4250780403500001E-15</v>
      </c>
      <c r="G23" s="1">
        <v>1.9965249800999999E-8</v>
      </c>
      <c r="H23">
        <v>0.77678157954799998</v>
      </c>
      <c r="K23" s="1">
        <f>1/H23</f>
        <v>1.2873631743197209</v>
      </c>
      <c r="L23" s="1">
        <f t="shared" si="1"/>
        <v>0.28736317431972092</v>
      </c>
      <c r="M23" s="1">
        <f t="shared" si="2"/>
        <v>0.78023751990579582</v>
      </c>
    </row>
    <row r="25" spans="2:13" x14ac:dyDescent="0.25">
      <c r="K25" t="s">
        <v>9</v>
      </c>
      <c r="L25" s="1">
        <f>SUMXMY2(K4:K23,L4:L23)/AVERAGE(K4:K23)^2</f>
        <v>37.400729300318744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k4</vt:lpstr>
      <vt:lpstr>k3</vt:lpstr>
      <vt:lpstr>k2</vt:lpstr>
      <vt:lpstr>k1</vt:lpstr>
      <vt:lpstr>k0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Malon</dc:creator>
  <cp:lastModifiedBy>Alexandre Malon</cp:lastModifiedBy>
  <dcterms:created xsi:type="dcterms:W3CDTF">2015-09-07T14:03:38Z</dcterms:created>
  <dcterms:modified xsi:type="dcterms:W3CDTF">2015-09-08T16:07:19Z</dcterms:modified>
</cp:coreProperties>
</file>