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unopereira/Documents/SourceTree/MEIO/"/>
    </mc:Choice>
  </mc:AlternateContent>
  <bookViews>
    <workbookView xWindow="0" yWindow="460" windowWidth="25600" windowHeight="15460" tabRatio="745"/>
  </bookViews>
  <sheets>
    <sheet name="ProgDinâmica" sheetId="9" r:id="rId1"/>
  </sheets>
  <definedNames>
    <definedName name="_xlnm.Print_Area" localSheetId="0">ProgDinâmica!$A$1:$AC$86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9" l="1"/>
  <c r="W15" i="9"/>
  <c r="Q21" i="9"/>
  <c r="W21" i="9"/>
  <c r="Q27" i="9"/>
  <c r="W27" i="9"/>
  <c r="Z15" i="9"/>
  <c r="Q16" i="9"/>
  <c r="W16" i="9"/>
  <c r="Q22" i="9"/>
  <c r="W22" i="9"/>
  <c r="Q28" i="9"/>
  <c r="W28" i="9"/>
  <c r="Z16" i="9"/>
  <c r="Q17" i="9"/>
  <c r="W17" i="9"/>
  <c r="Q23" i="9"/>
  <c r="W23" i="9"/>
  <c r="Q29" i="9"/>
  <c r="W29" i="9"/>
  <c r="Z17" i="9"/>
  <c r="Q18" i="9"/>
  <c r="W18" i="9"/>
  <c r="Q24" i="9"/>
  <c r="W24" i="9"/>
  <c r="Q31" i="9"/>
  <c r="W31" i="9"/>
  <c r="Z18" i="9"/>
  <c r="Q19" i="9"/>
  <c r="W19" i="9"/>
  <c r="Q25" i="9"/>
  <c r="W25" i="9"/>
  <c r="Z19" i="9"/>
  <c r="Q20" i="9"/>
  <c r="W20" i="9"/>
  <c r="Q26" i="9"/>
  <c r="W26" i="9"/>
  <c r="Q32" i="9"/>
  <c r="W32" i="9"/>
  <c r="Z20" i="9"/>
  <c r="T33" i="9"/>
  <c r="Q33" i="9"/>
  <c r="W33" i="9"/>
  <c r="T39" i="9"/>
  <c r="Q39" i="9"/>
  <c r="W39" i="9"/>
  <c r="T45" i="9"/>
  <c r="Q45" i="9"/>
  <c r="W45" i="9"/>
  <c r="Z33" i="9"/>
  <c r="T34" i="9"/>
  <c r="Q34" i="9"/>
  <c r="W34" i="9"/>
  <c r="T40" i="9"/>
  <c r="Q40" i="9"/>
  <c r="W40" i="9"/>
  <c r="T46" i="9"/>
  <c r="Q46" i="9"/>
  <c r="W46" i="9"/>
  <c r="Z34" i="9"/>
  <c r="T35" i="9"/>
  <c r="Q35" i="9"/>
  <c r="W35" i="9"/>
  <c r="T41" i="9"/>
  <c r="Q41" i="9"/>
  <c r="W41" i="9"/>
  <c r="T47" i="9"/>
  <c r="Q47" i="9"/>
  <c r="W47" i="9"/>
  <c r="Z35" i="9"/>
  <c r="T36" i="9"/>
  <c r="Q36" i="9"/>
  <c r="W36" i="9"/>
  <c r="T42" i="9"/>
  <c r="Q42" i="9"/>
  <c r="W42" i="9"/>
  <c r="T49" i="9"/>
  <c r="Q49" i="9"/>
  <c r="W49" i="9"/>
  <c r="Z36" i="9"/>
  <c r="T37" i="9"/>
  <c r="Q37" i="9"/>
  <c r="W37" i="9"/>
  <c r="T43" i="9"/>
  <c r="Q43" i="9"/>
  <c r="W43" i="9"/>
  <c r="Z37" i="9"/>
  <c r="T38" i="9"/>
  <c r="Q38" i="9"/>
  <c r="W38" i="9"/>
  <c r="T44" i="9"/>
  <c r="Q44" i="9"/>
  <c r="W44" i="9"/>
  <c r="T50" i="9"/>
  <c r="Q50" i="9"/>
  <c r="W50" i="9"/>
  <c r="Z38" i="9"/>
  <c r="T51" i="9"/>
  <c r="Q51" i="9"/>
  <c r="W51" i="9"/>
  <c r="T57" i="9"/>
  <c r="Q57" i="9"/>
  <c r="W57" i="9"/>
  <c r="T63" i="9"/>
  <c r="Q63" i="9"/>
  <c r="W63" i="9"/>
  <c r="Z51" i="9"/>
  <c r="T52" i="9"/>
  <c r="Q52" i="9"/>
  <c r="W52" i="9"/>
  <c r="T58" i="9"/>
  <c r="Q58" i="9"/>
  <c r="W58" i="9"/>
  <c r="T64" i="9"/>
  <c r="Q64" i="9"/>
  <c r="W64" i="9"/>
  <c r="Z52" i="9"/>
  <c r="T53" i="9"/>
  <c r="Q53" i="9"/>
  <c r="W53" i="9"/>
  <c r="T59" i="9"/>
  <c r="Q59" i="9"/>
  <c r="W59" i="9"/>
  <c r="T65" i="9"/>
  <c r="Q65" i="9"/>
  <c r="W65" i="9"/>
  <c r="Z53" i="9"/>
  <c r="T54" i="9"/>
  <c r="Q54" i="9"/>
  <c r="W54" i="9"/>
  <c r="T60" i="9"/>
  <c r="Q60" i="9"/>
  <c r="W60" i="9"/>
  <c r="T68" i="9"/>
  <c r="Q68" i="9"/>
  <c r="W68" i="9"/>
  <c r="Z54" i="9"/>
  <c r="T55" i="9"/>
  <c r="Q55" i="9"/>
  <c r="W55" i="9"/>
  <c r="T61" i="9"/>
  <c r="Q61" i="9"/>
  <c r="W61" i="9"/>
  <c r="T67" i="9"/>
  <c r="Q67" i="9"/>
  <c r="W67" i="9"/>
  <c r="Z55" i="9"/>
  <c r="T56" i="9"/>
  <c r="Q56" i="9"/>
  <c r="W56" i="9"/>
  <c r="T62" i="9"/>
  <c r="Q62" i="9"/>
  <c r="W62" i="9"/>
  <c r="Z56" i="9"/>
  <c r="T69" i="9"/>
  <c r="Q69" i="9"/>
  <c r="W69" i="9"/>
  <c r="T75" i="9"/>
  <c r="Q75" i="9"/>
  <c r="W75" i="9"/>
  <c r="T81" i="9"/>
  <c r="Q81" i="9"/>
  <c r="W81" i="9"/>
  <c r="Z69" i="9"/>
  <c r="T70" i="9"/>
  <c r="Q70" i="9"/>
  <c r="W70" i="9"/>
  <c r="T76" i="9"/>
  <c r="Q76" i="9"/>
  <c r="W76" i="9"/>
  <c r="T82" i="9"/>
  <c r="Q82" i="9"/>
  <c r="W82" i="9"/>
  <c r="Z70" i="9"/>
  <c r="T71" i="9"/>
  <c r="Q71" i="9"/>
  <c r="W71" i="9"/>
  <c r="T77" i="9"/>
  <c r="Q77" i="9"/>
  <c r="W77" i="9"/>
  <c r="T83" i="9"/>
  <c r="Q83" i="9"/>
  <c r="W83" i="9"/>
  <c r="Z71" i="9"/>
  <c r="T72" i="9"/>
  <c r="Q72" i="9"/>
  <c r="W72" i="9"/>
  <c r="T78" i="9"/>
  <c r="Q78" i="9"/>
  <c r="W78" i="9"/>
  <c r="T86" i="9"/>
  <c r="Q86" i="9"/>
  <c r="W86" i="9"/>
  <c r="Z72" i="9"/>
  <c r="T73" i="9"/>
  <c r="Q73" i="9"/>
  <c r="W73" i="9"/>
  <c r="T79" i="9"/>
  <c r="Q79" i="9"/>
  <c r="W79" i="9"/>
  <c r="T85" i="9"/>
  <c r="Q85" i="9"/>
  <c r="W85" i="9"/>
  <c r="Z73" i="9"/>
  <c r="T74" i="9"/>
  <c r="Q74" i="9"/>
  <c r="W74" i="9"/>
  <c r="T80" i="9"/>
  <c r="Q80" i="9"/>
  <c r="W80" i="9"/>
  <c r="Z74" i="9"/>
  <c r="T87" i="9"/>
  <c r="Q87" i="9"/>
  <c r="W87" i="9"/>
  <c r="T93" i="9"/>
  <c r="Q93" i="9"/>
  <c r="W93" i="9"/>
  <c r="T99" i="9"/>
  <c r="Q99" i="9"/>
  <c r="W99" i="9"/>
  <c r="Z87" i="9"/>
  <c r="T88" i="9"/>
  <c r="Q88" i="9"/>
  <c r="W88" i="9"/>
  <c r="T94" i="9"/>
  <c r="Q94" i="9"/>
  <c r="W94" i="9"/>
  <c r="T100" i="9"/>
  <c r="Q100" i="9"/>
  <c r="W100" i="9"/>
  <c r="Z88" i="9"/>
  <c r="T89" i="9"/>
  <c r="Q89" i="9"/>
  <c r="W89" i="9"/>
  <c r="T95" i="9"/>
  <c r="Q95" i="9"/>
  <c r="W95" i="9"/>
  <c r="T101" i="9"/>
  <c r="Q101" i="9"/>
  <c r="W101" i="9"/>
  <c r="Z89" i="9"/>
  <c r="T90" i="9"/>
  <c r="Q90" i="9"/>
  <c r="W90" i="9"/>
  <c r="T96" i="9"/>
  <c r="Q96" i="9"/>
  <c r="W96" i="9"/>
  <c r="T104" i="9"/>
  <c r="Q104" i="9"/>
  <c r="W104" i="9"/>
  <c r="Z90" i="9"/>
  <c r="T91" i="9"/>
  <c r="Q91" i="9"/>
  <c r="W91" i="9"/>
  <c r="T97" i="9"/>
  <c r="Q97" i="9"/>
  <c r="W97" i="9"/>
  <c r="T103" i="9"/>
  <c r="Q103" i="9"/>
  <c r="W103" i="9"/>
  <c r="Z91" i="9"/>
  <c r="T92" i="9"/>
  <c r="Q92" i="9"/>
  <c r="W92" i="9"/>
  <c r="T98" i="9"/>
  <c r="Q98" i="9"/>
  <c r="W98" i="9"/>
  <c r="Z92" i="9"/>
  <c r="T105" i="9"/>
  <c r="Q105" i="9"/>
  <c r="W105" i="9"/>
  <c r="T111" i="9"/>
  <c r="Q111" i="9"/>
  <c r="W111" i="9"/>
  <c r="T117" i="9"/>
  <c r="Q117" i="9"/>
  <c r="W117" i="9"/>
  <c r="Z105" i="9"/>
  <c r="T106" i="9"/>
  <c r="Q106" i="9"/>
  <c r="W106" i="9"/>
  <c r="T112" i="9"/>
  <c r="Q112" i="9"/>
  <c r="W112" i="9"/>
  <c r="T118" i="9"/>
  <c r="Q118" i="9"/>
  <c r="W118" i="9"/>
  <c r="Z106" i="9"/>
  <c r="T107" i="9"/>
  <c r="Q107" i="9"/>
  <c r="W107" i="9"/>
  <c r="T113" i="9"/>
  <c r="Q113" i="9"/>
  <c r="W113" i="9"/>
  <c r="T119" i="9"/>
  <c r="Q119" i="9"/>
  <c r="W119" i="9"/>
  <c r="Z107" i="9"/>
  <c r="T108" i="9"/>
  <c r="Q108" i="9"/>
  <c r="W108" i="9"/>
  <c r="T114" i="9"/>
  <c r="Q114" i="9"/>
  <c r="W114" i="9"/>
  <c r="T122" i="9"/>
  <c r="Q122" i="9"/>
  <c r="W122" i="9"/>
  <c r="Z108" i="9"/>
  <c r="T109" i="9"/>
  <c r="Q109" i="9"/>
  <c r="W109" i="9"/>
  <c r="T115" i="9"/>
  <c r="Q115" i="9"/>
  <c r="W115" i="9"/>
  <c r="T121" i="9"/>
  <c r="Q121" i="9"/>
  <c r="W121" i="9"/>
  <c r="Z109" i="9"/>
  <c r="T110" i="9"/>
  <c r="Q110" i="9"/>
  <c r="W110" i="9"/>
  <c r="T116" i="9"/>
  <c r="Q116" i="9"/>
  <c r="W116" i="9"/>
  <c r="Z110" i="9"/>
  <c r="T123" i="9"/>
  <c r="Q123" i="9"/>
  <c r="W123" i="9"/>
  <c r="T129" i="9"/>
  <c r="Q129" i="9"/>
  <c r="W129" i="9"/>
  <c r="T135" i="9"/>
  <c r="Q135" i="9"/>
  <c r="W135" i="9"/>
  <c r="Z123" i="9"/>
  <c r="T124" i="9"/>
  <c r="Q124" i="9"/>
  <c r="W124" i="9"/>
  <c r="T130" i="9"/>
  <c r="Q130" i="9"/>
  <c r="W130" i="9"/>
  <c r="T136" i="9"/>
  <c r="Q136" i="9"/>
  <c r="W136" i="9"/>
  <c r="Z124" i="9"/>
  <c r="T125" i="9"/>
  <c r="Q125" i="9"/>
  <c r="W125" i="9"/>
  <c r="T131" i="9"/>
  <c r="Q131" i="9"/>
  <c r="W131" i="9"/>
  <c r="T137" i="9"/>
  <c r="Q137" i="9"/>
  <c r="W137" i="9"/>
  <c r="Z125" i="9"/>
  <c r="T126" i="9"/>
  <c r="Q126" i="9"/>
  <c r="W126" i="9"/>
  <c r="T132" i="9"/>
  <c r="Q132" i="9"/>
  <c r="W132" i="9"/>
  <c r="T140" i="9"/>
  <c r="Q140" i="9"/>
  <c r="W140" i="9"/>
  <c r="Z126" i="9"/>
  <c r="T127" i="9"/>
  <c r="Q127" i="9"/>
  <c r="W127" i="9"/>
  <c r="T133" i="9"/>
  <c r="Q133" i="9"/>
  <c r="W133" i="9"/>
  <c r="T139" i="9"/>
  <c r="Q139" i="9"/>
  <c r="W139" i="9"/>
  <c r="Z127" i="9"/>
  <c r="T128" i="9"/>
  <c r="Q128" i="9"/>
  <c r="W128" i="9"/>
  <c r="T134" i="9"/>
  <c r="Q134" i="9"/>
  <c r="W134" i="9"/>
  <c r="Z128" i="9"/>
  <c r="T141" i="9"/>
  <c r="Q141" i="9"/>
  <c r="W141" i="9"/>
  <c r="T147" i="9"/>
  <c r="Q147" i="9"/>
  <c r="W147" i="9"/>
  <c r="T153" i="9"/>
  <c r="Q153" i="9"/>
  <c r="W153" i="9"/>
  <c r="Z141" i="9"/>
  <c r="T142" i="9"/>
  <c r="Q142" i="9"/>
  <c r="W142" i="9"/>
  <c r="T148" i="9"/>
  <c r="Q148" i="9"/>
  <c r="W148" i="9"/>
  <c r="T154" i="9"/>
  <c r="Q154" i="9"/>
  <c r="W154" i="9"/>
  <c r="Z142" i="9"/>
  <c r="T143" i="9"/>
  <c r="Q143" i="9"/>
  <c r="W143" i="9"/>
  <c r="T149" i="9"/>
  <c r="Q149" i="9"/>
  <c r="W149" i="9"/>
  <c r="T155" i="9"/>
  <c r="Q155" i="9"/>
  <c r="W155" i="9"/>
  <c r="Z143" i="9"/>
  <c r="T144" i="9"/>
  <c r="Q144" i="9"/>
  <c r="W144" i="9"/>
  <c r="T150" i="9"/>
  <c r="Q150" i="9"/>
  <c r="W150" i="9"/>
  <c r="T158" i="9"/>
  <c r="Q158" i="9"/>
  <c r="W158" i="9"/>
  <c r="Z144" i="9"/>
  <c r="T145" i="9"/>
  <c r="Q145" i="9"/>
  <c r="W145" i="9"/>
  <c r="T151" i="9"/>
  <c r="Q151" i="9"/>
  <c r="W151" i="9"/>
  <c r="T157" i="9"/>
  <c r="Q157" i="9"/>
  <c r="W157" i="9"/>
  <c r="Z145" i="9"/>
  <c r="T146" i="9"/>
  <c r="Q146" i="9"/>
  <c r="W146" i="9"/>
  <c r="T152" i="9"/>
  <c r="Q152" i="9"/>
  <c r="W152" i="9"/>
  <c r="Z146" i="9"/>
  <c r="T176" i="9"/>
  <c r="Q176" i="9"/>
  <c r="W176" i="9"/>
  <c r="C176" i="9"/>
  <c r="T175" i="9"/>
  <c r="Q175" i="9"/>
  <c r="W175" i="9"/>
  <c r="C175" i="9"/>
  <c r="T174" i="9"/>
  <c r="Q174" i="9"/>
  <c r="W174" i="9"/>
  <c r="C174" i="9"/>
  <c r="T173" i="9"/>
  <c r="Q173" i="9"/>
  <c r="W173" i="9"/>
  <c r="C173" i="9"/>
  <c r="T172" i="9"/>
  <c r="Q172" i="9"/>
  <c r="W172" i="9"/>
  <c r="C172" i="9"/>
  <c r="T171" i="9"/>
  <c r="Q171" i="9"/>
  <c r="W171" i="9"/>
  <c r="C171" i="9"/>
  <c r="T170" i="9"/>
  <c r="Q170" i="9"/>
  <c r="W170" i="9"/>
  <c r="C170" i="9"/>
  <c r="T169" i="9"/>
  <c r="Q169" i="9"/>
  <c r="W169" i="9"/>
  <c r="C169" i="9"/>
  <c r="T168" i="9"/>
  <c r="Q168" i="9"/>
  <c r="W168" i="9"/>
  <c r="C168" i="9"/>
  <c r="T167" i="9"/>
  <c r="Q167" i="9"/>
  <c r="W167" i="9"/>
  <c r="C167" i="9"/>
  <c r="T166" i="9"/>
  <c r="Q166" i="9"/>
  <c r="W166" i="9"/>
  <c r="C166" i="9"/>
  <c r="A166" i="9"/>
  <c r="B173" i="9"/>
  <c r="T165" i="9"/>
  <c r="Q165" i="9"/>
  <c r="W165" i="9"/>
  <c r="C165" i="9"/>
  <c r="T164" i="9"/>
  <c r="Q164" i="9"/>
  <c r="W164" i="9"/>
  <c r="Z164" i="9"/>
  <c r="AC164" i="9"/>
  <c r="C164" i="9"/>
  <c r="T163" i="9"/>
  <c r="Q163" i="9"/>
  <c r="W163" i="9"/>
  <c r="C163" i="9"/>
  <c r="T162" i="9"/>
  <c r="Q162" i="9"/>
  <c r="W162" i="9"/>
  <c r="Z162" i="9"/>
  <c r="AC162" i="9"/>
  <c r="C162" i="9"/>
  <c r="T161" i="9"/>
  <c r="Q161" i="9"/>
  <c r="W161" i="9"/>
  <c r="C161" i="9"/>
  <c r="B161" i="9"/>
  <c r="T160" i="9"/>
  <c r="Q160" i="9"/>
  <c r="W160" i="9"/>
  <c r="C160" i="9"/>
  <c r="T159" i="9"/>
  <c r="Q159" i="9"/>
  <c r="W159" i="9"/>
  <c r="Z159" i="9"/>
  <c r="AC159" i="9"/>
  <c r="C159" i="9"/>
  <c r="C158" i="9"/>
  <c r="C157" i="9"/>
  <c r="T156" i="9"/>
  <c r="Q156" i="9"/>
  <c r="W156" i="9"/>
  <c r="C156" i="9"/>
  <c r="C155" i="9"/>
  <c r="C154" i="9"/>
  <c r="AC141" i="9"/>
  <c r="C153" i="9"/>
  <c r="C152" i="9"/>
  <c r="C151" i="9"/>
  <c r="C150" i="9"/>
  <c r="C149" i="9"/>
  <c r="C148" i="9"/>
  <c r="A148" i="9"/>
  <c r="B155" i="9"/>
  <c r="C147" i="9"/>
  <c r="AC146" i="9"/>
  <c r="C146" i="9"/>
  <c r="AC145" i="9"/>
  <c r="C145" i="9"/>
  <c r="AC144" i="9"/>
  <c r="C144" i="9"/>
  <c r="AC143" i="9"/>
  <c r="C143" i="9"/>
  <c r="B143" i="9"/>
  <c r="AC142" i="9"/>
  <c r="C142" i="9"/>
  <c r="C141" i="9"/>
  <c r="C140" i="9"/>
  <c r="C139" i="9"/>
  <c r="T138" i="9"/>
  <c r="Q138" i="9"/>
  <c r="W138" i="9"/>
  <c r="C138" i="9"/>
  <c r="C137" i="9"/>
  <c r="C136" i="9"/>
  <c r="C135" i="9"/>
  <c r="C134" i="9"/>
  <c r="C133" i="9"/>
  <c r="C132" i="9"/>
  <c r="C131" i="9"/>
  <c r="C130" i="9"/>
  <c r="A130" i="9"/>
  <c r="B137" i="9"/>
  <c r="C129" i="9"/>
  <c r="AC128" i="9"/>
  <c r="C128" i="9"/>
  <c r="AC127" i="9"/>
  <c r="C127" i="9"/>
  <c r="C126" i="9"/>
  <c r="AC125" i="9"/>
  <c r="C125" i="9"/>
  <c r="B125" i="9"/>
  <c r="AC124" i="9"/>
  <c r="C124" i="9"/>
  <c r="AC123" i="9"/>
  <c r="C123" i="9"/>
  <c r="C122" i="9"/>
  <c r="C121" i="9"/>
  <c r="T120" i="9"/>
  <c r="Q120" i="9"/>
  <c r="W120" i="9"/>
  <c r="C120" i="9"/>
  <c r="C119" i="9"/>
  <c r="B119" i="9"/>
  <c r="C118" i="9"/>
  <c r="C117" i="9"/>
  <c r="C116" i="9"/>
  <c r="C115" i="9"/>
  <c r="C114" i="9"/>
  <c r="C113" i="9"/>
  <c r="B113" i="9"/>
  <c r="C112" i="9"/>
  <c r="A112" i="9"/>
  <c r="C111" i="9"/>
  <c r="AC110" i="9"/>
  <c r="C110" i="9"/>
  <c r="C109" i="9"/>
  <c r="AC108" i="9"/>
  <c r="C108" i="9"/>
  <c r="AC107" i="9"/>
  <c r="C107" i="9"/>
  <c r="B107" i="9"/>
  <c r="AC106" i="9"/>
  <c r="C106" i="9"/>
  <c r="AC105" i="9"/>
  <c r="C105" i="9"/>
  <c r="C104" i="9"/>
  <c r="C103" i="9"/>
  <c r="T102" i="9"/>
  <c r="Q102" i="9"/>
  <c r="W102" i="9"/>
  <c r="C102" i="9"/>
  <c r="C101" i="9"/>
  <c r="C100" i="9"/>
  <c r="C99" i="9"/>
  <c r="C98" i="9"/>
  <c r="C97" i="9"/>
  <c r="C96" i="9"/>
  <c r="C95" i="9"/>
  <c r="C94" i="9"/>
  <c r="A94" i="9"/>
  <c r="B101" i="9"/>
  <c r="C93" i="9"/>
  <c r="AC92" i="9"/>
  <c r="C92" i="9"/>
  <c r="AC91" i="9"/>
  <c r="C91" i="9"/>
  <c r="AC90" i="9"/>
  <c r="C90" i="9"/>
  <c r="AC89" i="9"/>
  <c r="C89" i="9"/>
  <c r="B89" i="9"/>
  <c r="AC88" i="9"/>
  <c r="C88" i="9"/>
  <c r="AC87" i="9"/>
  <c r="C87" i="9"/>
  <c r="C86" i="9"/>
  <c r="C85" i="9"/>
  <c r="T84" i="9"/>
  <c r="Q84" i="9"/>
  <c r="W84" i="9"/>
  <c r="C84" i="9"/>
  <c r="C83" i="9"/>
  <c r="C82" i="9"/>
  <c r="AC69" i="9"/>
  <c r="C81" i="9"/>
  <c r="C80" i="9"/>
  <c r="C79" i="9"/>
  <c r="C78" i="9"/>
  <c r="C77" i="9"/>
  <c r="B77" i="9"/>
  <c r="C76" i="9"/>
  <c r="A76" i="9"/>
  <c r="B83" i="9"/>
  <c r="C75" i="9"/>
  <c r="AC74" i="9"/>
  <c r="C74" i="9"/>
  <c r="AC73" i="9"/>
  <c r="C73" i="9"/>
  <c r="AC72" i="9"/>
  <c r="C72" i="9"/>
  <c r="C71" i="9"/>
  <c r="B71" i="9"/>
  <c r="AC70" i="9"/>
  <c r="C70" i="9"/>
  <c r="C69" i="9"/>
  <c r="AC37" i="9"/>
  <c r="Z160" i="9"/>
  <c r="AC160" i="9"/>
  <c r="Z163" i="9"/>
  <c r="AC163" i="9"/>
  <c r="Z161" i="9"/>
  <c r="AC161" i="9"/>
  <c r="B167" i="9"/>
  <c r="B149" i="9"/>
  <c r="AC126" i="9"/>
  <c r="B131" i="9"/>
  <c r="AC109" i="9"/>
  <c r="B95" i="9"/>
  <c r="AC71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Q66" i="9"/>
  <c r="C67" i="9"/>
  <c r="C68" i="9"/>
  <c r="T16" i="9"/>
  <c r="C50" i="9"/>
  <c r="C49" i="9"/>
  <c r="Q48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T27" i="9"/>
  <c r="T32" i="9"/>
  <c r="T31" i="9"/>
  <c r="T30" i="9"/>
  <c r="T29" i="9"/>
  <c r="T28" i="9"/>
  <c r="T21" i="9"/>
  <c r="T26" i="9"/>
  <c r="T25" i="9"/>
  <c r="T24" i="9"/>
  <c r="T23" i="9"/>
  <c r="T22" i="9"/>
  <c r="T15" i="9"/>
  <c r="T20" i="9"/>
  <c r="T18" i="9"/>
  <c r="T17" i="9"/>
  <c r="T19" i="9"/>
  <c r="Q30" i="9"/>
  <c r="W30" i="9"/>
  <c r="C20" i="9"/>
  <c r="C19" i="9"/>
  <c r="C18" i="9"/>
  <c r="C17" i="9"/>
  <c r="C16" i="9"/>
  <c r="C15" i="9"/>
  <c r="C26" i="9"/>
  <c r="C25" i="9"/>
  <c r="C24" i="9"/>
  <c r="C23" i="9"/>
  <c r="C22" i="9"/>
  <c r="C21" i="9"/>
  <c r="C32" i="9"/>
  <c r="C31" i="9"/>
  <c r="C30" i="9"/>
  <c r="C29" i="9"/>
  <c r="C28" i="9"/>
  <c r="C27" i="9"/>
  <c r="A22" i="9"/>
  <c r="B29" i="9"/>
  <c r="B17" i="9"/>
  <c r="A40" i="9"/>
  <c r="B47" i="9"/>
  <c r="B41" i="9"/>
  <c r="B23" i="9"/>
  <c r="B35" i="9"/>
  <c r="A58" i="9"/>
  <c r="T48" i="9"/>
  <c r="W48" i="9"/>
  <c r="B53" i="9"/>
  <c r="B65" i="9"/>
  <c r="B59" i="9"/>
  <c r="AC34" i="9"/>
  <c r="AC35" i="9"/>
  <c r="AC33" i="9"/>
  <c r="K14" i="9"/>
  <c r="E14" i="9"/>
  <c r="F14" i="9"/>
  <c r="L14" i="9"/>
  <c r="O14" i="9"/>
  <c r="I14" i="9"/>
  <c r="N14" i="9"/>
  <c r="H14" i="9"/>
  <c r="G14" i="9"/>
  <c r="M14" i="9"/>
  <c r="D14" i="9"/>
  <c r="J14" i="9"/>
  <c r="AC38" i="9"/>
  <c r="AC36" i="9"/>
  <c r="T66" i="9"/>
  <c r="W66" i="9"/>
  <c r="AC55" i="9"/>
  <c r="AC52" i="9"/>
  <c r="AC53" i="9"/>
  <c r="AC54" i="9"/>
  <c r="AC56" i="9"/>
  <c r="AC51" i="9"/>
  <c r="A14" i="9"/>
</calcChain>
</file>

<file path=xl/sharedStrings.xml><?xml version="1.0" encoding="utf-8"?>
<sst xmlns="http://schemas.openxmlformats.org/spreadsheetml/2006/main" count="19" uniqueCount="9">
  <si>
    <t>Estados:</t>
  </si>
  <si>
    <t>Número de estágios:</t>
  </si>
  <si>
    <t xml:space="preserve"> </t>
  </si>
  <si>
    <t>Objectivo:</t>
  </si>
  <si>
    <t>Decisões alternativas:</t>
  </si>
  <si>
    <t>Valores de inicialização</t>
  </si>
  <si>
    <t>k</t>
  </si>
  <si>
    <t>Problema: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</si>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</sst>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name val="Arial"/>
    </font>
    <font>
      <sz val="6"/>
      <name val="Arial"/>
      <family val="2"/>
    </font>
    <font>
      <sz val="6"/>
      <color indexed="10"/>
      <name val="Arial"/>
      <family val="2"/>
    </font>
    <font>
      <b/>
      <sz val="6"/>
      <color indexed="18"/>
      <name val="Arial"/>
      <family val="2"/>
    </font>
    <font>
      <i/>
      <sz val="6"/>
      <color indexed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i/>
      <u/>
      <sz val="20"/>
      <name val="Arial"/>
      <family val="2"/>
    </font>
    <font>
      <b/>
      <sz val="6"/>
      <name val="Arial"/>
      <family val="2"/>
    </font>
    <font>
      <b/>
      <i/>
      <u/>
      <sz val="12"/>
      <name val="Arial"/>
      <family val="2"/>
    </font>
    <font>
      <sz val="12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12"/>
      <color theme="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0B4"/>
        <bgColor rgb="FF000000"/>
      </patternFill>
    </fill>
  </fills>
  <borders count="14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thick">
        <color indexed="8"/>
      </top>
      <bottom style="double">
        <color indexed="8"/>
      </bottom>
      <diagonal/>
    </border>
    <border>
      <left/>
      <right style="thin">
        <color indexed="55"/>
      </right>
      <top style="thick">
        <color indexed="8"/>
      </top>
      <bottom style="double">
        <color indexed="8"/>
      </bottom>
      <diagonal/>
    </border>
    <border>
      <left style="thin">
        <color indexed="55"/>
      </left>
      <right/>
      <top style="thick">
        <color indexed="8"/>
      </top>
      <bottom style="double">
        <color indexed="8"/>
      </bottom>
      <diagonal/>
    </border>
    <border>
      <left/>
      <right style="thick">
        <color indexed="8"/>
      </right>
      <top style="thick">
        <color indexed="8"/>
      </top>
      <bottom style="double">
        <color indexed="8"/>
      </bottom>
      <diagonal/>
    </border>
    <border>
      <left style="thick">
        <color indexed="8"/>
      </left>
      <right/>
      <top style="thick">
        <color indexed="8"/>
      </top>
      <bottom style="double">
        <color indexed="8"/>
      </bottom>
      <diagonal/>
    </border>
    <border>
      <left style="thick">
        <color indexed="8"/>
      </left>
      <right style="thin">
        <color indexed="55"/>
      </right>
      <top style="thick">
        <color indexed="8"/>
      </top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thin">
        <color indexed="55"/>
      </top>
      <bottom style="thick">
        <color indexed="8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double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ck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ck">
        <color indexed="8"/>
      </right>
      <top style="thick">
        <color indexed="8"/>
      </top>
      <bottom style="thin">
        <color indexed="55"/>
      </bottom>
      <diagonal/>
    </border>
    <border>
      <left/>
      <right style="thick">
        <color indexed="8"/>
      </right>
      <top style="thin">
        <color indexed="55"/>
      </top>
      <bottom style="thick">
        <color indexed="8"/>
      </bottom>
      <diagonal/>
    </border>
    <border diagonalUp="1" diagonalDown="1">
      <left style="thin">
        <color indexed="55"/>
      </left>
      <right style="thin">
        <color indexed="55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/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ck">
        <color auto="1"/>
      </left>
      <right style="thin">
        <color indexed="55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ck">
        <color auto="1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/>
      <right style="thin">
        <color indexed="55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ck">
        <color indexed="8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/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ck">
        <color auto="1"/>
      </left>
      <right style="thin">
        <color indexed="55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ck">
        <color auto="1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/>
      <right style="thin">
        <color indexed="55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ck">
        <color indexed="8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n">
        <color indexed="55"/>
      </right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 style="thin">
        <color indexed="55"/>
      </left>
      <right/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 style="thick">
        <color auto="1"/>
      </left>
      <right style="thin">
        <color indexed="55"/>
      </right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 style="thin">
        <color indexed="55"/>
      </left>
      <right style="thick">
        <color auto="1"/>
      </right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/>
      <right style="thin">
        <color indexed="55"/>
      </right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 style="thin">
        <color indexed="55"/>
      </left>
      <right style="thick">
        <color indexed="8"/>
      </right>
      <top style="thin">
        <color indexed="55"/>
      </top>
      <bottom style="thick">
        <color indexed="8"/>
      </bottom>
      <diagonal style="thin">
        <color indexed="55"/>
      </diagonal>
    </border>
    <border>
      <left style="thin">
        <color indexed="55"/>
      </left>
      <right/>
      <top/>
      <bottom style="thin">
        <color indexed="55"/>
      </bottom>
      <diagonal/>
    </border>
    <border>
      <left style="thick">
        <color indexed="8"/>
      </left>
      <right/>
      <top style="thick">
        <color indexed="8"/>
      </top>
      <bottom style="thin">
        <color indexed="55"/>
      </bottom>
      <diagonal/>
    </border>
    <border diagonalUp="1" diagonalDown="1">
      <left style="thick">
        <color indexed="8"/>
      </left>
      <right style="thick">
        <color indexed="8"/>
      </right>
      <top style="thick">
        <color indexed="8"/>
      </top>
      <bottom style="thin">
        <color indexed="55"/>
      </bottom>
      <diagonal style="thin">
        <color indexed="55"/>
      </diagonal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55"/>
      </bottom>
      <diagonal/>
    </border>
    <border diagonalUp="1" diagonalDown="1">
      <left style="thick">
        <color indexed="8"/>
      </left>
      <right style="thin">
        <color indexed="55"/>
      </right>
      <top style="thick">
        <color indexed="8"/>
      </top>
      <bottom style="thin">
        <color indexed="55"/>
      </bottom>
      <diagonal style="thin">
        <color indexed="55"/>
      </diagonal>
    </border>
    <border>
      <left style="thick">
        <color indexed="8"/>
      </left>
      <right/>
      <top style="thin">
        <color indexed="55"/>
      </top>
      <bottom style="thin">
        <color indexed="55"/>
      </bottom>
      <diagonal/>
    </border>
    <border diagonalUp="1" diagonalDown="1">
      <left style="thick">
        <color indexed="8"/>
      </left>
      <right style="thick">
        <color indexed="8"/>
      </right>
      <top style="thin">
        <color indexed="55"/>
      </top>
      <bottom style="thin">
        <color indexed="55"/>
      </bottom>
      <diagonal style="thin">
        <color indexed="55"/>
      </diagonal>
    </border>
    <border>
      <left style="thick">
        <color indexed="8"/>
      </left>
      <right style="thick">
        <color indexed="8"/>
      </right>
      <top style="thin">
        <color indexed="55"/>
      </top>
      <bottom style="thin">
        <color indexed="55"/>
      </bottom>
      <diagonal/>
    </border>
    <border diagonalUp="1" diagonalDown="1">
      <left style="thick">
        <color indexed="8"/>
      </left>
      <right style="thin">
        <color indexed="55"/>
      </right>
      <top style="thin">
        <color indexed="55"/>
      </top>
      <bottom style="thin">
        <color indexed="55"/>
      </bottom>
      <diagonal style="thin">
        <color indexed="55"/>
      </diagonal>
    </border>
    <border>
      <left style="thick">
        <color indexed="8"/>
      </left>
      <right/>
      <top style="thin">
        <color indexed="55"/>
      </top>
      <bottom style="thick">
        <color indexed="8"/>
      </bottom>
      <diagonal/>
    </border>
    <border diagonalUp="1" diagonalDown="1">
      <left style="thick">
        <color indexed="8"/>
      </left>
      <right style="thick">
        <color indexed="8"/>
      </right>
      <top style="thin">
        <color indexed="55"/>
      </top>
      <bottom style="thick">
        <color indexed="8"/>
      </bottom>
      <diagonal style="thin">
        <color indexed="55"/>
      </diagonal>
    </border>
    <border>
      <left style="thick">
        <color indexed="8"/>
      </left>
      <right style="thick">
        <color indexed="8"/>
      </right>
      <top style="thin">
        <color indexed="55"/>
      </top>
      <bottom style="thick">
        <color indexed="8"/>
      </bottom>
      <diagonal/>
    </border>
    <border diagonalUp="1" diagonalDown="1">
      <left style="thick">
        <color indexed="8"/>
      </left>
      <right style="thin">
        <color indexed="55"/>
      </right>
      <top style="thin">
        <color indexed="55"/>
      </top>
      <bottom style="thick">
        <color indexed="8"/>
      </bottom>
      <diagonal style="thin">
        <color indexed="55"/>
      </diagonal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ck">
        <color indexed="8"/>
      </left>
      <right style="thick">
        <color indexed="8"/>
      </right>
      <top style="thin">
        <color indexed="55"/>
      </top>
      <bottom style="double">
        <color indexed="8"/>
      </bottom>
      <diagonal/>
    </border>
    <border>
      <left/>
      <right/>
      <top style="thin">
        <color indexed="55"/>
      </top>
      <bottom style="double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55"/>
      </bottom>
      <diagonal/>
    </border>
    <border>
      <left style="thin">
        <color indexed="55"/>
      </left>
      <right/>
      <top style="thick">
        <color indexed="8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55"/>
      </top>
      <bottom/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55"/>
      </bottom>
      <diagonal/>
    </border>
    <border>
      <left/>
      <right style="thin">
        <color indexed="55"/>
      </right>
      <top style="thick">
        <color indexed="8"/>
      </top>
      <bottom style="thick">
        <color indexed="8"/>
      </bottom>
      <diagonal/>
    </border>
    <border>
      <left style="thin">
        <color indexed="55"/>
      </left>
      <right style="thin">
        <color indexed="55"/>
      </right>
      <top style="thick">
        <color indexed="8"/>
      </top>
      <bottom style="thick">
        <color indexed="8"/>
      </bottom>
      <diagonal/>
    </border>
    <border>
      <left style="thin">
        <color indexed="55"/>
      </left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55"/>
      </right>
      <top style="thick">
        <color indexed="8"/>
      </top>
      <bottom style="thick">
        <color indexed="8"/>
      </bottom>
      <diagonal/>
    </border>
    <border>
      <left style="thin">
        <color indexed="55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auto="1"/>
      </left>
      <right style="thin">
        <color indexed="55"/>
      </right>
      <top style="thick">
        <color indexed="8"/>
      </top>
      <bottom style="thick">
        <color indexed="8"/>
      </bottom>
      <diagonal/>
    </border>
    <border>
      <left style="thin">
        <color indexed="55"/>
      </left>
      <right style="thick">
        <color auto="1"/>
      </right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ck">
        <color indexed="8"/>
      </top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double">
        <color indexed="8"/>
      </bottom>
      <diagonal/>
    </border>
    <border>
      <left style="thick">
        <color indexed="8"/>
      </left>
      <right style="thin">
        <color indexed="55"/>
      </right>
      <top/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ck">
        <color indexed="8"/>
      </top>
      <bottom style="thin">
        <color indexed="55"/>
      </bottom>
      <diagonal/>
    </border>
    <border>
      <left style="thin">
        <color indexed="55"/>
      </left>
      <right style="thick">
        <color indexed="8"/>
      </right>
      <top style="thick">
        <color indexed="8"/>
      </top>
      <bottom style="thin">
        <color indexed="55"/>
      </bottom>
      <diagonal/>
    </border>
    <border>
      <left style="thin">
        <color indexed="55"/>
      </left>
      <right style="thick">
        <color indexed="8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/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thick">
        <color indexed="8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thick">
        <color indexed="8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ck">
        <color indexed="8"/>
      </right>
      <top style="thin">
        <color indexed="55"/>
      </top>
      <bottom/>
      <diagonal/>
    </border>
    <border>
      <left style="thin">
        <color indexed="55"/>
      </left>
      <right/>
      <top style="double">
        <color indexed="8"/>
      </top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double">
        <color indexed="8"/>
      </top>
      <bottom style="thin">
        <color indexed="55"/>
      </bottom>
      <diagonal/>
    </border>
    <border>
      <left style="thin">
        <color indexed="55"/>
      </left>
      <right style="thick">
        <color indexed="8"/>
      </right>
      <top style="double">
        <color indexed="8"/>
      </top>
      <bottom style="thin">
        <color indexed="55"/>
      </bottom>
      <diagonal/>
    </border>
    <border>
      <left/>
      <right style="thin">
        <color indexed="55"/>
      </right>
      <top style="double">
        <color indexed="8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ck">
        <color indexed="8"/>
      </bottom>
      <diagonal/>
    </border>
    <border>
      <left style="thin">
        <color indexed="55"/>
      </left>
      <right style="thick">
        <color indexed="8"/>
      </right>
      <top style="thin">
        <color indexed="55"/>
      </top>
      <bottom style="thick">
        <color indexed="8"/>
      </bottom>
      <diagonal/>
    </border>
    <border>
      <left/>
      <right style="thin">
        <color indexed="55"/>
      </right>
      <top style="thin">
        <color indexed="55"/>
      </top>
      <bottom style="thick">
        <color indexed="8"/>
      </bottom>
      <diagonal/>
    </border>
    <border>
      <left/>
      <right style="thick">
        <color indexed="8"/>
      </right>
      <top style="thin">
        <color indexed="55"/>
      </top>
      <bottom style="double">
        <color indexed="8"/>
      </bottom>
      <diagonal/>
    </border>
    <border>
      <left/>
      <right style="thick">
        <color indexed="8"/>
      </right>
      <top style="thin">
        <color indexed="55"/>
      </top>
      <bottom/>
      <diagonal/>
    </border>
    <border>
      <left style="thick">
        <color indexed="8"/>
      </left>
      <right style="thin">
        <color indexed="55"/>
      </right>
      <top/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thin">
        <color indexed="55"/>
      </right>
      <top/>
      <bottom style="double">
        <color indexed="8"/>
      </bottom>
      <diagonal/>
    </border>
    <border>
      <left style="thin">
        <color indexed="55"/>
      </left>
      <right style="thin">
        <color theme="0" tint="-0.34998626667073579"/>
      </right>
      <top style="thick">
        <color indexed="8"/>
      </top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/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indexed="8"/>
      </top>
      <bottom style="thick">
        <color theme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ck">
        <color theme="1"/>
      </bottom>
      <diagonal/>
    </border>
    <border>
      <left style="thin">
        <color indexed="55"/>
      </left>
      <right style="thin">
        <color indexed="55"/>
      </right>
      <top style="double">
        <color auto="1"/>
      </top>
      <bottom style="thin">
        <color indexed="55"/>
      </bottom>
      <diagonal/>
    </border>
    <border>
      <left style="thick">
        <color indexed="8"/>
      </left>
      <right/>
      <top style="thin">
        <color indexed="55"/>
      </top>
      <bottom/>
      <diagonal/>
    </border>
    <border diagonalUp="1" diagonalDown="1">
      <left style="thick">
        <color indexed="8"/>
      </left>
      <right style="thick">
        <color indexed="8"/>
      </right>
      <top style="thin">
        <color indexed="55"/>
      </top>
      <bottom/>
      <diagonal style="thin">
        <color indexed="55"/>
      </diagonal>
    </border>
    <border diagonalUp="1" diagonalDown="1">
      <left style="thick">
        <color indexed="8"/>
      </left>
      <right style="thin">
        <color indexed="55"/>
      </right>
      <top style="thin">
        <color indexed="55"/>
      </top>
      <bottom/>
      <diagonal style="thin">
        <color indexed="55"/>
      </diagonal>
    </border>
    <border diagonalUp="1" diagonalDown="1">
      <left style="thin">
        <color indexed="55"/>
      </left>
      <right style="thin">
        <color indexed="55"/>
      </right>
      <top style="thin">
        <color indexed="55"/>
      </top>
      <bottom/>
      <diagonal style="thin">
        <color indexed="55"/>
      </diagonal>
    </border>
    <border diagonalUp="1" diagonalDown="1">
      <left style="thin">
        <color indexed="55"/>
      </left>
      <right/>
      <top style="thin">
        <color indexed="55"/>
      </top>
      <bottom/>
      <diagonal style="thin">
        <color indexed="55"/>
      </diagonal>
    </border>
    <border diagonalUp="1" diagonalDown="1">
      <left style="thin">
        <color indexed="55"/>
      </left>
      <right style="thick">
        <color indexed="8"/>
      </right>
      <top style="thin">
        <color indexed="55"/>
      </top>
      <bottom/>
      <diagonal style="thin">
        <color indexed="55"/>
      </diagonal>
    </border>
    <border diagonalUp="1" diagonalDown="1">
      <left/>
      <right style="thin">
        <color indexed="55"/>
      </right>
      <top style="thin">
        <color indexed="55"/>
      </top>
      <bottom/>
      <diagonal style="thin">
        <color indexed="55"/>
      </diagonal>
    </border>
    <border diagonalUp="1" diagonalDown="1">
      <left style="thick">
        <color auto="1"/>
      </left>
      <right style="thin">
        <color indexed="55"/>
      </right>
      <top style="thin">
        <color indexed="55"/>
      </top>
      <bottom/>
      <diagonal style="thin">
        <color indexed="55"/>
      </diagonal>
    </border>
    <border diagonalUp="1" diagonalDown="1">
      <left style="thin">
        <color indexed="55"/>
      </left>
      <right style="thick">
        <color auto="1"/>
      </right>
      <top style="thin">
        <color indexed="55"/>
      </top>
      <bottom/>
      <diagonal style="thin">
        <color indexed="55"/>
      </diagonal>
    </border>
    <border>
      <left style="thick">
        <color rgb="FF000000"/>
      </left>
      <right style="thin">
        <color rgb="FF969696"/>
      </right>
      <top style="thick">
        <color rgb="FF000000"/>
      </top>
      <bottom style="thin">
        <color rgb="FF969696"/>
      </bottom>
      <diagonal/>
    </border>
    <border>
      <left/>
      <right style="thin">
        <color rgb="FF969696"/>
      </right>
      <top style="thick">
        <color rgb="FF000000"/>
      </top>
      <bottom style="thin">
        <color rgb="FF969696"/>
      </bottom>
      <diagonal/>
    </border>
    <border>
      <left/>
      <right style="thin">
        <color rgb="FFA6A6A6"/>
      </right>
      <top style="thick">
        <color rgb="FF000000"/>
      </top>
      <bottom style="thin">
        <color rgb="FF969696"/>
      </bottom>
      <diagonal/>
    </border>
    <border>
      <left/>
      <right style="thick">
        <color rgb="FF000000"/>
      </right>
      <top style="thick">
        <color rgb="FF000000"/>
      </top>
      <bottom style="thin">
        <color rgb="FF969696"/>
      </bottom>
      <diagonal/>
    </border>
    <border>
      <left/>
      <right/>
      <top style="thick">
        <color rgb="FF000000"/>
      </top>
      <bottom style="thin">
        <color rgb="FF969696"/>
      </bottom>
      <diagonal/>
    </border>
    <border>
      <left style="thin">
        <color rgb="FF969696"/>
      </left>
      <right/>
      <top style="thick">
        <color rgb="FF000000"/>
      </top>
      <bottom style="thin">
        <color rgb="FF969696"/>
      </bottom>
      <diagonal/>
    </border>
    <border>
      <left style="thick">
        <color rgb="FF000000"/>
      </left>
      <right style="thin">
        <color rgb="FF969696"/>
      </right>
      <top/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/>
      <right style="thin">
        <color rgb="FFA6A6A6"/>
      </right>
      <top/>
      <bottom style="thin">
        <color rgb="FF969696"/>
      </bottom>
      <diagonal/>
    </border>
    <border>
      <left/>
      <right style="thick">
        <color rgb="FF000000"/>
      </right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 style="thick">
        <color rgb="FF000000"/>
      </left>
      <right style="thin">
        <color rgb="FF969696"/>
      </right>
      <top/>
      <bottom/>
      <diagonal/>
    </border>
    <border>
      <left/>
      <right style="thin">
        <color rgb="FF969696"/>
      </right>
      <top/>
      <bottom/>
      <diagonal/>
    </border>
    <border>
      <left/>
      <right style="thin">
        <color rgb="FFA6A6A6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969696"/>
      </left>
      <right/>
      <top/>
      <bottom/>
      <diagonal/>
    </border>
    <border>
      <left style="thick">
        <color rgb="FF000000"/>
      </left>
      <right style="thin">
        <color rgb="FF969696"/>
      </right>
      <top style="thin">
        <color rgb="FF969696"/>
      </top>
      <bottom style="double">
        <color rgb="FF000000"/>
      </bottom>
      <diagonal/>
    </border>
    <border>
      <left/>
      <right style="thin">
        <color rgb="FF969696"/>
      </right>
      <top style="thin">
        <color rgb="FF969696"/>
      </top>
      <bottom style="double">
        <color rgb="FF000000"/>
      </bottom>
      <diagonal/>
    </border>
    <border>
      <left/>
      <right style="thin">
        <color rgb="FFA6A6A6"/>
      </right>
      <top style="thin">
        <color rgb="FF969696"/>
      </top>
      <bottom style="double">
        <color rgb="FF000000"/>
      </bottom>
      <diagonal/>
    </border>
    <border>
      <left/>
      <right style="thick">
        <color rgb="FF000000"/>
      </right>
      <top style="thin">
        <color rgb="FF969696"/>
      </top>
      <bottom style="double">
        <color rgb="FF000000"/>
      </bottom>
      <diagonal/>
    </border>
    <border>
      <left/>
      <right/>
      <top style="thin">
        <color rgb="FF969696"/>
      </top>
      <bottom style="double">
        <color rgb="FF000000"/>
      </bottom>
      <diagonal/>
    </border>
    <border>
      <left style="thin">
        <color rgb="FF969696"/>
      </left>
      <right/>
      <top style="thin">
        <color rgb="FF969696"/>
      </top>
      <bottom style="double">
        <color rgb="FF000000"/>
      </bottom>
      <diagonal/>
    </border>
    <border>
      <left/>
      <right style="thin">
        <color rgb="FF969696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969696"/>
      </left>
      <right/>
      <top/>
      <bottom style="double">
        <color rgb="FF000000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6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2" fontId="1" fillId="0" borderId="18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0" borderId="20" xfId="0" applyNumberFormat="1" applyFont="1" applyFill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/>
    </xf>
    <xf numFmtId="2" fontId="1" fillId="0" borderId="22" xfId="0" applyNumberFormat="1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2" fontId="1" fillId="0" borderId="24" xfId="0" applyNumberFormat="1" applyFont="1" applyFill="1" applyBorder="1" applyAlignment="1">
      <alignment horizontal="center" vertical="center"/>
    </xf>
    <xf numFmtId="2" fontId="1" fillId="0" borderId="25" xfId="0" applyNumberFormat="1" applyFont="1" applyFill="1" applyBorder="1" applyAlignment="1">
      <alignment horizontal="center" vertical="center"/>
    </xf>
    <xf numFmtId="2" fontId="1" fillId="0" borderId="26" xfId="0" applyNumberFormat="1" applyFont="1" applyFill="1" applyBorder="1" applyAlignment="1">
      <alignment horizontal="center" vertical="center"/>
    </xf>
    <xf numFmtId="2" fontId="1" fillId="0" borderId="27" xfId="0" applyNumberFormat="1" applyFont="1" applyFill="1" applyBorder="1" applyAlignment="1">
      <alignment horizontal="center" vertical="center"/>
    </xf>
    <xf numFmtId="2" fontId="1" fillId="0" borderId="28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1" fillId="0" borderId="31" xfId="0" applyNumberFormat="1" applyFont="1" applyFill="1" applyBorder="1" applyAlignment="1">
      <alignment horizontal="center" vertical="center"/>
    </xf>
    <xf numFmtId="2" fontId="1" fillId="0" borderId="32" xfId="0" applyNumberFormat="1" applyFont="1" applyFill="1" applyBorder="1" applyAlignment="1">
      <alignment horizontal="center" vertical="center"/>
    </xf>
    <xf numFmtId="2" fontId="1" fillId="0" borderId="33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35" xfId="0" applyNumberFormat="1" applyFont="1" applyFill="1" applyBorder="1" applyAlignment="1">
      <alignment horizontal="center" vertical="center"/>
    </xf>
    <xf numFmtId="2" fontId="1" fillId="0" borderId="36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1" fontId="11" fillId="0" borderId="37" xfId="0" applyNumberFormat="1" applyFont="1" applyFill="1" applyBorder="1" applyAlignment="1">
      <alignment horizontal="center" vertical="center"/>
    </xf>
    <xf numFmtId="1" fontId="11" fillId="0" borderId="38" xfId="0" applyNumberFormat="1" applyFont="1" applyFill="1" applyBorder="1" applyAlignment="1">
      <alignment horizontal="center" vertical="center"/>
    </xf>
    <xf numFmtId="1" fontId="8" fillId="0" borderId="39" xfId="0" applyNumberFormat="1" applyFont="1" applyFill="1" applyBorder="1" applyAlignment="1">
      <alignment horizontal="center" vertical="center"/>
    </xf>
    <xf numFmtId="2" fontId="1" fillId="0" borderId="40" xfId="0" applyNumberFormat="1" applyFont="1" applyFill="1" applyBorder="1" applyAlignment="1">
      <alignment horizontal="center" vertical="center"/>
    </xf>
    <xf numFmtId="1" fontId="11" fillId="0" borderId="41" xfId="0" applyNumberFormat="1" applyFont="1" applyFill="1" applyBorder="1" applyAlignment="1">
      <alignment horizontal="center" vertical="center"/>
    </xf>
    <xf numFmtId="1" fontId="11" fillId="0" borderId="42" xfId="0" applyNumberFormat="1" applyFont="1" applyFill="1" applyBorder="1" applyAlignment="1">
      <alignment horizontal="center" vertical="center"/>
    </xf>
    <xf numFmtId="1" fontId="8" fillId="0" borderId="43" xfId="0" applyNumberFormat="1" applyFont="1" applyFill="1" applyBorder="1" applyAlignment="1">
      <alignment horizontal="center" vertical="center"/>
    </xf>
    <xf numFmtId="2" fontId="1" fillId="0" borderId="44" xfId="0" applyNumberFormat="1" applyFont="1" applyFill="1" applyBorder="1" applyAlignment="1">
      <alignment horizontal="center" vertical="center"/>
    </xf>
    <xf numFmtId="1" fontId="11" fillId="0" borderId="45" xfId="0" applyNumberFormat="1" applyFont="1" applyFill="1" applyBorder="1" applyAlignment="1">
      <alignment horizontal="center" vertical="center"/>
    </xf>
    <xf numFmtId="1" fontId="11" fillId="0" borderId="46" xfId="0" applyNumberFormat="1" applyFont="1" applyFill="1" applyBorder="1" applyAlignment="1">
      <alignment horizontal="center" vertical="center"/>
    </xf>
    <xf numFmtId="1" fontId="8" fillId="0" borderId="47" xfId="0" applyNumberFormat="1" applyFont="1" applyFill="1" applyBorder="1" applyAlignment="1">
      <alignment horizontal="center" vertical="center"/>
    </xf>
    <xf numFmtId="2" fontId="1" fillId="0" borderId="48" xfId="0" applyNumberFormat="1" applyFont="1" applyFill="1" applyBorder="1" applyAlignment="1">
      <alignment horizontal="center" vertical="center"/>
    </xf>
    <xf numFmtId="1" fontId="11" fillId="0" borderId="49" xfId="0" applyNumberFormat="1" applyFont="1" applyFill="1" applyBorder="1" applyAlignment="1">
      <alignment horizontal="center" vertical="center"/>
    </xf>
    <xf numFmtId="1" fontId="11" fillId="0" borderId="50" xfId="0" applyNumberFormat="1" applyFont="1" applyFill="1" applyBorder="1" applyAlignment="1">
      <alignment horizontal="center" vertical="center"/>
    </xf>
    <xf numFmtId="1" fontId="8" fillId="0" borderId="50" xfId="0" applyNumberFormat="1" applyFont="1" applyFill="1" applyBorder="1" applyAlignment="1">
      <alignment horizontal="center" vertical="center"/>
    </xf>
    <xf numFmtId="1" fontId="11" fillId="0" borderId="39" xfId="0" applyNumberFormat="1" applyFont="1" applyFill="1" applyBorder="1" applyAlignment="1">
      <alignment horizontal="center" vertical="center"/>
    </xf>
    <xf numFmtId="1" fontId="8" fillId="0" borderId="51" xfId="0" applyNumberFormat="1" applyFont="1" applyFill="1" applyBorder="1" applyAlignment="1">
      <alignment horizontal="center" vertical="center"/>
    </xf>
    <xf numFmtId="1" fontId="11" fillId="0" borderId="43" xfId="0" applyNumberFormat="1" applyFont="1" applyFill="1" applyBorder="1" applyAlignment="1">
      <alignment horizontal="center" vertical="center"/>
    </xf>
    <xf numFmtId="1" fontId="8" fillId="0" borderId="52" xfId="0" applyNumberFormat="1" applyFont="1" applyFill="1" applyBorder="1" applyAlignment="1">
      <alignment horizontal="center" vertical="center"/>
    </xf>
    <xf numFmtId="1" fontId="11" fillId="0" borderId="53" xfId="0" applyNumberFormat="1" applyFont="1" applyFill="1" applyBorder="1" applyAlignment="1">
      <alignment horizontal="center" vertical="center"/>
    </xf>
    <xf numFmtId="1" fontId="8" fillId="0" borderId="54" xfId="0" applyNumberFormat="1" applyFont="1" applyFill="1" applyBorder="1" applyAlignment="1">
      <alignment horizontal="center" vertical="center"/>
    </xf>
    <xf numFmtId="1" fontId="11" fillId="0" borderId="55" xfId="0" applyNumberFormat="1" applyFont="1" applyFill="1" applyBorder="1" applyAlignment="1">
      <alignment horizontal="center" vertical="center"/>
    </xf>
    <xf numFmtId="1" fontId="11" fillId="0" borderId="47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164" fontId="1" fillId="0" borderId="56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1" fontId="1" fillId="2" borderId="50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left" vertical="center"/>
    </xf>
    <xf numFmtId="1" fontId="11" fillId="0" borderId="58" xfId="0" applyNumberFormat="1" applyFont="1" applyFill="1" applyBorder="1" applyAlignment="1">
      <alignment horizontal="center" vertical="center"/>
    </xf>
    <xf numFmtId="1" fontId="11" fillId="0" borderId="59" xfId="0" applyNumberFormat="1" applyFont="1" applyFill="1" applyBorder="1" applyAlignment="1">
      <alignment horizontal="center" vertical="center"/>
    </xf>
    <xf numFmtId="1" fontId="8" fillId="0" borderId="60" xfId="0" applyNumberFormat="1" applyFont="1" applyFill="1" applyBorder="1" applyAlignment="1">
      <alignment horizontal="center" vertical="center"/>
    </xf>
    <xf numFmtId="1" fontId="8" fillId="0" borderId="61" xfId="0" applyNumberFormat="1" applyFont="1" applyFill="1" applyBorder="1" applyAlignment="1">
      <alignment horizontal="center" vertical="center"/>
    </xf>
    <xf numFmtId="1" fontId="8" fillId="0" borderId="62" xfId="0" applyNumberFormat="1" applyFont="1" applyFill="1" applyBorder="1" applyAlignment="1">
      <alignment horizontal="center" vertical="center"/>
    </xf>
    <xf numFmtId="1" fontId="8" fillId="0" borderId="63" xfId="0" applyNumberFormat="1" applyFont="1" applyFill="1" applyBorder="1" applyAlignment="1">
      <alignment horizontal="center" vertical="center"/>
    </xf>
    <xf numFmtId="1" fontId="8" fillId="0" borderId="64" xfId="0" applyNumberFormat="1" applyFont="1" applyFill="1" applyBorder="1" applyAlignment="1">
      <alignment horizontal="center" vertical="center"/>
    </xf>
    <xf numFmtId="1" fontId="8" fillId="0" borderId="65" xfId="0" applyNumberFormat="1" applyFont="1" applyFill="1" applyBorder="1" applyAlignment="1">
      <alignment horizontal="center" vertical="center"/>
    </xf>
    <xf numFmtId="1" fontId="8" fillId="0" borderId="66" xfId="0" applyNumberFormat="1" applyFont="1" applyFill="1" applyBorder="1" applyAlignment="1">
      <alignment horizontal="center" vertical="center"/>
    </xf>
    <xf numFmtId="1" fontId="8" fillId="0" borderId="67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2" fontId="12" fillId="0" borderId="1" xfId="0" applyNumberFormat="1" applyFont="1" applyFill="1" applyBorder="1" applyAlignment="1">
      <alignment horizontal="left" vertical="center"/>
    </xf>
    <xf numFmtId="2" fontId="12" fillId="0" borderId="11" xfId="0" applyNumberFormat="1" applyFont="1" applyFill="1" applyBorder="1" applyAlignment="1">
      <alignment horizontal="left" vertical="center"/>
    </xf>
    <xf numFmtId="1" fontId="12" fillId="0" borderId="11" xfId="0" applyNumberFormat="1" applyFont="1" applyFill="1" applyBorder="1" applyAlignment="1">
      <alignment horizontal="left" vertical="center"/>
    </xf>
    <xf numFmtId="2" fontId="12" fillId="0" borderId="68" xfId="0" applyNumberFormat="1" applyFont="1" applyFill="1" applyBorder="1" applyAlignment="1">
      <alignment horizontal="left" vertical="center"/>
    </xf>
    <xf numFmtId="2" fontId="12" fillId="0" borderId="13" xfId="0" applyNumberFormat="1" applyFont="1" applyFill="1" applyBorder="1" applyAlignment="1">
      <alignment horizontal="left" vertical="center"/>
    </xf>
    <xf numFmtId="2" fontId="12" fillId="0" borderId="69" xfId="0" applyNumberFormat="1" applyFont="1" applyFill="1" applyBorder="1" applyAlignment="1">
      <alignment horizontal="left" vertical="center"/>
    </xf>
    <xf numFmtId="2" fontId="12" fillId="0" borderId="2" xfId="0" applyNumberFormat="1" applyFont="1" applyFill="1" applyBorder="1" applyAlignment="1">
      <alignment horizontal="left" vertical="center"/>
    </xf>
    <xf numFmtId="1" fontId="13" fillId="0" borderId="7" xfId="0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3" borderId="70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71" xfId="0" applyNumberFormat="1" applyFont="1" applyFill="1" applyBorder="1" applyAlignment="1">
      <alignment horizontal="center" vertical="center"/>
    </xf>
    <xf numFmtId="2" fontId="1" fillId="3" borderId="72" xfId="0" applyNumberFormat="1" applyFont="1" applyFill="1" applyBorder="1" applyAlignment="1">
      <alignment horizontal="center" vertical="center"/>
    </xf>
    <xf numFmtId="2" fontId="1" fillId="3" borderId="74" xfId="0" applyNumberFormat="1" applyFont="1" applyFill="1" applyBorder="1" applyAlignment="1">
      <alignment horizontal="center" vertical="center"/>
    </xf>
    <xf numFmtId="2" fontId="1" fillId="3" borderId="13" xfId="0" applyNumberFormat="1" applyFont="1" applyFill="1" applyBorder="1" applyAlignment="1">
      <alignment horizontal="center" vertical="center"/>
    </xf>
    <xf numFmtId="2" fontId="1" fillId="0" borderId="75" xfId="0" applyNumberFormat="1" applyFont="1" applyFill="1" applyBorder="1" applyAlignment="1">
      <alignment horizontal="center" vertical="center"/>
    </xf>
    <xf numFmtId="2" fontId="1" fillId="0" borderId="70" xfId="0" applyNumberFormat="1" applyFont="1" applyFill="1" applyBorder="1" applyAlignment="1">
      <alignment horizontal="center" vertical="center"/>
    </xf>
    <xf numFmtId="2" fontId="1" fillId="0" borderId="56" xfId="0" applyNumberFormat="1" applyFont="1" applyFill="1" applyBorder="1" applyAlignment="1">
      <alignment horizontal="center" vertical="center"/>
    </xf>
    <xf numFmtId="2" fontId="1" fillId="0" borderId="76" xfId="0" applyNumberFormat="1" applyFont="1" applyFill="1" applyBorder="1" applyAlignment="1">
      <alignment horizontal="center" vertical="center"/>
    </xf>
    <xf numFmtId="2" fontId="1" fillId="0" borderId="77" xfId="0" applyNumberFormat="1" applyFont="1" applyFill="1" applyBorder="1" applyAlignment="1">
      <alignment horizontal="center" vertical="center"/>
    </xf>
    <xf numFmtId="2" fontId="1" fillId="0" borderId="78" xfId="0" applyNumberFormat="1" applyFont="1" applyFill="1" applyBorder="1" applyAlignment="1">
      <alignment horizontal="center" vertical="center"/>
    </xf>
    <xf numFmtId="2" fontId="1" fillId="0" borderId="72" xfId="0" applyNumberFormat="1" applyFont="1" applyFill="1" applyBorder="1" applyAlignment="1">
      <alignment horizontal="center" vertical="center"/>
    </xf>
    <xf numFmtId="2" fontId="1" fillId="0" borderId="79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2" fontId="1" fillId="0" borderId="80" xfId="0" applyNumberFormat="1" applyFont="1" applyFill="1" applyBorder="1" applyAlignment="1">
      <alignment horizontal="center" vertical="center"/>
    </xf>
    <xf numFmtId="2" fontId="1" fillId="0" borderId="69" xfId="0" applyNumberFormat="1" applyFont="1" applyFill="1" applyBorder="1" applyAlignment="1">
      <alignment horizontal="center" vertical="center"/>
    </xf>
    <xf numFmtId="2" fontId="1" fillId="0" borderId="73" xfId="0" applyNumberFormat="1" applyFont="1" applyFill="1" applyBorder="1" applyAlignment="1">
      <alignment horizontal="center" vertical="center"/>
    </xf>
    <xf numFmtId="2" fontId="1" fillId="0" borderId="81" xfId="0" applyNumberFormat="1" applyFont="1" applyFill="1" applyBorder="1" applyAlignment="1">
      <alignment horizontal="center" vertical="center"/>
    </xf>
    <xf numFmtId="2" fontId="1" fillId="0" borderId="68" xfId="0" applyNumberFormat="1" applyFont="1" applyFill="1" applyBorder="1" applyAlignment="1">
      <alignment horizontal="center" vertical="center"/>
    </xf>
    <xf numFmtId="2" fontId="1" fillId="0" borderId="82" xfId="0" applyNumberFormat="1" applyFont="1" applyFill="1" applyBorder="1" applyAlignment="1">
      <alignment horizontal="center" vertical="center"/>
    </xf>
    <xf numFmtId="2" fontId="1" fillId="0" borderId="74" xfId="0" applyNumberFormat="1" applyFont="1" applyFill="1" applyBorder="1" applyAlignment="1">
      <alignment horizontal="center" vertical="center"/>
    </xf>
    <xf numFmtId="2" fontId="1" fillId="0" borderId="83" xfId="0" applyNumberFormat="1" applyFont="1" applyFill="1" applyBorder="1" applyAlignment="1">
      <alignment horizontal="center" vertical="center"/>
    </xf>
    <xf numFmtId="2" fontId="1" fillId="0" borderId="84" xfId="0" applyNumberFormat="1" applyFont="1" applyFill="1" applyBorder="1" applyAlignment="1">
      <alignment horizontal="center" vertical="center"/>
    </xf>
    <xf numFmtId="2" fontId="1" fillId="0" borderId="85" xfId="0" applyNumberFormat="1" applyFont="1" applyFill="1" applyBorder="1" applyAlignment="1">
      <alignment horizontal="center" vertical="center"/>
    </xf>
    <xf numFmtId="2" fontId="1" fillId="0" borderId="86" xfId="0" applyNumberFormat="1" applyFont="1" applyFill="1" applyBorder="1" applyAlignment="1">
      <alignment horizontal="center" vertical="center"/>
    </xf>
    <xf numFmtId="2" fontId="1" fillId="0" borderId="87" xfId="0" applyNumberFormat="1" applyFont="1" applyFill="1" applyBorder="1" applyAlignment="1">
      <alignment horizontal="center" vertical="center"/>
    </xf>
    <xf numFmtId="2" fontId="1" fillId="0" borderId="88" xfId="0" applyNumberFormat="1" applyFont="1" applyFill="1" applyBorder="1" applyAlignment="1">
      <alignment horizontal="center" vertical="center"/>
    </xf>
    <xf numFmtId="2" fontId="1" fillId="0" borderId="57" xfId="0" applyNumberFormat="1" applyFont="1" applyFill="1" applyBorder="1" applyAlignment="1">
      <alignment horizontal="center" vertical="center"/>
    </xf>
    <xf numFmtId="2" fontId="1" fillId="0" borderId="89" xfId="0" applyNumberFormat="1" applyFont="1" applyFill="1" applyBorder="1" applyAlignment="1">
      <alignment horizontal="center" vertical="center"/>
    </xf>
    <xf numFmtId="2" fontId="1" fillId="0" borderId="90" xfId="0" applyNumberFormat="1" applyFont="1" applyFill="1" applyBorder="1" applyAlignment="1">
      <alignment horizontal="center" vertical="center"/>
    </xf>
    <xf numFmtId="2" fontId="1" fillId="3" borderId="14" xfId="0" applyNumberFormat="1" applyFon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2" fontId="1" fillId="3" borderId="97" xfId="0" applyNumberFormat="1" applyFont="1" applyFill="1" applyBorder="1" applyAlignment="1">
      <alignment horizontal="center" vertical="center"/>
    </xf>
    <xf numFmtId="2" fontId="1" fillId="3" borderId="91" xfId="0" applyNumberFormat="1" applyFont="1" applyFill="1" applyBorder="1" applyAlignment="1">
      <alignment horizontal="center" vertical="center"/>
    </xf>
    <xf numFmtId="2" fontId="1" fillId="3" borderId="92" xfId="0" applyNumberFormat="1" applyFont="1" applyFill="1" applyBorder="1" applyAlignment="1">
      <alignment horizontal="center" vertical="center"/>
    </xf>
    <xf numFmtId="2" fontId="1" fillId="3" borderId="98" xfId="0" applyNumberFormat="1" applyFont="1" applyFill="1" applyBorder="1" applyAlignment="1">
      <alignment horizontal="center" vertical="center"/>
    </xf>
    <xf numFmtId="2" fontId="1" fillId="3" borderId="99" xfId="0" applyNumberFormat="1" applyFont="1" applyFill="1" applyBorder="1" applyAlignment="1">
      <alignment horizontal="center" vertical="center"/>
    </xf>
    <xf numFmtId="2" fontId="1" fillId="3" borderId="100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left" vertical="center"/>
    </xf>
    <xf numFmtId="2" fontId="1" fillId="2" borderId="101" xfId="0" applyNumberFormat="1" applyFont="1" applyFill="1" applyBorder="1" applyAlignment="1">
      <alignment horizontal="center" vertical="center"/>
    </xf>
    <xf numFmtId="1" fontId="1" fillId="2" borderId="49" xfId="0" applyNumberFormat="1" applyFont="1" applyFill="1" applyBorder="1" applyAlignment="1">
      <alignment horizontal="center" vertical="center"/>
    </xf>
    <xf numFmtId="1" fontId="1" fillId="2" borderId="67" xfId="0" applyNumberFormat="1" applyFont="1" applyFill="1" applyBorder="1" applyAlignment="1">
      <alignment horizontal="center" vertical="center"/>
    </xf>
    <xf numFmtId="1" fontId="1" fillId="2" borderId="102" xfId="0" applyNumberFormat="1" applyFont="1" applyFill="1" applyBorder="1" applyAlignment="1">
      <alignment horizontal="center" vertical="center"/>
    </xf>
    <xf numFmtId="2" fontId="1" fillId="2" borderId="94" xfId="0" applyNumberFormat="1" applyFont="1" applyFill="1" applyBorder="1" applyAlignment="1">
      <alignment horizontal="center" vertical="center"/>
    </xf>
    <xf numFmtId="2" fontId="1" fillId="0" borderId="95" xfId="0" applyNumberFormat="1" applyFont="1" applyFill="1" applyBorder="1" applyAlignment="1">
      <alignment horizontal="center" vertical="center"/>
    </xf>
    <xf numFmtId="2" fontId="1" fillId="2" borderId="102" xfId="0" applyNumberFormat="1" applyFont="1" applyFill="1" applyBorder="1" applyAlignment="1">
      <alignment horizontal="center" vertical="center"/>
    </xf>
    <xf numFmtId="2" fontId="1" fillId="0" borderId="96" xfId="0" applyNumberFormat="1" applyFont="1" applyBorder="1" applyAlignment="1">
      <alignment horizontal="center" vertical="center"/>
    </xf>
    <xf numFmtId="2" fontId="1" fillId="0" borderId="104" xfId="0" applyNumberFormat="1" applyFont="1" applyFill="1" applyBorder="1" applyAlignment="1">
      <alignment horizontal="center" vertical="center"/>
    </xf>
    <xf numFmtId="2" fontId="1" fillId="0" borderId="105" xfId="0" applyNumberFormat="1" applyFont="1" applyFill="1" applyBorder="1" applyAlignment="1">
      <alignment horizontal="center" vertical="center"/>
    </xf>
    <xf numFmtId="1" fontId="11" fillId="0" borderId="106" xfId="0" applyNumberFormat="1" applyFont="1" applyFill="1" applyBorder="1" applyAlignment="1">
      <alignment horizontal="center" vertical="center"/>
    </xf>
    <xf numFmtId="1" fontId="11" fillId="0" borderId="107" xfId="0" applyNumberFormat="1" applyFont="1" applyFill="1" applyBorder="1" applyAlignment="1">
      <alignment horizontal="center" vertical="center"/>
    </xf>
    <xf numFmtId="1" fontId="8" fillId="0" borderId="58" xfId="0" applyNumberFormat="1" applyFont="1" applyFill="1" applyBorder="1" applyAlignment="1">
      <alignment horizontal="center" vertical="center"/>
    </xf>
    <xf numFmtId="2" fontId="1" fillId="0" borderId="108" xfId="0" applyNumberFormat="1" applyFont="1" applyFill="1" applyBorder="1" applyAlignment="1">
      <alignment horizontal="center" vertical="center"/>
    </xf>
    <xf numFmtId="2" fontId="1" fillId="0" borderId="109" xfId="0" applyNumberFormat="1" applyFont="1" applyFill="1" applyBorder="1" applyAlignment="1">
      <alignment horizontal="center" vertical="center"/>
    </xf>
    <xf numFmtId="2" fontId="1" fillId="0" borderId="110" xfId="0" applyNumberFormat="1" applyFont="1" applyFill="1" applyBorder="1" applyAlignment="1">
      <alignment horizontal="center" vertical="center"/>
    </xf>
    <xf numFmtId="2" fontId="1" fillId="0" borderId="111" xfId="0" applyNumberFormat="1" applyFont="1" applyFill="1" applyBorder="1" applyAlignment="1">
      <alignment horizontal="center" vertical="center"/>
    </xf>
    <xf numFmtId="2" fontId="1" fillId="0" borderId="112" xfId="0" applyNumberFormat="1" applyFont="1" applyFill="1" applyBorder="1" applyAlignment="1">
      <alignment horizontal="center" vertical="center"/>
    </xf>
    <xf numFmtId="2" fontId="1" fillId="0" borderId="113" xfId="0" applyNumberFormat="1" applyFont="1" applyFill="1" applyBorder="1" applyAlignment="1">
      <alignment horizontal="center" vertical="center"/>
    </xf>
    <xf numFmtId="2" fontId="1" fillId="0" borderId="114" xfId="0" applyNumberFormat="1" applyFont="1" applyFill="1" applyBorder="1" applyAlignment="1">
      <alignment horizontal="center" vertical="center"/>
    </xf>
    <xf numFmtId="2" fontId="1" fillId="0" borderId="92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" fontId="10" fillId="2" borderId="93" xfId="0" applyNumberFormat="1" applyFont="1" applyFill="1" applyBorder="1" applyAlignment="1">
      <alignment horizontal="center" vertical="center"/>
    </xf>
    <xf numFmtId="1" fontId="10" fillId="2" borderId="64" xfId="0" applyNumberFormat="1" applyFont="1" applyFill="1" applyBorder="1" applyAlignment="1">
      <alignment horizontal="center" vertical="center"/>
    </xf>
    <xf numFmtId="1" fontId="1" fillId="2" borderId="10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6" borderId="115" xfId="0" applyNumberFormat="1" applyFont="1" applyFill="1" applyBorder="1" applyAlignment="1">
      <alignment horizontal="center" vertical="center"/>
    </xf>
    <xf numFmtId="2" fontId="1" fillId="6" borderId="116" xfId="0" applyNumberFormat="1" applyFont="1" applyFill="1" applyBorder="1" applyAlignment="1">
      <alignment horizontal="center" vertical="center"/>
    </xf>
    <xf numFmtId="2" fontId="1" fillId="6" borderId="117" xfId="0" applyNumberFormat="1" applyFont="1" applyFill="1" applyBorder="1" applyAlignment="1">
      <alignment horizontal="center" vertical="center"/>
    </xf>
    <xf numFmtId="2" fontId="1" fillId="6" borderId="118" xfId="0" applyNumberFormat="1" applyFont="1" applyFill="1" applyBorder="1" applyAlignment="1">
      <alignment horizontal="center" vertical="center"/>
    </xf>
    <xf numFmtId="2" fontId="1" fillId="0" borderId="116" xfId="0" applyNumberFormat="1" applyFont="1" applyBorder="1" applyAlignment="1">
      <alignment horizontal="center" vertical="center"/>
    </xf>
    <xf numFmtId="2" fontId="1" fillId="0" borderId="119" xfId="0" applyNumberFormat="1" applyFont="1" applyBorder="1" applyAlignment="1">
      <alignment horizontal="center" vertical="center"/>
    </xf>
    <xf numFmtId="2" fontId="1" fillId="0" borderId="120" xfId="0" applyNumberFormat="1" applyFont="1" applyBorder="1" applyAlignment="1">
      <alignment horizontal="center" vertical="center"/>
    </xf>
    <xf numFmtId="2" fontId="1" fillId="6" borderId="121" xfId="0" applyNumberFormat="1" applyFont="1" applyFill="1" applyBorder="1" applyAlignment="1">
      <alignment horizontal="center" vertical="center"/>
    </xf>
    <xf numFmtId="2" fontId="1" fillId="6" borderId="122" xfId="0" applyNumberFormat="1" applyFont="1" applyFill="1" applyBorder="1" applyAlignment="1">
      <alignment horizontal="center" vertical="center"/>
    </xf>
    <xf numFmtId="2" fontId="1" fillId="6" borderId="123" xfId="0" applyNumberFormat="1" applyFont="1" applyFill="1" applyBorder="1" applyAlignment="1">
      <alignment horizontal="center" vertical="center"/>
    </xf>
    <xf numFmtId="2" fontId="1" fillId="6" borderId="124" xfId="0" applyNumberFormat="1" applyFont="1" applyFill="1" applyBorder="1" applyAlignment="1">
      <alignment horizontal="center" vertical="center"/>
    </xf>
    <xf numFmtId="2" fontId="1" fillId="0" borderId="122" xfId="0" applyNumberFormat="1" applyFont="1" applyBorder="1" applyAlignment="1">
      <alignment horizontal="center" vertical="center"/>
    </xf>
    <xf numFmtId="2" fontId="1" fillId="0" borderId="125" xfId="0" applyNumberFormat="1" applyFont="1" applyBorder="1" applyAlignment="1">
      <alignment horizontal="center" vertical="center"/>
    </xf>
    <xf numFmtId="2" fontId="1" fillId="0" borderId="126" xfId="0" applyNumberFormat="1" applyFont="1" applyBorder="1" applyAlignment="1">
      <alignment horizontal="center" vertical="center"/>
    </xf>
    <xf numFmtId="2" fontId="1" fillId="6" borderId="127" xfId="0" applyNumberFormat="1" applyFont="1" applyFill="1" applyBorder="1" applyAlignment="1">
      <alignment horizontal="center" vertical="center"/>
    </xf>
    <xf numFmtId="2" fontId="1" fillId="6" borderId="128" xfId="0" applyNumberFormat="1" applyFont="1" applyFill="1" applyBorder="1" applyAlignment="1">
      <alignment horizontal="center" vertical="center"/>
    </xf>
    <xf numFmtId="2" fontId="1" fillId="6" borderId="129" xfId="0" applyNumberFormat="1" applyFont="1" applyFill="1" applyBorder="1" applyAlignment="1">
      <alignment horizontal="center" vertical="center"/>
    </xf>
    <xf numFmtId="2" fontId="1" fillId="6" borderId="130" xfId="0" applyNumberFormat="1" applyFont="1" applyFill="1" applyBorder="1" applyAlignment="1">
      <alignment horizontal="center" vertical="center"/>
    </xf>
    <xf numFmtId="2" fontId="1" fillId="0" borderId="128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31" xfId="0" applyNumberFormat="1" applyFont="1" applyBorder="1" applyAlignment="1">
      <alignment horizontal="center" vertical="center"/>
    </xf>
    <xf numFmtId="2" fontId="1" fillId="6" borderId="132" xfId="0" applyNumberFormat="1" applyFont="1" applyFill="1" applyBorder="1" applyAlignment="1">
      <alignment horizontal="center" vertical="center"/>
    </xf>
    <xf numFmtId="2" fontId="1" fillId="6" borderId="133" xfId="0" applyNumberFormat="1" applyFont="1" applyFill="1" applyBorder="1" applyAlignment="1">
      <alignment horizontal="center" vertical="center"/>
    </xf>
    <xf numFmtId="2" fontId="1" fillId="6" borderId="134" xfId="0" applyNumberFormat="1" applyFont="1" applyFill="1" applyBorder="1" applyAlignment="1">
      <alignment horizontal="center" vertical="center"/>
    </xf>
    <xf numFmtId="2" fontId="1" fillId="6" borderId="135" xfId="0" applyNumberFormat="1" applyFont="1" applyFill="1" applyBorder="1" applyAlignment="1">
      <alignment horizontal="center" vertical="center"/>
    </xf>
    <xf numFmtId="2" fontId="1" fillId="0" borderId="133" xfId="0" applyNumberFormat="1" applyFont="1" applyBorder="1" applyAlignment="1">
      <alignment horizontal="center" vertical="center"/>
    </xf>
    <xf numFmtId="2" fontId="1" fillId="0" borderId="136" xfId="0" applyNumberFormat="1" applyFont="1" applyBorder="1" applyAlignment="1">
      <alignment horizontal="center" vertical="center"/>
    </xf>
    <xf numFmtId="2" fontId="1" fillId="0" borderId="137" xfId="0" applyNumberFormat="1" applyFont="1" applyBorder="1" applyAlignment="1">
      <alignment horizontal="center" vertical="center"/>
    </xf>
    <xf numFmtId="2" fontId="1" fillId="0" borderId="138" xfId="0" applyNumberFormat="1" applyFont="1" applyBorder="1" applyAlignment="1">
      <alignment horizontal="center" vertical="center"/>
    </xf>
    <xf numFmtId="2" fontId="1" fillId="0" borderId="139" xfId="0" applyNumberFormat="1" applyFont="1" applyBorder="1" applyAlignment="1">
      <alignment horizontal="center" vertical="center"/>
    </xf>
    <xf numFmtId="2" fontId="1" fillId="0" borderId="140" xfId="0" applyNumberFormat="1" applyFont="1" applyBorder="1" applyAlignment="1">
      <alignment horizontal="center" vertic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6" Type="http://schemas.openxmlformats.org/officeDocument/2006/relationships/image" Target="../media/image6.emf"/><Relationship Id="rId7" Type="http://schemas.openxmlformats.org/officeDocument/2006/relationships/image" Target="../media/image7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104775</xdr:rowOff>
    </xdr:from>
    <xdr:to>
      <xdr:col>0</xdr:col>
      <xdr:colOff>228600</xdr:colOff>
      <xdr:row>6</xdr:row>
      <xdr:rowOff>266700</xdr:rowOff>
    </xdr:to>
    <xdr:sp macro="" textlink="">
      <xdr:nvSpPr>
        <xdr:cNvPr id="4109" name="Object 13" hidden="1">
          <a:extLst>
            <a:ext uri="{63B3BB69-23CF-44E3-9099-C40C66FF867C}">
              <a14:compatExt xmlns:a14="http://schemas.microsoft.com/office/drawing/2010/main" spid="_x0000_s410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85725</xdr:colOff>
      <xdr:row>6</xdr:row>
      <xdr:rowOff>47625</xdr:rowOff>
    </xdr:from>
    <xdr:to>
      <xdr:col>5</xdr:col>
      <xdr:colOff>276225</xdr:colOff>
      <xdr:row>6</xdr:row>
      <xdr:rowOff>323850</xdr:rowOff>
    </xdr:to>
    <xdr:sp macro="" textlink="">
      <xdr:nvSpPr>
        <xdr:cNvPr id="4110" name="Object 14" hidden="1">
          <a:extLst>
            <a:ext uri="{63B3BB69-23CF-44E3-9099-C40C66FF867C}">
              <a14:compatExt xmlns:a14="http://schemas.microsoft.com/office/drawing/2010/main" spid="_x0000_s411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66675</xdr:colOff>
      <xdr:row>6</xdr:row>
      <xdr:rowOff>47625</xdr:rowOff>
    </xdr:from>
    <xdr:to>
      <xdr:col>11</xdr:col>
      <xdr:colOff>304800</xdr:colOff>
      <xdr:row>6</xdr:row>
      <xdr:rowOff>323850</xdr:rowOff>
    </xdr:to>
    <xdr:sp macro="" textlink="">
      <xdr:nvSpPr>
        <xdr:cNvPr id="4111" name="Object 15" hidden="1">
          <a:extLst>
            <a:ext uri="{63B3BB69-23CF-44E3-9099-C40C66FF867C}">
              <a14:compatExt xmlns:a14="http://schemas.microsoft.com/office/drawing/2010/main" spid="_x0000_s411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66675</xdr:colOff>
      <xdr:row>6</xdr:row>
      <xdr:rowOff>28575</xdr:rowOff>
    </xdr:from>
    <xdr:to>
      <xdr:col>16</xdr:col>
      <xdr:colOff>276225</xdr:colOff>
      <xdr:row>6</xdr:row>
      <xdr:rowOff>304800</xdr:rowOff>
    </xdr:to>
    <xdr:sp macro="" textlink="">
      <xdr:nvSpPr>
        <xdr:cNvPr id="4112" name="Object 16" hidden="1">
          <a:extLst>
            <a:ext uri="{63B3BB69-23CF-44E3-9099-C40C66FF867C}">
              <a14:compatExt xmlns:a14="http://schemas.microsoft.com/office/drawing/2010/main" spid="_x0000_s411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276225</xdr:colOff>
      <xdr:row>6</xdr:row>
      <xdr:rowOff>47625</xdr:rowOff>
    </xdr:from>
    <xdr:to>
      <xdr:col>20</xdr:col>
      <xdr:colOff>95250</xdr:colOff>
      <xdr:row>6</xdr:row>
      <xdr:rowOff>323850</xdr:rowOff>
    </xdr:to>
    <xdr:sp macro="" textlink="">
      <xdr:nvSpPr>
        <xdr:cNvPr id="4113" name="Object 17" hidden="1">
          <a:extLst>
            <a:ext uri="{63B3BB69-23CF-44E3-9099-C40C66FF867C}">
              <a14:compatExt xmlns:a14="http://schemas.microsoft.com/office/drawing/2010/main" spid="_x0000_s411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76200</xdr:colOff>
      <xdr:row>6</xdr:row>
      <xdr:rowOff>57150</xdr:rowOff>
    </xdr:from>
    <xdr:to>
      <xdr:col>22</xdr:col>
      <xdr:colOff>276225</xdr:colOff>
      <xdr:row>6</xdr:row>
      <xdr:rowOff>333375</xdr:rowOff>
    </xdr:to>
    <xdr:sp macro="" textlink="">
      <xdr:nvSpPr>
        <xdr:cNvPr id="4114" name="Object 18" hidden="1">
          <a:extLst>
            <a:ext uri="{63B3BB69-23CF-44E3-9099-C40C66FF867C}">
              <a14:compatExt xmlns:a14="http://schemas.microsoft.com/office/drawing/2010/main" spid="_x0000_s411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25</xdr:col>
      <xdr:colOff>47625</xdr:colOff>
      <xdr:row>6</xdr:row>
      <xdr:rowOff>66675</xdr:rowOff>
    </xdr:from>
    <xdr:to>
      <xdr:col>26</xdr:col>
      <xdr:colOff>57150</xdr:colOff>
      <xdr:row>6</xdr:row>
      <xdr:rowOff>304800</xdr:rowOff>
    </xdr:to>
    <xdr:sp macro="" textlink="">
      <xdr:nvSpPr>
        <xdr:cNvPr id="4117" name="Object 21" hidden="1">
          <a:extLst>
            <a:ext uri="{63B3BB69-23CF-44E3-9099-C40C66FF867C}">
              <a14:compatExt xmlns:a14="http://schemas.microsoft.com/office/drawing/2010/main" spid="_x0000_s411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101600</xdr:colOff>
          <xdr:row>6</xdr:row>
          <xdr:rowOff>101600</xdr:rowOff>
        </xdr:from>
        <xdr:to>
          <xdr:col>0</xdr:col>
          <xdr:colOff>266700</xdr:colOff>
          <xdr:row>6</xdr:row>
          <xdr:rowOff>266700</xdr:rowOff>
        </xdr:to>
        <xdr:sp macro="" textlink="">
          <xdr:nvSpPr>
            <xdr:cNvPr id="4151" name="Object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101600</xdr:colOff>
          <xdr:row>6</xdr:row>
          <xdr:rowOff>50800</xdr:rowOff>
        </xdr:from>
        <xdr:to>
          <xdr:col>6</xdr:col>
          <xdr:colOff>0</xdr:colOff>
          <xdr:row>6</xdr:row>
          <xdr:rowOff>330200</xdr:rowOff>
        </xdr:to>
        <xdr:sp macro="" textlink="">
          <xdr:nvSpPr>
            <xdr:cNvPr id="4153" name="Object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76200</xdr:colOff>
          <xdr:row>6</xdr:row>
          <xdr:rowOff>50800</xdr:rowOff>
        </xdr:from>
        <xdr:to>
          <xdr:col>12</xdr:col>
          <xdr:colOff>0</xdr:colOff>
          <xdr:row>6</xdr:row>
          <xdr:rowOff>330200</xdr:rowOff>
        </xdr:to>
        <xdr:sp macro="" textlink="">
          <xdr:nvSpPr>
            <xdr:cNvPr id="4155" name="Object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76200</xdr:colOff>
          <xdr:row>6</xdr:row>
          <xdr:rowOff>25400</xdr:rowOff>
        </xdr:from>
        <xdr:to>
          <xdr:col>17</xdr:col>
          <xdr:colOff>0</xdr:colOff>
          <xdr:row>6</xdr:row>
          <xdr:rowOff>304800</xdr:rowOff>
        </xdr:to>
        <xdr:sp macro="" textlink="">
          <xdr:nvSpPr>
            <xdr:cNvPr id="4157" name="Object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6</xdr:row>
          <xdr:rowOff>50800</xdr:rowOff>
        </xdr:from>
        <xdr:to>
          <xdr:col>20</xdr:col>
          <xdr:colOff>114300</xdr:colOff>
          <xdr:row>6</xdr:row>
          <xdr:rowOff>317500</xdr:rowOff>
        </xdr:to>
        <xdr:sp macro="" textlink="">
          <xdr:nvSpPr>
            <xdr:cNvPr id="4159" name="Object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88900</xdr:colOff>
          <xdr:row>6</xdr:row>
          <xdr:rowOff>50800</xdr:rowOff>
        </xdr:from>
        <xdr:to>
          <xdr:col>23</xdr:col>
          <xdr:colOff>0</xdr:colOff>
          <xdr:row>6</xdr:row>
          <xdr:rowOff>330200</xdr:rowOff>
        </xdr:to>
        <xdr:sp macro="" textlink="">
          <xdr:nvSpPr>
            <xdr:cNvPr id="4161" name="Object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50800</xdr:colOff>
          <xdr:row>6</xdr:row>
          <xdr:rowOff>63500</xdr:rowOff>
        </xdr:from>
        <xdr:to>
          <xdr:col>26</xdr:col>
          <xdr:colOff>63500</xdr:colOff>
          <xdr:row>6</xdr:row>
          <xdr:rowOff>304800</xdr:rowOff>
        </xdr:to>
        <xdr:sp macro="" textlink="">
          <xdr:nvSpPr>
            <xdr:cNvPr id="4163" name="Object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4.emf"/><Relationship Id="rId12" Type="http://schemas.openxmlformats.org/officeDocument/2006/relationships/oleObject" Target="../embeddings/oleObject5.bin"/><Relationship Id="rId13" Type="http://schemas.openxmlformats.org/officeDocument/2006/relationships/image" Target="../media/image5.emf"/><Relationship Id="rId14" Type="http://schemas.openxmlformats.org/officeDocument/2006/relationships/oleObject" Target="../embeddings/oleObject6.bin"/><Relationship Id="rId15" Type="http://schemas.openxmlformats.org/officeDocument/2006/relationships/image" Target="../media/image6.emf"/><Relationship Id="rId16" Type="http://schemas.openxmlformats.org/officeDocument/2006/relationships/oleObject" Target="../embeddings/oleObject7.bin"/><Relationship Id="rId17" Type="http://schemas.openxmlformats.org/officeDocument/2006/relationships/image" Target="../media/image7.emf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6" Type="http://schemas.openxmlformats.org/officeDocument/2006/relationships/oleObject" Target="../embeddings/oleObject2.bin"/><Relationship Id="rId7" Type="http://schemas.openxmlformats.org/officeDocument/2006/relationships/image" Target="../media/image2.emf"/><Relationship Id="rId8" Type="http://schemas.openxmlformats.org/officeDocument/2006/relationships/oleObject" Target="../embeddings/oleObject3.bin"/><Relationship Id="rId9" Type="http://schemas.openxmlformats.org/officeDocument/2006/relationships/image" Target="../media/image3.emf"/><Relationship Id="rId10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177"/>
  <sheetViews>
    <sheetView tabSelected="1" zoomScale="130" zoomScaleNormal="130" zoomScalePageLayoutView="130" workbookViewId="0">
      <selection sqref="A1:AC86"/>
    </sheetView>
  </sheetViews>
  <sheetFormatPr baseColWidth="10" defaultColWidth="3.83203125" defaultRowHeight="14.25" customHeight="1" x14ac:dyDescent="0.15"/>
  <cols>
    <col min="1" max="2" width="4.1640625" style="7" customWidth="1"/>
    <col min="3" max="3" width="4.1640625" style="43" customWidth="1"/>
    <col min="4" max="11" width="4.1640625" style="6" customWidth="1"/>
    <col min="12" max="12" width="4.5" style="6" customWidth="1"/>
    <col min="13" max="19" width="4.1640625" style="6" customWidth="1"/>
    <col min="20" max="20" width="5.6640625" style="6" customWidth="1"/>
    <col min="21" max="25" width="4.1640625" style="6" customWidth="1"/>
    <col min="26" max="26" width="4.5" style="70" customWidth="1"/>
    <col min="27" max="27" width="4.1640625" style="6" customWidth="1"/>
    <col min="28" max="28" width="3.83203125" style="85" customWidth="1"/>
    <col min="29" max="29" width="6.5" style="85" customWidth="1"/>
    <col min="30" max="16384" width="3.83203125" style="6"/>
  </cols>
  <sheetData>
    <row r="1" spans="1:30" ht="33" customHeight="1" thickBot="1" x14ac:dyDescent="0.2">
      <c r="A1" s="42" t="s">
        <v>7</v>
      </c>
      <c r="B1" s="42"/>
      <c r="E1" s="18"/>
      <c r="F1" s="18"/>
      <c r="G1" s="18"/>
      <c r="H1" s="18"/>
      <c r="I1" s="18"/>
      <c r="J1" s="18"/>
    </row>
    <row r="2" spans="1:30" ht="19.5" customHeight="1" thickTop="1" thickBot="1" x14ac:dyDescent="0.2">
      <c r="A2" s="44" t="s">
        <v>0</v>
      </c>
      <c r="B2" s="44"/>
      <c r="D2" s="20"/>
      <c r="E2" s="72">
        <v>1</v>
      </c>
      <c r="F2" s="136">
        <v>2</v>
      </c>
      <c r="G2" s="138">
        <v>3</v>
      </c>
      <c r="H2" s="137">
        <v>4</v>
      </c>
      <c r="I2" s="72">
        <v>5</v>
      </c>
      <c r="J2" s="72">
        <v>6</v>
      </c>
      <c r="K2" s="11"/>
      <c r="L2" s="68"/>
    </row>
    <row r="3" spans="1:30" ht="19.5" customHeight="1" thickTop="1" thickBot="1" x14ac:dyDescent="0.2">
      <c r="A3" s="44" t="s">
        <v>1</v>
      </c>
      <c r="B3" s="44"/>
      <c r="E3" s="12"/>
      <c r="F3" s="41"/>
      <c r="G3" s="140"/>
      <c r="I3" s="160">
        <v>10</v>
      </c>
      <c r="J3" s="134"/>
      <c r="K3" s="11"/>
      <c r="L3" s="68"/>
    </row>
    <row r="4" spans="1:30" ht="19.5" customHeight="1" thickTop="1" thickBot="1" x14ac:dyDescent="0.2">
      <c r="A4" s="44" t="s">
        <v>4</v>
      </c>
      <c r="B4" s="44"/>
      <c r="E4" s="12"/>
      <c r="F4" s="41"/>
      <c r="G4" s="141">
        <v>0</v>
      </c>
      <c r="H4" s="139">
        <v>1</v>
      </c>
      <c r="I4" s="135">
        <v>2</v>
      </c>
      <c r="J4" s="11"/>
      <c r="K4" s="11"/>
      <c r="L4" s="68"/>
    </row>
    <row r="5" spans="1:30" ht="19.5" customHeight="1" thickTop="1" thickBot="1" x14ac:dyDescent="0.2">
      <c r="A5" s="44" t="s">
        <v>3</v>
      </c>
      <c r="B5" s="44"/>
      <c r="G5" s="12" t="s">
        <v>2</v>
      </c>
      <c r="H5" s="12"/>
      <c r="I5" s="158" t="s">
        <v>8</v>
      </c>
      <c r="J5" s="159"/>
      <c r="K5" s="11"/>
      <c r="L5" s="68"/>
    </row>
    <row r="6" spans="1:30" ht="19.5" customHeight="1" thickTop="1" thickBot="1" x14ac:dyDescent="0.2">
      <c r="A6" s="44"/>
      <c r="C6" s="73"/>
      <c r="H6" s="12"/>
      <c r="I6" s="12" t="s">
        <v>2</v>
      </c>
      <c r="J6" s="12"/>
      <c r="Y6" s="143"/>
    </row>
    <row r="7" spans="1:30" s="1" customFormat="1" ht="28.5" customHeight="1" thickTop="1" thickBot="1" x14ac:dyDescent="0.2">
      <c r="A7" s="17"/>
      <c r="B7" s="92" t="s">
        <v>6</v>
      </c>
      <c r="C7" s="16"/>
      <c r="D7" s="13"/>
      <c r="E7" s="13"/>
      <c r="F7" s="161"/>
      <c r="G7" s="161"/>
      <c r="H7" s="13"/>
      <c r="I7" s="13"/>
      <c r="J7" s="14"/>
      <c r="K7" s="13"/>
      <c r="L7" s="161"/>
      <c r="M7" s="161"/>
      <c r="N7" s="13"/>
      <c r="O7" s="15"/>
      <c r="P7" s="3"/>
      <c r="Q7" s="162"/>
      <c r="R7" s="163"/>
      <c r="S7" s="5"/>
      <c r="T7" s="162"/>
      <c r="U7" s="163"/>
      <c r="V7" s="4"/>
      <c r="W7" s="164"/>
      <c r="X7" s="163"/>
      <c r="Y7" s="142"/>
      <c r="Z7" s="164"/>
      <c r="AA7" s="163"/>
      <c r="AB7" s="2"/>
      <c r="AC7" s="2"/>
      <c r="AD7" s="2"/>
    </row>
    <row r="8" spans="1:30" ht="14.25" customHeight="1" thickTop="1" x14ac:dyDescent="0.15">
      <c r="A8" s="45"/>
      <c r="B8" s="46"/>
      <c r="C8" s="47"/>
      <c r="D8" s="48"/>
      <c r="E8" s="23"/>
      <c r="F8" s="23"/>
      <c r="G8" s="23"/>
      <c r="H8" s="24"/>
      <c r="I8" s="24"/>
      <c r="J8" s="48"/>
      <c r="K8" s="23"/>
      <c r="L8" s="23"/>
      <c r="M8" s="23"/>
      <c r="N8" s="24"/>
      <c r="O8" s="28"/>
      <c r="P8" s="27"/>
      <c r="Q8" s="23"/>
      <c r="R8" s="24"/>
      <c r="S8" s="25"/>
      <c r="T8" s="23"/>
      <c r="U8" s="26"/>
      <c r="V8" s="27"/>
      <c r="W8" s="23"/>
      <c r="X8" s="28"/>
      <c r="Y8" s="8"/>
      <c r="Z8" s="69">
        <v>0</v>
      </c>
      <c r="AA8" s="21"/>
      <c r="AB8" s="86" t="s">
        <v>5</v>
      </c>
    </row>
    <row r="9" spans="1:30" ht="14.25" customHeight="1" x14ac:dyDescent="0.15">
      <c r="A9" s="49"/>
      <c r="B9" s="50"/>
      <c r="C9" s="51"/>
      <c r="D9" s="52"/>
      <c r="E9" s="29"/>
      <c r="F9" s="29"/>
      <c r="G9" s="29"/>
      <c r="H9" s="30"/>
      <c r="I9" s="30"/>
      <c r="J9" s="52"/>
      <c r="K9" s="29"/>
      <c r="L9" s="29"/>
      <c r="M9" s="29"/>
      <c r="N9" s="30"/>
      <c r="O9" s="34"/>
      <c r="P9" s="33"/>
      <c r="Q9" s="29"/>
      <c r="R9" s="30"/>
      <c r="S9" s="31"/>
      <c r="T9" s="29"/>
      <c r="U9" s="32"/>
      <c r="V9" s="33"/>
      <c r="W9" s="29"/>
      <c r="X9" s="34"/>
      <c r="Y9" s="9"/>
      <c r="Z9" s="71">
        <v>0</v>
      </c>
      <c r="AA9" s="19"/>
      <c r="AB9" s="87"/>
    </row>
    <row r="10" spans="1:30" ht="14.25" customHeight="1" x14ac:dyDescent="0.15">
      <c r="A10" s="49">
        <v>0</v>
      </c>
      <c r="B10" s="50"/>
      <c r="C10" s="51"/>
      <c r="D10" s="52"/>
      <c r="E10" s="29"/>
      <c r="F10" s="29"/>
      <c r="G10" s="29"/>
      <c r="H10" s="30"/>
      <c r="I10" s="30"/>
      <c r="J10" s="52"/>
      <c r="K10" s="29"/>
      <c r="L10" s="29"/>
      <c r="M10" s="29"/>
      <c r="N10" s="30"/>
      <c r="O10" s="34"/>
      <c r="P10" s="33"/>
      <c r="Q10" s="29"/>
      <c r="R10" s="30"/>
      <c r="S10" s="31"/>
      <c r="T10" s="29"/>
      <c r="U10" s="32"/>
      <c r="V10" s="33"/>
      <c r="W10" s="29"/>
      <c r="X10" s="34"/>
      <c r="Y10" s="9"/>
      <c r="Z10" s="71">
        <v>0</v>
      </c>
      <c r="AA10" s="19"/>
      <c r="AB10" s="87"/>
    </row>
    <row r="11" spans="1:30" ht="14.25" customHeight="1" x14ac:dyDescent="0.15">
      <c r="A11" s="49"/>
      <c r="B11" s="50"/>
      <c r="C11" s="51"/>
      <c r="D11" s="52"/>
      <c r="E11" s="29"/>
      <c r="F11" s="29"/>
      <c r="G11" s="29"/>
      <c r="H11" s="30"/>
      <c r="I11" s="30"/>
      <c r="J11" s="52"/>
      <c r="K11" s="29"/>
      <c r="L11" s="29"/>
      <c r="M11" s="29"/>
      <c r="N11" s="30"/>
      <c r="O11" s="34"/>
      <c r="P11" s="33"/>
      <c r="Q11" s="29"/>
      <c r="R11" s="30"/>
      <c r="S11" s="31"/>
      <c r="T11" s="29"/>
      <c r="U11" s="32"/>
      <c r="V11" s="33"/>
      <c r="W11" s="29"/>
      <c r="X11" s="34"/>
      <c r="Y11" s="9"/>
      <c r="Z11" s="71">
        <v>0</v>
      </c>
      <c r="AA11" s="19"/>
      <c r="AB11" s="87"/>
    </row>
    <row r="12" spans="1:30" ht="14.25" customHeight="1" x14ac:dyDescent="0.15">
      <c r="A12" s="145"/>
      <c r="B12" s="146"/>
      <c r="C12" s="147"/>
      <c r="D12" s="148"/>
      <c r="E12" s="149"/>
      <c r="F12" s="149"/>
      <c r="G12" s="149"/>
      <c r="H12" s="150"/>
      <c r="I12" s="150"/>
      <c r="J12" s="148"/>
      <c r="K12" s="149"/>
      <c r="L12" s="149"/>
      <c r="M12" s="149"/>
      <c r="N12" s="150"/>
      <c r="O12" s="151"/>
      <c r="P12" s="152"/>
      <c r="Q12" s="149"/>
      <c r="R12" s="150"/>
      <c r="S12" s="153"/>
      <c r="T12" s="149"/>
      <c r="U12" s="154"/>
      <c r="V12" s="152"/>
      <c r="W12" s="149"/>
      <c r="X12" s="151"/>
      <c r="Y12" s="116"/>
      <c r="Z12" s="71">
        <v>0</v>
      </c>
      <c r="AA12" s="155"/>
      <c r="AB12" s="87"/>
    </row>
    <row r="13" spans="1:30" ht="14.25" customHeight="1" thickBot="1" x14ac:dyDescent="0.2">
      <c r="A13" s="53"/>
      <c r="B13" s="54"/>
      <c r="C13" s="55"/>
      <c r="D13" s="56"/>
      <c r="E13" s="35"/>
      <c r="F13" s="35"/>
      <c r="G13" s="35"/>
      <c r="H13" s="36"/>
      <c r="I13" s="36"/>
      <c r="J13" s="56"/>
      <c r="K13" s="35"/>
      <c r="L13" s="35"/>
      <c r="M13" s="35"/>
      <c r="N13" s="36"/>
      <c r="O13" s="40"/>
      <c r="P13" s="39"/>
      <c r="Q13" s="35"/>
      <c r="R13" s="36"/>
      <c r="S13" s="37"/>
      <c r="T13" s="35"/>
      <c r="U13" s="38"/>
      <c r="V13" s="39"/>
      <c r="W13" s="35"/>
      <c r="X13" s="40"/>
      <c r="Y13" s="10"/>
      <c r="Z13" s="71">
        <v>0</v>
      </c>
      <c r="AA13" s="22"/>
      <c r="AB13" s="87"/>
    </row>
    <row r="14" spans="1:30" s="43" customFormat="1" ht="14.25" customHeight="1" thickTop="1" thickBot="1" x14ac:dyDescent="0.2">
      <c r="A14" s="57">
        <f ca="1">A14:AA50</f>
        <v>0</v>
      </c>
      <c r="B14" s="58"/>
      <c r="C14" s="59"/>
      <c r="D14" s="76">
        <f>IF(SUM(D15:D146)&gt;0,$E$2,"")</f>
        <v>1</v>
      </c>
      <c r="E14" s="77">
        <f>IF(SUM(E15:E146)&gt;0,$F$2,"")</f>
        <v>2</v>
      </c>
      <c r="F14" s="77">
        <f>IF(SUM(F15:F146)&gt;0,$G$2,"")</f>
        <v>3</v>
      </c>
      <c r="G14" s="77">
        <f>IF(SUM(G15:G146)&gt;0,$H$2,"")</f>
        <v>4</v>
      </c>
      <c r="H14" s="78">
        <f>IF(SUM(H15:H146)&gt;0,$I$2,"")</f>
        <v>5</v>
      </c>
      <c r="I14" s="78">
        <f>IF(SUM(I15:I146)&gt;0,$J$2,"")</f>
        <v>6</v>
      </c>
      <c r="J14" s="79">
        <f>IF(SUM(D15:D146)&gt;0,$E$2,"")</f>
        <v>1</v>
      </c>
      <c r="K14" s="77">
        <f>IF(SUM(E15:E146)&gt;0,$F$2,"")</f>
        <v>2</v>
      </c>
      <c r="L14" s="77">
        <f>IF(SUM(F15:F146)&gt;0,$G$2,"")</f>
        <v>3</v>
      </c>
      <c r="M14" s="77">
        <f>IF(SUM(G15:G146)&gt;0,$H$2,"")</f>
        <v>4</v>
      </c>
      <c r="N14" s="77">
        <f>IF(SUM(H15:H146)&gt;0,$I$2,"")</f>
        <v>5</v>
      </c>
      <c r="O14" s="80">
        <f>IF(SUM(I15:I146)&gt;0,$J$2,"")</f>
        <v>6</v>
      </c>
      <c r="P14" s="76"/>
      <c r="Q14" s="77"/>
      <c r="R14" s="78"/>
      <c r="S14" s="81"/>
      <c r="T14" s="77"/>
      <c r="U14" s="82"/>
      <c r="V14" s="76"/>
      <c r="W14" s="77"/>
      <c r="X14" s="78"/>
      <c r="Y14" s="79"/>
      <c r="Z14" s="78"/>
      <c r="AA14" s="83"/>
      <c r="AB14" s="84"/>
      <c r="AC14" s="84"/>
    </row>
    <row r="15" spans="1:30" ht="14.25" customHeight="1" thickTop="1" x14ac:dyDescent="0.15">
      <c r="A15" s="60"/>
      <c r="B15" s="60"/>
      <c r="C15" s="61">
        <f>IF(SUM(D15:I15)&gt;0.99,$E$2,"")</f>
        <v>1</v>
      </c>
      <c r="D15" s="93">
        <v>0.5</v>
      </c>
      <c r="E15" s="94">
        <v>0.25</v>
      </c>
      <c r="F15" s="94">
        <v>0.25</v>
      </c>
      <c r="G15" s="94">
        <v>0</v>
      </c>
      <c r="H15" s="128">
        <v>0</v>
      </c>
      <c r="I15" s="127">
        <v>0</v>
      </c>
      <c r="J15" s="101">
        <v>0.5</v>
      </c>
      <c r="K15" s="102">
        <v>0.7</v>
      </c>
      <c r="L15" s="102">
        <v>1.2</v>
      </c>
      <c r="M15" s="102">
        <v>0</v>
      </c>
      <c r="N15" s="103">
        <v>0</v>
      </c>
      <c r="O15" s="103">
        <v>0</v>
      </c>
      <c r="P15" s="8"/>
      <c r="Q15" s="102">
        <f>IF(SUM(D15:I15)&gt;0.95,D15*J15+E15*K15+F15*L15+G15*M15+H15*N15+I15*O15,"")</f>
        <v>0.72499999999999998</v>
      </c>
      <c r="R15" s="104"/>
      <c r="S15" s="101"/>
      <c r="T15" s="6">
        <f>D15*$Z$8+E15*$Z$9+F15*$Z$10+G15*$Z$11+H15*$Z$12+I15*$Z$13</f>
        <v>0</v>
      </c>
      <c r="U15" s="103"/>
      <c r="V15" s="8"/>
      <c r="W15" s="102">
        <f t="shared" ref="W15:W26" si="0">IF(SUM(D15:I15)&gt;0.95,Q15+T15,"")</f>
        <v>0.72499999999999998</v>
      </c>
      <c r="X15" s="104"/>
      <c r="Y15" s="101"/>
      <c r="Z15" s="102">
        <f>IF(OR(SUM(D15:I15)&gt;0.95,SUM(D21:I21)&gt;0.95,SUM(D27:I27)&gt;0.95),IF($I$5="min",MIN(W15,W21,W27),MAX(W15,W21,W27)),"")</f>
        <v>0.72499999999999998</v>
      </c>
      <c r="AA15" s="104"/>
      <c r="AB15" s="86"/>
    </row>
    <row r="16" spans="1:30" ht="14.25" customHeight="1" x14ac:dyDescent="0.15">
      <c r="A16" s="62"/>
      <c r="B16" s="62"/>
      <c r="C16" s="63">
        <f>IF(SUM(D16:I16)&gt;0.99,$F$2,"")</f>
        <v>2</v>
      </c>
      <c r="D16" s="95">
        <v>0</v>
      </c>
      <c r="E16" s="96">
        <v>0.65</v>
      </c>
      <c r="F16" s="96">
        <v>0.1</v>
      </c>
      <c r="G16" s="96">
        <v>0.1</v>
      </c>
      <c r="H16" s="131">
        <v>0.15</v>
      </c>
      <c r="I16" s="126">
        <v>0</v>
      </c>
      <c r="J16" s="11">
        <v>0</v>
      </c>
      <c r="K16" s="6">
        <v>1.2</v>
      </c>
      <c r="L16" s="6">
        <v>2</v>
      </c>
      <c r="M16" s="6">
        <v>3.3</v>
      </c>
      <c r="N16" s="20">
        <v>5.5</v>
      </c>
      <c r="O16" s="20">
        <v>0</v>
      </c>
      <c r="P16" s="9"/>
      <c r="Q16" s="6">
        <f>IF(SUM(D16:I16)&gt;0.95,D16*J16+E16*K16+F16*L16+G16*M16+H16*N16+I16*O16,"")</f>
        <v>2.1349999999999998</v>
      </c>
      <c r="R16" s="105"/>
      <c r="S16" s="11"/>
      <c r="T16" s="6">
        <f>D16*$Z$8+E16*$Z$9+F16*$Z$10+G16*$Z$11+H16*$Z$12+I16*$Z$13</f>
        <v>0</v>
      </c>
      <c r="U16" s="20"/>
      <c r="V16" s="9"/>
      <c r="W16" s="6">
        <f t="shared" si="0"/>
        <v>2.1349999999999998</v>
      </c>
      <c r="X16" s="105"/>
      <c r="Y16" s="11"/>
      <c r="Z16" s="6">
        <f>IF(OR(SUM(D16:I16)&gt;0.95,SUM(D22:I22)&gt;0.95,SUM(D28:I28)&gt;0.95),IF($I$5="min",MIN(W16,W22,W28),MAX(W16,W22,W28)),"")</f>
        <v>2.1349999999999998</v>
      </c>
      <c r="AA16" s="105"/>
      <c r="AB16" s="86"/>
      <c r="AC16" s="70"/>
    </row>
    <row r="17" spans="1:29" ht="14.25" customHeight="1" x14ac:dyDescent="0.15">
      <c r="A17" s="62" t="s">
        <v>2</v>
      </c>
      <c r="B17" s="62">
        <f>IF(ISNUMBER(A22),$G$4,"")</f>
        <v>0</v>
      </c>
      <c r="C17" s="63">
        <f>IF(SUM(D17:I17)&gt;0.99,$G$2,"")</f>
        <v>3</v>
      </c>
      <c r="D17" s="95">
        <v>0</v>
      </c>
      <c r="E17" s="96">
        <v>0</v>
      </c>
      <c r="F17" s="96">
        <v>0.55000000000000004</v>
      </c>
      <c r="G17" s="96">
        <v>0.35</v>
      </c>
      <c r="H17" s="131">
        <v>0.05</v>
      </c>
      <c r="I17" s="126">
        <v>0.05</v>
      </c>
      <c r="J17" s="11">
        <v>0</v>
      </c>
      <c r="K17" s="6">
        <v>0</v>
      </c>
      <c r="L17" s="6">
        <v>3.3</v>
      </c>
      <c r="M17" s="6">
        <v>5.5</v>
      </c>
      <c r="N17" s="20">
        <v>9.1</v>
      </c>
      <c r="O17" s="20">
        <v>15</v>
      </c>
      <c r="P17" s="9"/>
      <c r="Q17" s="6">
        <f>IF(SUM(D17:I17)&gt;0.95,D17*J17+E17*K17+F17*L17+G17*M17+H17*N17+I17*O17,"")</f>
        <v>4.9449999999999994</v>
      </c>
      <c r="R17" s="105"/>
      <c r="S17" s="11"/>
      <c r="T17" s="6">
        <f t="shared" ref="T17" si="1">D17*$Z$8+E17*$Z$9+F17*$Z$10+G17*$Z$11+H17*$Z$12+I17*$Z$13</f>
        <v>0</v>
      </c>
      <c r="U17" s="20"/>
      <c r="V17" s="9"/>
      <c r="W17" s="6">
        <f t="shared" si="0"/>
        <v>4.9449999999999994</v>
      </c>
      <c r="X17" s="105"/>
      <c r="Y17" s="11"/>
      <c r="Z17" s="6">
        <f>IF(OR(SUM(D17:I17)&gt;0.95,SUM(D23:I23)&gt;0.95,SUM(D29:I29)&gt;0.95),IF($I$5="min",MIN(W17,W23,W29),MAX(W17,W23,W29)),"")</f>
        <v>4.9449999999999994</v>
      </c>
      <c r="AA17" s="105"/>
      <c r="AB17" s="86"/>
    </row>
    <row r="18" spans="1:29" ht="14.25" customHeight="1" x14ac:dyDescent="0.15">
      <c r="A18" s="62"/>
      <c r="B18" s="62"/>
      <c r="C18" s="63">
        <f>IF(SUM(D18:I18)&gt;0.99,$H$2,"")</f>
        <v>4</v>
      </c>
      <c r="D18" s="95">
        <v>0</v>
      </c>
      <c r="E18" s="96">
        <v>0</v>
      </c>
      <c r="F18" s="96">
        <v>0</v>
      </c>
      <c r="G18" s="96">
        <v>0.6</v>
      </c>
      <c r="H18" s="131">
        <v>0.15</v>
      </c>
      <c r="I18" s="126">
        <v>0.25</v>
      </c>
      <c r="J18" s="11">
        <v>0</v>
      </c>
      <c r="K18" s="6">
        <v>0</v>
      </c>
      <c r="L18" s="6">
        <v>0</v>
      </c>
      <c r="M18" s="6">
        <v>9.1</v>
      </c>
      <c r="N18" s="20">
        <v>15</v>
      </c>
      <c r="O18" s="20">
        <v>24.7</v>
      </c>
      <c r="P18" s="9"/>
      <c r="Q18" s="6">
        <f t="shared" ref="Q18:Q19" si="2">IF(SUM(D18:I18)&gt;0.95,D18*J18+E18*K18+F18*L18+G18*M18+H18*N18+I18*O18,"")</f>
        <v>13.885</v>
      </c>
      <c r="R18" s="105"/>
      <c r="S18" s="11"/>
      <c r="T18" s="6">
        <f>D18*$Z$8+E18*$Z$9+F18*$Z$10+G18*$Z$11+H18*$Z$12+I18*$Z$13</f>
        <v>0</v>
      </c>
      <c r="U18" s="20"/>
      <c r="V18" s="9"/>
      <c r="W18" s="6">
        <f t="shared" si="0"/>
        <v>13.885</v>
      </c>
      <c r="X18" s="105"/>
      <c r="Y18" s="11"/>
      <c r="Z18" s="6">
        <f>IF(OR(SUM(D18:I18)&gt;0.95,SUM(D24:I24)&gt;0.95,SUM(D31:I31)&gt;0.95),IF($I$5="min",MIN(W18,W24,W31),MAX(W18,W24,W31)),"")</f>
        <v>8.620000000000001</v>
      </c>
      <c r="AA18" s="105"/>
      <c r="AB18" s="86"/>
    </row>
    <row r="19" spans="1:29" ht="14.25" customHeight="1" x14ac:dyDescent="0.15">
      <c r="A19" s="62"/>
      <c r="B19" s="74"/>
      <c r="C19" s="63">
        <f>IF(SUM(D19:I19)&gt;0.99,$I$2,"")</f>
        <v>5</v>
      </c>
      <c r="D19" s="99">
        <v>0</v>
      </c>
      <c r="E19" s="100">
        <v>0</v>
      </c>
      <c r="F19" s="100">
        <v>0</v>
      </c>
      <c r="G19" s="100">
        <v>0</v>
      </c>
      <c r="H19" s="133">
        <v>0.45</v>
      </c>
      <c r="I19" s="130">
        <v>0.55000000000000004</v>
      </c>
      <c r="J19" s="114">
        <v>0</v>
      </c>
      <c r="K19" s="18">
        <v>0</v>
      </c>
      <c r="L19" s="18">
        <v>0</v>
      </c>
      <c r="M19" s="18">
        <v>0</v>
      </c>
      <c r="N19" s="115">
        <v>24.7</v>
      </c>
      <c r="O19" s="115">
        <v>40.799999999999997</v>
      </c>
      <c r="P19" s="116"/>
      <c r="Q19" s="6">
        <f t="shared" si="2"/>
        <v>33.555</v>
      </c>
      <c r="R19" s="117"/>
      <c r="S19" s="114"/>
      <c r="T19" s="6">
        <f>D19*$Z$8+E19*$Z$9+F19*$Z$10+G19*$Z$11+H19*$Z$12+I19*$Z$13</f>
        <v>0</v>
      </c>
      <c r="U19" s="115"/>
      <c r="V19" s="116"/>
      <c r="W19" s="6">
        <f t="shared" si="0"/>
        <v>33.555</v>
      </c>
      <c r="X19" s="117"/>
      <c r="Y19" s="11"/>
      <c r="Z19" s="6">
        <f>IF(OR(SUM(D19:I19)&gt;0.95,SUM(D25:I25)&gt;0.95,SUM(D31:I31)&gt;0.95),IF($I$5="min",MIN(W19,W25,W31),MAX(W19,W25,W31)),"")</f>
        <v>11.3</v>
      </c>
      <c r="AA19" s="105"/>
      <c r="AB19" s="86"/>
    </row>
    <row r="20" spans="1:29" ht="14.25" customHeight="1" thickBot="1" x14ac:dyDescent="0.2">
      <c r="A20" s="62"/>
      <c r="B20" s="64"/>
      <c r="C20" s="65">
        <f>IF(SUM(D20:I20)&gt;0.99,$J$2,"")</f>
        <v>6</v>
      </c>
      <c r="D20" s="97">
        <v>1</v>
      </c>
      <c r="E20" s="98">
        <v>0</v>
      </c>
      <c r="F20" s="98">
        <v>0</v>
      </c>
      <c r="G20" s="98">
        <v>0</v>
      </c>
      <c r="H20" s="132">
        <v>0</v>
      </c>
      <c r="I20" s="129">
        <v>0</v>
      </c>
      <c r="J20" s="106">
        <v>16.5</v>
      </c>
      <c r="K20" s="107">
        <v>0</v>
      </c>
      <c r="L20" s="107">
        <v>0</v>
      </c>
      <c r="M20" s="107">
        <v>0</v>
      </c>
      <c r="N20" s="108">
        <v>0</v>
      </c>
      <c r="O20" s="108">
        <v>0</v>
      </c>
      <c r="P20" s="109"/>
      <c r="Q20" s="107">
        <f>IF(SUM(D20:I20)&gt;0.95,D20*J20+E20*K20+F20*L20+G20*M20+H20*N20+I20*O20,"")</f>
        <v>16.5</v>
      </c>
      <c r="R20" s="110"/>
      <c r="S20" s="106"/>
      <c r="T20" s="6">
        <f>D20*$Z$8+E20*$Z$9+F20*$Z$10+G20*$Z$11+H20*$Z$12+I20*$Z$13</f>
        <v>0</v>
      </c>
      <c r="U20" s="108"/>
      <c r="V20" s="109"/>
      <c r="W20" s="107">
        <f t="shared" si="0"/>
        <v>16.5</v>
      </c>
      <c r="X20" s="110"/>
      <c r="Y20" s="11"/>
      <c r="Z20" s="6">
        <f>IF(OR(SUM(D20:I20)&gt;0.95,SUM(D26:I26)&gt;0.95,SUM(D32:I32)&gt;0.95),IF($I$5="min",MIN(W20,W26,W32),MAX(W20,W26,W32)),"")</f>
        <v>16.5</v>
      </c>
      <c r="AA20" s="105"/>
      <c r="AB20" s="86"/>
    </row>
    <row r="21" spans="1:29" ht="14.25" customHeight="1" thickTop="1" x14ac:dyDescent="0.15">
      <c r="A21" s="62"/>
      <c r="B21" s="66"/>
      <c r="C21" s="61">
        <f>IF(SUM(D21:I21)&gt;0.99,$E$2,"")</f>
        <v>1</v>
      </c>
      <c r="D21" s="93">
        <v>0.5</v>
      </c>
      <c r="E21" s="94">
        <v>0.25</v>
      </c>
      <c r="F21" s="94">
        <v>0.25</v>
      </c>
      <c r="G21" s="94">
        <v>0</v>
      </c>
      <c r="H21" s="128">
        <v>0</v>
      </c>
      <c r="I21" s="127">
        <v>0</v>
      </c>
      <c r="J21" s="101">
        <v>0.5</v>
      </c>
      <c r="K21" s="102">
        <v>0.7</v>
      </c>
      <c r="L21" s="102">
        <v>1.2</v>
      </c>
      <c r="M21" s="102">
        <v>0</v>
      </c>
      <c r="N21" s="103">
        <v>0</v>
      </c>
      <c r="O21" s="103">
        <v>0</v>
      </c>
      <c r="P21" s="112"/>
      <c r="Q21" s="102">
        <f>IF(SUM(D21:I21)&gt;0.95,D21*J21+E21*K21+F21*L21+G21*M21+H21*N21+I21*O21,"")</f>
        <v>0.72499999999999998</v>
      </c>
      <c r="R21" s="113"/>
      <c r="S21" s="111"/>
      <c r="T21" s="6">
        <f>D21*$Z$8+E21*$Z$9+F21*$Z$10+G21*$Z$11+H21*$Z$12+I21*$Z$13</f>
        <v>0</v>
      </c>
      <c r="U21" s="41"/>
      <c r="V21" s="112"/>
      <c r="W21" s="12">
        <f t="shared" si="0"/>
        <v>0.72499999999999998</v>
      </c>
      <c r="X21" s="113"/>
      <c r="Y21" s="11"/>
      <c r="Z21" s="6"/>
      <c r="AA21" s="105"/>
      <c r="AB21" s="86"/>
    </row>
    <row r="22" spans="1:29" ht="14.25" customHeight="1" x14ac:dyDescent="0.15">
      <c r="A22" s="62">
        <f>IF(A13&lt;$I$3,A13+1,"")</f>
        <v>1</v>
      </c>
      <c r="B22" s="62"/>
      <c r="C22" s="63">
        <f>IF(SUM(D22:I22)&gt;0.99,$F$2,"")</f>
        <v>2</v>
      </c>
      <c r="D22" s="95">
        <v>1</v>
      </c>
      <c r="E22" s="96">
        <v>0</v>
      </c>
      <c r="F22" s="96">
        <v>0</v>
      </c>
      <c r="G22" s="96">
        <v>0</v>
      </c>
      <c r="H22" s="131">
        <v>0</v>
      </c>
      <c r="I22" s="126">
        <v>0</v>
      </c>
      <c r="J22" s="11">
        <v>4.7</v>
      </c>
      <c r="K22" s="6">
        <v>0</v>
      </c>
      <c r="L22" s="6">
        <v>0</v>
      </c>
      <c r="M22" s="6">
        <v>0</v>
      </c>
      <c r="N22" s="20">
        <v>0</v>
      </c>
      <c r="O22" s="20">
        <v>0</v>
      </c>
      <c r="P22" s="9"/>
      <c r="Q22" s="6">
        <f>IF(SUM(D22:I22)&gt;0.95,D22*J22+E22*K22+F22*L22+G22*M22+H22*N22+I22*O22,"")</f>
        <v>4.7</v>
      </c>
      <c r="R22" s="105"/>
      <c r="S22" s="11"/>
      <c r="T22" s="6">
        <f t="shared" ref="T22:T23" si="3">D22*$Z$8+E22*$Z$9+F22*$Z$10+G22*$Z$11+H22*$Z$12+I22*$Z$13</f>
        <v>0</v>
      </c>
      <c r="U22" s="20"/>
      <c r="V22" s="9"/>
      <c r="W22" s="6">
        <f t="shared" si="0"/>
        <v>4.7</v>
      </c>
      <c r="X22" s="105"/>
      <c r="Y22" s="11"/>
      <c r="Z22" s="6"/>
      <c r="AA22" s="105"/>
      <c r="AB22" s="86"/>
    </row>
    <row r="23" spans="1:29" ht="14.25" customHeight="1" x14ac:dyDescent="0.15">
      <c r="A23" s="62"/>
      <c r="B23" s="62">
        <f>IF(ISNUMBER(A22),$H$4,"")</f>
        <v>1</v>
      </c>
      <c r="C23" s="63">
        <f>IF(SUM(D23:I23)&gt;0.99,$G$2,"")</f>
        <v>3</v>
      </c>
      <c r="D23" s="95">
        <v>0.4</v>
      </c>
      <c r="E23" s="96">
        <v>0.6</v>
      </c>
      <c r="F23" s="96">
        <v>0</v>
      </c>
      <c r="G23" s="96">
        <v>0</v>
      </c>
      <c r="H23" s="131">
        <v>0</v>
      </c>
      <c r="I23" s="126">
        <v>0</v>
      </c>
      <c r="J23" s="11">
        <v>5.2</v>
      </c>
      <c r="K23" s="6">
        <v>6</v>
      </c>
      <c r="L23" s="6">
        <v>0</v>
      </c>
      <c r="M23" s="6">
        <v>0</v>
      </c>
      <c r="N23" s="20">
        <v>0</v>
      </c>
      <c r="O23" s="20">
        <v>0</v>
      </c>
      <c r="P23" s="9"/>
      <c r="Q23" s="6">
        <f>IF(SUM(D23:I23)&gt;0.95,D23*J23+E23*K23+F23*L23+G23*M23+H23*N23+I23*O23,"")</f>
        <v>5.68</v>
      </c>
      <c r="R23" s="105"/>
      <c r="S23" s="11"/>
      <c r="T23" s="6">
        <f t="shared" si="3"/>
        <v>0</v>
      </c>
      <c r="U23" s="20"/>
      <c r="V23" s="9"/>
      <c r="W23" s="6">
        <f t="shared" si="0"/>
        <v>5.68</v>
      </c>
      <c r="X23" s="105"/>
      <c r="Y23" s="11"/>
      <c r="Z23" s="6"/>
      <c r="AA23" s="105"/>
      <c r="AB23" s="86"/>
    </row>
    <row r="24" spans="1:29" ht="14.25" customHeight="1" x14ac:dyDescent="0.15">
      <c r="A24" s="62"/>
      <c r="B24" s="62"/>
      <c r="C24" s="63">
        <f>IF(SUM(D24:I24)&gt;0.99,$H$2,"")</f>
        <v>4</v>
      </c>
      <c r="D24" s="95">
        <v>0</v>
      </c>
      <c r="E24" s="96">
        <v>0.4</v>
      </c>
      <c r="F24" s="96">
        <v>0.6</v>
      </c>
      <c r="G24" s="96">
        <v>0</v>
      </c>
      <c r="H24" s="131">
        <v>0</v>
      </c>
      <c r="I24" s="126">
        <v>0</v>
      </c>
      <c r="J24" s="11">
        <v>0</v>
      </c>
      <c r="K24" s="6">
        <v>7.3</v>
      </c>
      <c r="L24" s="6">
        <v>9.5</v>
      </c>
      <c r="M24" s="6">
        <v>0</v>
      </c>
      <c r="N24" s="20">
        <v>0</v>
      </c>
      <c r="O24" s="20">
        <v>0</v>
      </c>
      <c r="P24" s="9"/>
      <c r="Q24" s="6">
        <f t="shared" ref="Q24:Q25" si="4">IF(SUM(D24:I24)&gt;0.95,D24*J24+E24*K24+F24*L24+G24*M24+H24*N24+I24*O24,"")</f>
        <v>8.620000000000001</v>
      </c>
      <c r="R24" s="105"/>
      <c r="S24" s="11"/>
      <c r="T24" s="6">
        <f>D24*$Z$8+E24*$Z$9+F24*$Z$10+G24*$Z$11+H24*$Z$12+I24*$Z$13</f>
        <v>0</v>
      </c>
      <c r="U24" s="20"/>
      <c r="V24" s="9"/>
      <c r="W24" s="6">
        <f t="shared" si="0"/>
        <v>8.620000000000001</v>
      </c>
      <c r="X24" s="105"/>
      <c r="Y24" s="11"/>
      <c r="Z24" s="6"/>
      <c r="AA24" s="105"/>
      <c r="AB24" s="86"/>
    </row>
    <row r="25" spans="1:29" s="18" customFormat="1" ht="14.25" customHeight="1" x14ac:dyDescent="0.15">
      <c r="A25" s="74"/>
      <c r="B25" s="74"/>
      <c r="C25" s="63">
        <f>IF(SUM(D25:I25)&gt;0.99,$I$2,"")</f>
        <v>5</v>
      </c>
      <c r="D25" s="99">
        <v>0</v>
      </c>
      <c r="E25" s="100">
        <v>0</v>
      </c>
      <c r="F25" s="100">
        <v>0.4</v>
      </c>
      <c r="G25" s="100">
        <v>0.6</v>
      </c>
      <c r="H25" s="133">
        <v>0</v>
      </c>
      <c r="I25" s="130">
        <v>0</v>
      </c>
      <c r="J25" s="114">
        <v>0</v>
      </c>
      <c r="K25" s="18">
        <v>0</v>
      </c>
      <c r="L25" s="18">
        <v>13.1</v>
      </c>
      <c r="M25" s="18">
        <v>19</v>
      </c>
      <c r="N25" s="115">
        <v>0</v>
      </c>
      <c r="O25" s="115">
        <v>0</v>
      </c>
      <c r="P25" s="116"/>
      <c r="Q25" s="6">
        <f t="shared" si="4"/>
        <v>16.64</v>
      </c>
      <c r="R25" s="117"/>
      <c r="S25" s="114"/>
      <c r="T25" s="6">
        <f>D25*$Z$8+E25*$Z$9+F25*$Z$10+G25*$Z$11+H25*$Z$12+I25*$Z$13</f>
        <v>0</v>
      </c>
      <c r="U25" s="115"/>
      <c r="V25" s="116"/>
      <c r="W25" s="6">
        <f t="shared" si="0"/>
        <v>16.64</v>
      </c>
      <c r="X25" s="117"/>
      <c r="Y25" s="114"/>
      <c r="AA25" s="117"/>
      <c r="AB25" s="88"/>
      <c r="AC25" s="89"/>
    </row>
    <row r="26" spans="1:29" s="18" customFormat="1" ht="14.25" customHeight="1" thickBot="1" x14ac:dyDescent="0.2">
      <c r="A26" s="74"/>
      <c r="B26" s="74"/>
      <c r="C26" s="65">
        <f>IF(SUM(D26:I26)&gt;0.99,$J$2,"")</f>
        <v>6</v>
      </c>
      <c r="D26" s="97">
        <v>1</v>
      </c>
      <c r="E26" s="98">
        <v>0</v>
      </c>
      <c r="F26" s="98">
        <v>0</v>
      </c>
      <c r="G26" s="98">
        <v>0</v>
      </c>
      <c r="H26" s="132">
        <v>0</v>
      </c>
      <c r="I26" s="129">
        <v>0</v>
      </c>
      <c r="J26" s="106">
        <v>16.5</v>
      </c>
      <c r="K26" s="107">
        <v>0</v>
      </c>
      <c r="L26" s="107">
        <v>0</v>
      </c>
      <c r="M26" s="107">
        <v>0</v>
      </c>
      <c r="N26" s="108">
        <v>0</v>
      </c>
      <c r="O26" s="108">
        <v>0</v>
      </c>
      <c r="P26" s="116"/>
      <c r="Q26" s="107">
        <f>IF(SUM(D26:I26)&gt;0.95,D26*J26+E26*K26+F26*L26+G26*M26+H26*N26+I26*O26,"")</f>
        <v>16.5</v>
      </c>
      <c r="R26" s="117"/>
      <c r="S26" s="114"/>
      <c r="T26" s="6">
        <f>D26*$Z$8+E26*$Z$9+F26*$Z$10+G26*$Z$11+H26*$Z$12+I26*$Z$13</f>
        <v>0</v>
      </c>
      <c r="U26" s="115"/>
      <c r="V26" s="116"/>
      <c r="W26" s="18">
        <f t="shared" si="0"/>
        <v>16.5</v>
      </c>
      <c r="X26" s="117"/>
      <c r="Y26" s="114"/>
      <c r="AA26" s="117"/>
      <c r="AB26" s="88"/>
      <c r="AC26" s="89"/>
    </row>
    <row r="27" spans="1:29" s="12" customFormat="1" ht="14.25" customHeight="1" thickTop="1" x14ac:dyDescent="0.15">
      <c r="A27" s="66"/>
      <c r="B27" s="75"/>
      <c r="C27" s="61">
        <f>IF(SUM(D27:I27)&gt;0.99,$E$2,"")</f>
        <v>1</v>
      </c>
      <c r="D27" s="93">
        <v>0.5</v>
      </c>
      <c r="E27" s="94">
        <v>0.25</v>
      </c>
      <c r="F27" s="94">
        <v>0.25</v>
      </c>
      <c r="G27" s="94">
        <v>0</v>
      </c>
      <c r="H27" s="128">
        <v>0</v>
      </c>
      <c r="I27" s="127">
        <v>0</v>
      </c>
      <c r="J27" s="101">
        <v>0.5</v>
      </c>
      <c r="K27" s="102">
        <v>0.7</v>
      </c>
      <c r="L27" s="102">
        <v>1.2</v>
      </c>
      <c r="M27" s="102">
        <v>0</v>
      </c>
      <c r="N27" s="103">
        <v>0</v>
      </c>
      <c r="O27" s="103">
        <v>0</v>
      </c>
      <c r="P27" s="119"/>
      <c r="Q27" s="102">
        <f>IF(SUM(D27:I27)&gt;0.95,D27*J27+E27*K27+F27*L27+G27*M27+H27*N27+I27*O27,"")</f>
        <v>0.72499999999999998</v>
      </c>
      <c r="R27" s="120"/>
      <c r="S27" s="121"/>
      <c r="T27" s="6">
        <f>D27*$Z$8+E27*$Z$9+F27*$Z$10+G27*$Z$11+H27*$Z$12+I27*$Z$13</f>
        <v>0</v>
      </c>
      <c r="U27" s="118"/>
      <c r="V27" s="119"/>
      <c r="W27" s="144">
        <f t="shared" ref="W27:W29" si="5">IF(SUM(D27:I27)&gt;0.95,Q27+T27,"")</f>
        <v>0.72499999999999998</v>
      </c>
      <c r="X27" s="120"/>
      <c r="Y27" s="111"/>
      <c r="AA27" s="113"/>
      <c r="AB27" s="90"/>
      <c r="AC27" s="91"/>
    </row>
    <row r="28" spans="1:29" ht="14.25" customHeight="1" x14ac:dyDescent="0.15">
      <c r="A28" s="62"/>
      <c r="B28" s="62"/>
      <c r="C28" s="63">
        <f>IF(SUM(D28:I28)&gt;0.99,$F$2,"")</f>
        <v>2</v>
      </c>
      <c r="D28" s="95">
        <v>1</v>
      </c>
      <c r="E28" s="96">
        <v>0</v>
      </c>
      <c r="F28" s="96">
        <v>0</v>
      </c>
      <c r="G28" s="96">
        <v>0</v>
      </c>
      <c r="H28" s="131">
        <v>0</v>
      </c>
      <c r="I28" s="126">
        <v>0</v>
      </c>
      <c r="J28" s="11">
        <v>8.6999999999999993</v>
      </c>
      <c r="K28" s="6">
        <v>0</v>
      </c>
      <c r="L28" s="6">
        <v>0</v>
      </c>
      <c r="M28" s="6">
        <v>0</v>
      </c>
      <c r="N28" s="20">
        <v>0</v>
      </c>
      <c r="O28" s="20">
        <v>0</v>
      </c>
      <c r="P28" s="9"/>
      <c r="Q28" s="6">
        <f>IF(SUM(D28:I28)&gt;0.95,D28*J28+E28*K28+F28*L28+G28*M28+H28*N28+I28*O28,"")</f>
        <v>8.6999999999999993</v>
      </c>
      <c r="R28" s="105"/>
      <c r="S28" s="11"/>
      <c r="T28" s="6">
        <f t="shared" ref="T28:T29" si="6">D28*$Z$8+E28*$Z$9+F28*$Z$10+G28*$Z$11+H28*$Z$12+I28*$Z$13</f>
        <v>0</v>
      </c>
      <c r="U28" s="20"/>
      <c r="V28" s="9"/>
      <c r="W28" s="6">
        <f t="shared" si="5"/>
        <v>8.6999999999999993</v>
      </c>
      <c r="X28" s="105"/>
      <c r="Y28" s="11"/>
      <c r="Z28" s="6"/>
      <c r="AA28" s="105"/>
      <c r="AB28" s="86"/>
    </row>
    <row r="29" spans="1:29" ht="14.25" customHeight="1" x14ac:dyDescent="0.15">
      <c r="A29" s="62"/>
      <c r="B29" s="62">
        <f>IF(ISNUMBER(A22),$I$4,"")</f>
        <v>2</v>
      </c>
      <c r="C29" s="63">
        <f>IF(SUM(D29:I29)&gt;0.99,$G$2,"")</f>
        <v>3</v>
      </c>
      <c r="D29" s="95">
        <v>1</v>
      </c>
      <c r="E29" s="96">
        <v>0</v>
      </c>
      <c r="F29" s="96">
        <v>0</v>
      </c>
      <c r="G29" s="96">
        <v>0</v>
      </c>
      <c r="H29" s="131">
        <v>0</v>
      </c>
      <c r="I29" s="126">
        <v>0</v>
      </c>
      <c r="J29" s="11">
        <v>9.1999999999999993</v>
      </c>
      <c r="K29" s="6">
        <v>0</v>
      </c>
      <c r="L29" s="6">
        <v>0</v>
      </c>
      <c r="M29" s="6">
        <v>0</v>
      </c>
      <c r="N29" s="20">
        <v>0</v>
      </c>
      <c r="O29" s="20">
        <v>0</v>
      </c>
      <c r="P29" s="9"/>
      <c r="Q29" s="6">
        <f t="shared" ref="Q29:Q31" si="7">IF(SUM(D29:I29)&gt;0.95,D29*J29+E29*K29+F29*L29+G29*M29+H29*N29+I29*O29,"")</f>
        <v>9.1999999999999993</v>
      </c>
      <c r="R29" s="105"/>
      <c r="S29" s="11"/>
      <c r="T29" s="6">
        <f t="shared" si="6"/>
        <v>0</v>
      </c>
      <c r="U29" s="20"/>
      <c r="V29" s="9"/>
      <c r="W29" s="6">
        <f t="shared" si="5"/>
        <v>9.1999999999999993</v>
      </c>
      <c r="X29" s="105"/>
      <c r="Y29" s="11"/>
      <c r="Z29" s="6"/>
      <c r="AA29" s="105"/>
      <c r="AB29" s="86"/>
    </row>
    <row r="30" spans="1:29" ht="14.25" customHeight="1" x14ac:dyDescent="0.15">
      <c r="A30" s="62"/>
      <c r="B30" s="62"/>
      <c r="C30" s="63">
        <f>IF(SUM(D30:I30)&gt;0.99,$H$2,"")</f>
        <v>4</v>
      </c>
      <c r="D30" s="95">
        <v>1</v>
      </c>
      <c r="E30" s="96">
        <v>0</v>
      </c>
      <c r="F30" s="96">
        <v>0</v>
      </c>
      <c r="G30" s="96">
        <v>0</v>
      </c>
      <c r="H30" s="131">
        <v>0</v>
      </c>
      <c r="I30" s="126">
        <v>0</v>
      </c>
      <c r="J30" s="11">
        <v>10</v>
      </c>
      <c r="K30" s="6">
        <v>0</v>
      </c>
      <c r="L30" s="6">
        <v>0</v>
      </c>
      <c r="M30" s="6">
        <v>0</v>
      </c>
      <c r="N30" s="20">
        <v>0</v>
      </c>
      <c r="O30" s="20">
        <v>0</v>
      </c>
      <c r="P30" s="9"/>
      <c r="Q30" s="6">
        <f t="shared" si="7"/>
        <v>10</v>
      </c>
      <c r="R30" s="105"/>
      <c r="S30" s="11"/>
      <c r="T30" s="6">
        <f>D30*$Z$8+E30*$Z$9+F30*$Z$10+G30*$Z$11+H30*$Z$12+I30*$Z$13</f>
        <v>0</v>
      </c>
      <c r="U30" s="20"/>
      <c r="V30" s="9"/>
      <c r="W30" s="6">
        <f>IF(SUM(D30:I30)&gt;0.95,Q30+T30,"")</f>
        <v>10</v>
      </c>
      <c r="X30" s="105"/>
      <c r="Y30" s="11"/>
      <c r="Z30" s="6"/>
      <c r="AA30" s="105"/>
      <c r="AB30" s="86"/>
    </row>
    <row r="31" spans="1:29" ht="14.25" customHeight="1" x14ac:dyDescent="0.15">
      <c r="A31" s="62"/>
      <c r="B31" s="62"/>
      <c r="C31" s="63">
        <f>IF(SUM(D31:I31)&gt;0.99,$I$2,"")</f>
        <v>5</v>
      </c>
      <c r="D31" s="99">
        <v>1</v>
      </c>
      <c r="E31" s="100">
        <v>0</v>
      </c>
      <c r="F31" s="100">
        <v>0</v>
      </c>
      <c r="G31" s="100">
        <v>0</v>
      </c>
      <c r="H31" s="133">
        <v>0</v>
      </c>
      <c r="I31" s="130">
        <v>0</v>
      </c>
      <c r="J31" s="11">
        <v>11.3</v>
      </c>
      <c r="K31" s="6">
        <v>0</v>
      </c>
      <c r="L31" s="6">
        <v>0</v>
      </c>
      <c r="M31" s="6">
        <v>0</v>
      </c>
      <c r="N31" s="20">
        <v>0</v>
      </c>
      <c r="O31" s="20">
        <v>0</v>
      </c>
      <c r="P31" s="9"/>
      <c r="Q31" s="6">
        <f t="shared" si="7"/>
        <v>11.3</v>
      </c>
      <c r="R31" s="105"/>
      <c r="S31" s="11"/>
      <c r="T31" s="6">
        <f>D31*$Z$8+E31*$Z$9+F31*$Z$10+G31*$Z$11+H31*$Z$12+I31*$Z$13</f>
        <v>0</v>
      </c>
      <c r="U31" s="20"/>
      <c r="V31" s="9"/>
      <c r="W31" s="6">
        <f t="shared" ref="W31:W32" si="8">IF(SUM(D31:I31)&gt;0.95,Q31+T31,"")</f>
        <v>11.3</v>
      </c>
      <c r="X31" s="105"/>
      <c r="Y31" s="11"/>
      <c r="Z31" s="6"/>
      <c r="AA31" s="105"/>
      <c r="AB31" s="86"/>
    </row>
    <row r="32" spans="1:29" ht="14.25" customHeight="1" thickBot="1" x14ac:dyDescent="0.2">
      <c r="A32" s="67"/>
      <c r="B32" s="67"/>
      <c r="C32" s="65">
        <f>IF(SUM(D32:I32)&gt;0.99,$J$2,"")</f>
        <v>6</v>
      </c>
      <c r="D32" s="97">
        <v>1</v>
      </c>
      <c r="E32" s="98">
        <v>0</v>
      </c>
      <c r="F32" s="98">
        <v>0</v>
      </c>
      <c r="G32" s="98">
        <v>0</v>
      </c>
      <c r="H32" s="132">
        <v>0</v>
      </c>
      <c r="I32" s="129">
        <v>0</v>
      </c>
      <c r="J32" s="106">
        <v>16.5</v>
      </c>
      <c r="K32" s="107">
        <v>0</v>
      </c>
      <c r="L32" s="107">
        <v>0</v>
      </c>
      <c r="M32" s="107">
        <v>0</v>
      </c>
      <c r="N32" s="108">
        <v>0</v>
      </c>
      <c r="O32" s="108">
        <v>0</v>
      </c>
      <c r="P32" s="10"/>
      <c r="Q32" s="107">
        <f>IF(SUM(D32:I32)&gt;0.95,D32*J32+E32*K32+F32*L32+G32*M32+H32*N32+I32*O32,"")</f>
        <v>16.5</v>
      </c>
      <c r="R32" s="124"/>
      <c r="S32" s="125"/>
      <c r="T32" s="6">
        <f>D32*$Z$8+E32*$Z$9+F32*$Z$10+G32*$Z$11+H32*$Z$12+I32*$Z$13</f>
        <v>0</v>
      </c>
      <c r="U32" s="123"/>
      <c r="V32" s="10"/>
      <c r="W32" s="122">
        <f t="shared" si="8"/>
        <v>16.5</v>
      </c>
      <c r="X32" s="124"/>
      <c r="Y32" s="125"/>
      <c r="Z32" s="122"/>
      <c r="AA32" s="124"/>
      <c r="AB32" s="86"/>
    </row>
    <row r="33" spans="1:29" ht="14.25" customHeight="1" thickTop="1" x14ac:dyDescent="0.15">
      <c r="A33" s="60"/>
      <c r="B33" s="60"/>
      <c r="C33" s="61">
        <f>IF(SUM(D33:I33)&gt;0.99,$E$2,"")</f>
        <v>1</v>
      </c>
      <c r="D33" s="93">
        <v>0.5</v>
      </c>
      <c r="E33" s="94">
        <v>0.25</v>
      </c>
      <c r="F33" s="94">
        <v>0.25</v>
      </c>
      <c r="G33" s="94">
        <v>0</v>
      </c>
      <c r="H33" s="128">
        <v>0</v>
      </c>
      <c r="I33" s="127">
        <v>0</v>
      </c>
      <c r="J33" s="101">
        <v>0.5</v>
      </c>
      <c r="K33" s="102">
        <v>0.7</v>
      </c>
      <c r="L33" s="102">
        <v>1.2</v>
      </c>
      <c r="M33" s="102">
        <v>0</v>
      </c>
      <c r="N33" s="103">
        <v>0</v>
      </c>
      <c r="O33" s="103">
        <v>0</v>
      </c>
      <c r="P33" s="8"/>
      <c r="Q33" s="102">
        <f>IF(SUM(D33:I33)&gt;0.95,D33*J33+E33*K33+F33*L33+G33*M33+H33*N33+I33*O33,"")</f>
        <v>0.72499999999999998</v>
      </c>
      <c r="R33" s="104"/>
      <c r="S33" s="101"/>
      <c r="T33" s="6">
        <f>D33*$Z$15+E33*$Z$16+F33*$Z$17+G33*$Z$18+H33*$Z$19+I33*$Z$20</f>
        <v>2.1324999999999998</v>
      </c>
      <c r="U33" s="103"/>
      <c r="V33" s="8"/>
      <c r="W33" s="102">
        <f t="shared" ref="W33:W44" si="9">IF(SUM(D33:I33)&gt;0.95,Q33+T33,"")</f>
        <v>2.8574999999999999</v>
      </c>
      <c r="X33" s="104"/>
      <c r="Y33" s="101"/>
      <c r="Z33" s="102">
        <f>IF(OR(SUM(D33:I33)&gt;0.95,SUM(D39:I39)&gt;0.95,SUM(D45:I45)&gt;0.95),IF($I$5="min",MIN(W33,W39,W45),MAX(W33,W39,W45)),"")</f>
        <v>2.8574999999999999</v>
      </c>
      <c r="AA33" s="104"/>
      <c r="AB33" s="86"/>
      <c r="AC33" s="85">
        <f>Z33-Z15</f>
        <v>2.1324999999999998</v>
      </c>
    </row>
    <row r="34" spans="1:29" ht="14.25" customHeight="1" x14ac:dyDescent="0.15">
      <c r="A34" s="62"/>
      <c r="B34" s="62"/>
      <c r="C34" s="63">
        <f>IF(SUM(D34:I34)&gt;0.99,$F$2,"")</f>
        <v>2</v>
      </c>
      <c r="D34" s="95">
        <v>0</v>
      </c>
      <c r="E34" s="96">
        <v>0.65</v>
      </c>
      <c r="F34" s="96">
        <v>0.1</v>
      </c>
      <c r="G34" s="96">
        <v>0.1</v>
      </c>
      <c r="H34" s="131">
        <v>0.15</v>
      </c>
      <c r="I34" s="126">
        <v>0</v>
      </c>
      <c r="J34" s="11">
        <v>0</v>
      </c>
      <c r="K34" s="6">
        <v>1.2</v>
      </c>
      <c r="L34" s="6">
        <v>2</v>
      </c>
      <c r="M34" s="6">
        <v>3.3</v>
      </c>
      <c r="N34" s="20">
        <v>5.5</v>
      </c>
      <c r="O34" s="20">
        <v>0</v>
      </c>
      <c r="P34" s="9"/>
      <c r="Q34" s="6">
        <f>IF(SUM(D34:I34)&gt;0.95,D34*J34+E34*K34+F34*L34+G34*M34+H34*N34+I34*O34,"")</f>
        <v>2.1349999999999998</v>
      </c>
      <c r="R34" s="105"/>
      <c r="S34" s="11"/>
      <c r="T34" s="6">
        <f>D34*$Z$15+E34*$Z$16+F34*$Z$17+G34*$Z$18+H34*$Z$19+I34*$Z$20</f>
        <v>4.4392500000000004</v>
      </c>
      <c r="U34" s="20"/>
      <c r="V34" s="9"/>
      <c r="W34" s="6">
        <f t="shared" si="9"/>
        <v>6.5742500000000001</v>
      </c>
      <c r="X34" s="105"/>
      <c r="Y34" s="11"/>
      <c r="Z34" s="6">
        <f>IF(OR(SUM(D34:I34)&gt;0.95,SUM(D40:I40)&gt;0.95,SUM(D46:I46)&gt;0.95),IF($I$5="min",MIN(W34,W40,W46),MAX(W34,W40,W46)),"")</f>
        <v>5.4249999999999998</v>
      </c>
      <c r="AA34" s="105"/>
      <c r="AB34" s="86"/>
      <c r="AC34" s="85">
        <f>Z34-Z16</f>
        <v>3.29</v>
      </c>
    </row>
    <row r="35" spans="1:29" ht="14.25" customHeight="1" x14ac:dyDescent="0.15">
      <c r="A35" s="62" t="s">
        <v>2</v>
      </c>
      <c r="B35" s="62">
        <f>IF(ISNUMBER(A40),$G$4,"")</f>
        <v>0</v>
      </c>
      <c r="C35" s="63">
        <f>IF(SUM(D35:I35)&gt;0.99,$G$2,"")</f>
        <v>3</v>
      </c>
      <c r="D35" s="95">
        <v>0</v>
      </c>
      <c r="E35" s="96">
        <v>0</v>
      </c>
      <c r="F35" s="96">
        <v>0.55000000000000004</v>
      </c>
      <c r="G35" s="96">
        <v>0.35</v>
      </c>
      <c r="H35" s="131">
        <v>0.05</v>
      </c>
      <c r="I35" s="126">
        <v>0.05</v>
      </c>
      <c r="J35" s="11">
        <v>0</v>
      </c>
      <c r="K35" s="6">
        <v>0</v>
      </c>
      <c r="L35" s="6">
        <v>3.3</v>
      </c>
      <c r="M35" s="6">
        <v>5.5</v>
      </c>
      <c r="N35" s="20">
        <v>9.1</v>
      </c>
      <c r="O35" s="20">
        <v>15</v>
      </c>
      <c r="P35" s="9"/>
      <c r="Q35" s="6">
        <f>IF(SUM(D35:I35)&gt;0.95,D35*J35+E35*K35+F35*L35+G35*M35+H35*N35+I35*O35,"")</f>
        <v>4.9449999999999994</v>
      </c>
      <c r="R35" s="105"/>
      <c r="S35" s="11"/>
      <c r="T35" s="6">
        <f t="shared" ref="T35:T50" si="10">D35*$Z$15+E35*$Z$16+F35*$Z$17+G35*$Z$18+H35*$Z$19+I35*$Z$20</f>
        <v>7.1267500000000013</v>
      </c>
      <c r="U35" s="20"/>
      <c r="V35" s="9"/>
      <c r="W35" s="6">
        <f t="shared" si="9"/>
        <v>12.071750000000002</v>
      </c>
      <c r="X35" s="105"/>
      <c r="Y35" s="11"/>
      <c r="Z35" s="6">
        <f>IF(OR(SUM(D35:I35)&gt;0.95,SUM(D41:I41)&gt;0.95,SUM(D47:I47)&gt;0.95),IF($I$5="min",MIN(W35,W41,W47),MAX(W35,W41,W47)),"")</f>
        <v>7.2509999999999994</v>
      </c>
      <c r="AA35" s="105"/>
      <c r="AB35" s="86"/>
      <c r="AC35" s="85">
        <f t="shared" ref="AC35" si="11">Z35-Z17</f>
        <v>2.306</v>
      </c>
    </row>
    <row r="36" spans="1:29" ht="14.25" customHeight="1" x14ac:dyDescent="0.15">
      <c r="A36" s="62"/>
      <c r="B36" s="62"/>
      <c r="C36" s="63">
        <f>IF(SUM(D36:I36)&gt;0.99,$H$2,"")</f>
        <v>4</v>
      </c>
      <c r="D36" s="95">
        <v>0</v>
      </c>
      <c r="E36" s="96">
        <v>0</v>
      </c>
      <c r="F36" s="96">
        <v>0</v>
      </c>
      <c r="G36" s="96">
        <v>0.6</v>
      </c>
      <c r="H36" s="131">
        <v>0.15</v>
      </c>
      <c r="I36" s="126">
        <v>0.25</v>
      </c>
      <c r="J36" s="11">
        <v>0</v>
      </c>
      <c r="K36" s="6">
        <v>0</v>
      </c>
      <c r="L36" s="6">
        <v>0</v>
      </c>
      <c r="M36" s="6">
        <v>9.1</v>
      </c>
      <c r="N36" s="20">
        <v>15</v>
      </c>
      <c r="O36" s="20">
        <v>24.7</v>
      </c>
      <c r="P36" s="9"/>
      <c r="Q36" s="6">
        <f t="shared" ref="Q36:Q37" si="12">IF(SUM(D36:I36)&gt;0.95,D36*J36+E36*K36+F36*L36+G36*M36+H36*N36+I36*O36,"")</f>
        <v>13.885</v>
      </c>
      <c r="R36" s="105"/>
      <c r="S36" s="11"/>
      <c r="T36" s="6">
        <f t="shared" si="10"/>
        <v>10.992000000000001</v>
      </c>
      <c r="U36" s="20"/>
      <c r="V36" s="9"/>
      <c r="W36" s="6">
        <f t="shared" si="9"/>
        <v>24.877000000000002</v>
      </c>
      <c r="X36" s="105"/>
      <c r="Y36" s="11"/>
      <c r="Z36" s="6">
        <f>IF(OR(SUM(D36:I36)&gt;0.95,SUM(D42:I42)&gt;0.95,SUM(D49:I49)&gt;0.95),IF($I$5="min",MIN(W36,W42,W49),MAX(W36,W42,W49)),"")</f>
        <v>12.025</v>
      </c>
      <c r="AA36" s="105"/>
      <c r="AB36" s="86"/>
      <c r="AC36" s="85">
        <f>Z36-Z18</f>
        <v>3.4049999999999994</v>
      </c>
    </row>
    <row r="37" spans="1:29" ht="14.25" customHeight="1" x14ac:dyDescent="0.15">
      <c r="A37" s="62"/>
      <c r="B37" s="74"/>
      <c r="C37" s="63">
        <f>IF(SUM(D37:I37)&gt;0.99,$I$2,"")</f>
        <v>5</v>
      </c>
      <c r="D37" s="99">
        <v>0</v>
      </c>
      <c r="E37" s="100">
        <v>0</v>
      </c>
      <c r="F37" s="100">
        <v>0</v>
      </c>
      <c r="G37" s="100">
        <v>0</v>
      </c>
      <c r="H37" s="133">
        <v>0.45</v>
      </c>
      <c r="I37" s="130">
        <v>0.55000000000000004</v>
      </c>
      <c r="J37" s="114">
        <v>0</v>
      </c>
      <c r="K37" s="18">
        <v>0</v>
      </c>
      <c r="L37" s="18">
        <v>0</v>
      </c>
      <c r="M37" s="18">
        <v>0</v>
      </c>
      <c r="N37" s="115">
        <v>24.7</v>
      </c>
      <c r="O37" s="115">
        <v>40.799999999999997</v>
      </c>
      <c r="P37" s="116"/>
      <c r="Q37" s="6">
        <f t="shared" si="12"/>
        <v>33.555</v>
      </c>
      <c r="R37" s="117"/>
      <c r="S37" s="114"/>
      <c r="T37" s="6">
        <f t="shared" si="10"/>
        <v>14.160000000000002</v>
      </c>
      <c r="U37" s="115"/>
      <c r="V37" s="116"/>
      <c r="W37" s="6">
        <f t="shared" si="9"/>
        <v>47.715000000000003</v>
      </c>
      <c r="X37" s="117"/>
      <c r="Y37" s="11"/>
      <c r="Z37" s="6">
        <f>IF(OR(SUM(D37:I37)&gt;0.95,SUM(D43:I43)&gt;0.95,SUM(D49:I49)&gt;0.95),IF($I$5="min",MIN(W37,W43,W49),MAX(W37,W43,W49)),"")</f>
        <v>12.025</v>
      </c>
      <c r="AA37" s="105"/>
      <c r="AB37" s="86"/>
      <c r="AC37" s="85">
        <f>Z37-Z19</f>
        <v>0.72499999999999964</v>
      </c>
    </row>
    <row r="38" spans="1:29" ht="14.25" customHeight="1" thickBot="1" x14ac:dyDescent="0.2">
      <c r="A38" s="62"/>
      <c r="B38" s="64"/>
      <c r="C38" s="65">
        <f>IF(SUM(D38:I38)&gt;0.99,$J$2,"")</f>
        <v>6</v>
      </c>
      <c r="D38" s="97">
        <v>1</v>
      </c>
      <c r="E38" s="98">
        <v>0</v>
      </c>
      <c r="F38" s="98">
        <v>0</v>
      </c>
      <c r="G38" s="98">
        <v>0</v>
      </c>
      <c r="H38" s="132">
        <v>0</v>
      </c>
      <c r="I38" s="129">
        <v>0</v>
      </c>
      <c r="J38" s="106">
        <v>16.5</v>
      </c>
      <c r="K38" s="107">
        <v>0</v>
      </c>
      <c r="L38" s="107">
        <v>0</v>
      </c>
      <c r="M38" s="107">
        <v>0</v>
      </c>
      <c r="N38" s="108">
        <v>0</v>
      </c>
      <c r="O38" s="108">
        <v>0</v>
      </c>
      <c r="P38" s="109"/>
      <c r="Q38" s="107">
        <f>IF(SUM(D38:I38)&gt;0.95,D38*J38+E38*K38+F38*L38+G38*M38+H38*N38+I38*O38,"")</f>
        <v>16.5</v>
      </c>
      <c r="R38" s="110"/>
      <c r="S38" s="106"/>
      <c r="T38" s="6">
        <f t="shared" si="10"/>
        <v>0.72499999999999998</v>
      </c>
      <c r="U38" s="108"/>
      <c r="V38" s="109"/>
      <c r="W38" s="107">
        <f t="shared" si="9"/>
        <v>17.225000000000001</v>
      </c>
      <c r="X38" s="110"/>
      <c r="Y38" s="11"/>
      <c r="Z38" s="6">
        <f>IF(OR(SUM(D38:I38)&gt;0.95,SUM(D44:I44)&gt;0.95,SUM(D50:I50)&gt;0.95),IF($I$5="min",MIN(W38,W44,W50),MAX(W38,W44,W50)),"")</f>
        <v>17.225000000000001</v>
      </c>
      <c r="AA38" s="105"/>
      <c r="AB38" s="86"/>
      <c r="AC38" s="85">
        <f t="shared" ref="AC38" si="13">Z38-Z20</f>
        <v>0.72500000000000142</v>
      </c>
    </row>
    <row r="39" spans="1:29" ht="14.25" customHeight="1" thickTop="1" x14ac:dyDescent="0.15">
      <c r="A39" s="62"/>
      <c r="B39" s="66"/>
      <c r="C39" s="61">
        <f>IF(SUM(D39:I39)&gt;0.99,$E$2,"")</f>
        <v>1</v>
      </c>
      <c r="D39" s="93">
        <v>0.5</v>
      </c>
      <c r="E39" s="94">
        <v>0.25</v>
      </c>
      <c r="F39" s="94">
        <v>0.25</v>
      </c>
      <c r="G39" s="94">
        <v>0</v>
      </c>
      <c r="H39" s="128">
        <v>0</v>
      </c>
      <c r="I39" s="127">
        <v>0</v>
      </c>
      <c r="J39" s="101">
        <v>0.5</v>
      </c>
      <c r="K39" s="102">
        <v>0.7</v>
      </c>
      <c r="L39" s="102">
        <v>1.2</v>
      </c>
      <c r="M39" s="102">
        <v>0</v>
      </c>
      <c r="N39" s="103">
        <v>0</v>
      </c>
      <c r="O39" s="103">
        <v>0</v>
      </c>
      <c r="P39" s="112"/>
      <c r="Q39" s="102">
        <f>IF(SUM(D39:I39)&gt;0.95,D39*J39+E39*K39+F39*L39+G39*M39+H39*N39+I39*O39,"")</f>
        <v>0.72499999999999998</v>
      </c>
      <c r="R39" s="113"/>
      <c r="S39" s="111"/>
      <c r="T39" s="6">
        <f t="shared" si="10"/>
        <v>2.1324999999999998</v>
      </c>
      <c r="U39" s="41"/>
      <c r="V39" s="112"/>
      <c r="W39" s="12">
        <f t="shared" si="9"/>
        <v>2.8574999999999999</v>
      </c>
      <c r="X39" s="113"/>
      <c r="Y39" s="11"/>
      <c r="Z39" s="6"/>
      <c r="AA39" s="105"/>
      <c r="AB39" s="86"/>
    </row>
    <row r="40" spans="1:29" ht="14.25" customHeight="1" x14ac:dyDescent="0.15">
      <c r="A40" s="62">
        <f>IF(A22&lt;$I$3,A22+1,"")</f>
        <v>2</v>
      </c>
      <c r="B40" s="62"/>
      <c r="C40" s="63">
        <f>IF(SUM(D40:I40)&gt;0.99,$F$2,"")</f>
        <v>2</v>
      </c>
      <c r="D40" s="95">
        <v>1</v>
      </c>
      <c r="E40" s="96">
        <v>0</v>
      </c>
      <c r="F40" s="96">
        <v>0</v>
      </c>
      <c r="G40" s="96">
        <v>0</v>
      </c>
      <c r="H40" s="131">
        <v>0</v>
      </c>
      <c r="I40" s="126">
        <v>0</v>
      </c>
      <c r="J40" s="11">
        <v>4.7</v>
      </c>
      <c r="K40" s="6">
        <v>0</v>
      </c>
      <c r="L40" s="6">
        <v>0</v>
      </c>
      <c r="M40" s="6">
        <v>0</v>
      </c>
      <c r="N40" s="20">
        <v>0</v>
      </c>
      <c r="O40" s="20">
        <v>0</v>
      </c>
      <c r="P40" s="9"/>
      <c r="Q40" s="6">
        <f>IF(SUM(D40:I40)&gt;0.95,D40*J40+E40*K40+F40*L40+G40*M40+H40*N40+I40*O40,"")</f>
        <v>4.7</v>
      </c>
      <c r="R40" s="105"/>
      <c r="S40" s="11"/>
      <c r="T40" s="6">
        <f t="shared" si="10"/>
        <v>0.72499999999999998</v>
      </c>
      <c r="U40" s="20"/>
      <c r="V40" s="9"/>
      <c r="W40" s="6">
        <f t="shared" si="9"/>
        <v>5.4249999999999998</v>
      </c>
      <c r="X40" s="105"/>
      <c r="Y40" s="11"/>
      <c r="Z40" s="6"/>
      <c r="AA40" s="105"/>
      <c r="AB40" s="86"/>
    </row>
    <row r="41" spans="1:29" ht="14.25" customHeight="1" x14ac:dyDescent="0.15">
      <c r="A41" s="62"/>
      <c r="B41" s="62">
        <f>IF(ISNUMBER(A40),$H$4,"")</f>
        <v>1</v>
      </c>
      <c r="C41" s="63">
        <f>IF(SUM(D41:I41)&gt;0.99,$G$2,"")</f>
        <v>3</v>
      </c>
      <c r="D41" s="95">
        <v>0.4</v>
      </c>
      <c r="E41" s="96">
        <v>0.6</v>
      </c>
      <c r="F41" s="96">
        <v>0</v>
      </c>
      <c r="G41" s="96">
        <v>0</v>
      </c>
      <c r="H41" s="131">
        <v>0</v>
      </c>
      <c r="I41" s="126">
        <v>0</v>
      </c>
      <c r="J41" s="11">
        <v>5.2</v>
      </c>
      <c r="K41" s="6">
        <v>6</v>
      </c>
      <c r="L41" s="6">
        <v>0</v>
      </c>
      <c r="M41" s="6">
        <v>0</v>
      </c>
      <c r="N41" s="20">
        <v>0</v>
      </c>
      <c r="O41" s="20">
        <v>0</v>
      </c>
      <c r="P41" s="9"/>
      <c r="Q41" s="6">
        <f t="shared" ref="Q41:Q43" si="14">IF(SUM(D41:I41)&gt;0.95,D41*J41+E41*K41+F41*L41+G41*M41+H41*N41+I41*O41,"")</f>
        <v>5.68</v>
      </c>
      <c r="R41" s="105"/>
      <c r="S41" s="11"/>
      <c r="T41" s="6">
        <f>D41*$Z$15+E41*$Z$16+F41*$Z$17+G41*$Z$18+H41*$Z$19+I41*$Z$20</f>
        <v>1.571</v>
      </c>
      <c r="U41" s="20"/>
      <c r="V41" s="9"/>
      <c r="W41" s="6">
        <f t="shared" si="9"/>
        <v>7.2509999999999994</v>
      </c>
      <c r="X41" s="105"/>
      <c r="Y41" s="11"/>
      <c r="Z41" s="6"/>
      <c r="AA41" s="105"/>
      <c r="AB41" s="86"/>
    </row>
    <row r="42" spans="1:29" ht="14.25" customHeight="1" x14ac:dyDescent="0.15">
      <c r="A42" s="62"/>
      <c r="B42" s="62"/>
      <c r="C42" s="63">
        <f>IF(SUM(D42:I42)&gt;0.99,$H$2,"")</f>
        <v>4</v>
      </c>
      <c r="D42" s="95">
        <v>0</v>
      </c>
      <c r="E42" s="96">
        <v>0.4</v>
      </c>
      <c r="F42" s="96">
        <v>0.6</v>
      </c>
      <c r="G42" s="96">
        <v>0</v>
      </c>
      <c r="H42" s="131">
        <v>0</v>
      </c>
      <c r="I42" s="126">
        <v>0</v>
      </c>
      <c r="J42" s="11">
        <v>0</v>
      </c>
      <c r="K42" s="6">
        <v>7.3</v>
      </c>
      <c r="L42" s="6">
        <v>9.5</v>
      </c>
      <c r="M42" s="6">
        <v>0</v>
      </c>
      <c r="N42" s="20">
        <v>0</v>
      </c>
      <c r="O42" s="20">
        <v>0</v>
      </c>
      <c r="P42" s="9"/>
      <c r="Q42" s="6">
        <f t="shared" si="14"/>
        <v>8.620000000000001</v>
      </c>
      <c r="R42" s="105"/>
      <c r="S42" s="11"/>
      <c r="T42" s="6">
        <f t="shared" si="10"/>
        <v>3.8209999999999997</v>
      </c>
      <c r="U42" s="20"/>
      <c r="V42" s="9"/>
      <c r="W42" s="6">
        <f t="shared" si="9"/>
        <v>12.441000000000001</v>
      </c>
      <c r="X42" s="105"/>
      <c r="Y42" s="11"/>
      <c r="Z42" s="6"/>
      <c r="AA42" s="105"/>
      <c r="AB42" s="86"/>
    </row>
    <row r="43" spans="1:29" ht="14.25" customHeight="1" x14ac:dyDescent="0.15">
      <c r="A43" s="74"/>
      <c r="B43" s="74"/>
      <c r="C43" s="63">
        <f>IF(SUM(D43:I43)&gt;0.99,$I$2,"")</f>
        <v>5</v>
      </c>
      <c r="D43" s="99">
        <v>0</v>
      </c>
      <c r="E43" s="100">
        <v>0</v>
      </c>
      <c r="F43" s="100">
        <v>0.4</v>
      </c>
      <c r="G43" s="100">
        <v>0.6</v>
      </c>
      <c r="H43" s="133">
        <v>0</v>
      </c>
      <c r="I43" s="130">
        <v>0</v>
      </c>
      <c r="J43" s="114">
        <v>0</v>
      </c>
      <c r="K43" s="18">
        <v>0</v>
      </c>
      <c r="L43" s="18">
        <v>13.1</v>
      </c>
      <c r="M43" s="18">
        <v>19</v>
      </c>
      <c r="N43" s="115">
        <v>0</v>
      </c>
      <c r="O43" s="115">
        <v>0</v>
      </c>
      <c r="P43" s="116"/>
      <c r="Q43" s="6">
        <f t="shared" si="14"/>
        <v>16.64</v>
      </c>
      <c r="R43" s="117"/>
      <c r="S43" s="114"/>
      <c r="T43" s="6">
        <f t="shared" si="10"/>
        <v>7.15</v>
      </c>
      <c r="U43" s="115"/>
      <c r="V43" s="116"/>
      <c r="W43" s="6">
        <f t="shared" si="9"/>
        <v>23.79</v>
      </c>
      <c r="X43" s="117"/>
      <c r="Y43" s="114"/>
      <c r="Z43" s="18"/>
      <c r="AA43" s="117"/>
      <c r="AB43" s="88"/>
      <c r="AC43" s="89"/>
    </row>
    <row r="44" spans="1:29" s="18" customFormat="1" ht="14.25" customHeight="1" thickBot="1" x14ac:dyDescent="0.2">
      <c r="A44" s="74"/>
      <c r="B44" s="74"/>
      <c r="C44" s="65">
        <f>IF(SUM(D44:I44)&gt;0.99,$J$2,"")</f>
        <v>6</v>
      </c>
      <c r="D44" s="97">
        <v>1</v>
      </c>
      <c r="E44" s="98">
        <v>0</v>
      </c>
      <c r="F44" s="98">
        <v>0</v>
      </c>
      <c r="G44" s="98">
        <v>0</v>
      </c>
      <c r="H44" s="132">
        <v>0</v>
      </c>
      <c r="I44" s="129">
        <v>0</v>
      </c>
      <c r="J44" s="106">
        <v>16.5</v>
      </c>
      <c r="K44" s="107">
        <v>0</v>
      </c>
      <c r="L44" s="107">
        <v>0</v>
      </c>
      <c r="M44" s="107">
        <v>0</v>
      </c>
      <c r="N44" s="108">
        <v>0</v>
      </c>
      <c r="O44" s="108">
        <v>0</v>
      </c>
      <c r="P44" s="116"/>
      <c r="Q44" s="107">
        <f>IF(SUM(D44:I44)&gt;0.95,D44*J44+E44*K44+F44*L44+G44*M44+H44*N44+I44*O44,"")</f>
        <v>16.5</v>
      </c>
      <c r="R44" s="117"/>
      <c r="S44" s="114"/>
      <c r="T44" s="6">
        <f t="shared" si="10"/>
        <v>0.72499999999999998</v>
      </c>
      <c r="U44" s="115"/>
      <c r="V44" s="116"/>
      <c r="W44" s="18">
        <f t="shared" si="9"/>
        <v>17.225000000000001</v>
      </c>
      <c r="X44" s="117"/>
      <c r="Y44" s="114"/>
      <c r="AA44" s="117"/>
      <c r="AB44" s="88"/>
      <c r="AC44" s="89"/>
    </row>
    <row r="45" spans="1:29" s="12" customFormat="1" ht="14.25" customHeight="1" thickTop="1" x14ac:dyDescent="0.15">
      <c r="A45" s="66"/>
      <c r="B45" s="75"/>
      <c r="C45" s="61">
        <f>IF(SUM(D45:I45)&gt;0.99,$E$2,"")</f>
        <v>1</v>
      </c>
      <c r="D45" s="93">
        <v>0.5</v>
      </c>
      <c r="E45" s="94">
        <v>0.25</v>
      </c>
      <c r="F45" s="94">
        <v>0.25</v>
      </c>
      <c r="G45" s="94">
        <v>0</v>
      </c>
      <c r="H45" s="128">
        <v>0</v>
      </c>
      <c r="I45" s="127">
        <v>0</v>
      </c>
      <c r="J45" s="101">
        <v>0.5</v>
      </c>
      <c r="K45" s="102">
        <v>0.7</v>
      </c>
      <c r="L45" s="102">
        <v>1.2</v>
      </c>
      <c r="M45" s="102">
        <v>0</v>
      </c>
      <c r="N45" s="103">
        <v>0</v>
      </c>
      <c r="O45" s="103">
        <v>0</v>
      </c>
      <c r="P45" s="119"/>
      <c r="Q45" s="102">
        <f>IF(SUM(D45:I45)&gt;0.95,D45*J45+E45*K45+F45*L45+G45*M45+H45*N45+I45*O45,"")</f>
        <v>0.72499999999999998</v>
      </c>
      <c r="R45" s="120"/>
      <c r="S45" s="121"/>
      <c r="T45" s="6">
        <f>D45*$Z$15+E45*$Z$16+F45*$Z$17+G45*$Z$18+H45*$Z$19+I45*$Z$20</f>
        <v>2.1324999999999998</v>
      </c>
      <c r="U45" s="118"/>
      <c r="V45" s="119"/>
      <c r="W45" s="144">
        <f t="shared" ref="W45:W47" si="15">IF(SUM(D45:I45)&gt;0.95,Q45+T45,"")</f>
        <v>2.8574999999999999</v>
      </c>
      <c r="X45" s="120"/>
      <c r="Y45" s="111"/>
      <c r="AA45" s="113"/>
      <c r="AB45" s="90"/>
      <c r="AC45" s="91"/>
    </row>
    <row r="46" spans="1:29" ht="14.25" customHeight="1" x14ac:dyDescent="0.15">
      <c r="A46" s="62"/>
      <c r="B46" s="62"/>
      <c r="C46" s="63">
        <f>IF(SUM(D46:I46)&gt;0.99,$F$2,"")</f>
        <v>2</v>
      </c>
      <c r="D46" s="95">
        <v>1</v>
      </c>
      <c r="E46" s="96">
        <v>0</v>
      </c>
      <c r="F46" s="96">
        <v>0</v>
      </c>
      <c r="G46" s="96">
        <v>0</v>
      </c>
      <c r="H46" s="131">
        <v>0</v>
      </c>
      <c r="I46" s="126">
        <v>0</v>
      </c>
      <c r="J46" s="11">
        <v>8.6999999999999993</v>
      </c>
      <c r="K46" s="6">
        <v>0</v>
      </c>
      <c r="L46" s="6">
        <v>0</v>
      </c>
      <c r="M46" s="6">
        <v>0</v>
      </c>
      <c r="N46" s="20">
        <v>0</v>
      </c>
      <c r="O46" s="20">
        <v>0</v>
      </c>
      <c r="P46" s="9"/>
      <c r="Q46" s="6">
        <f>IF(SUM(D46:I46)&gt;0.95,D46*J46+E46*K46+F46*L46+G46*M46+H46*N46+I46*O46,"")</f>
        <v>8.6999999999999993</v>
      </c>
      <c r="R46" s="105"/>
      <c r="S46" s="11"/>
      <c r="T46" s="6">
        <f t="shared" si="10"/>
        <v>0.72499999999999998</v>
      </c>
      <c r="U46" s="20"/>
      <c r="V46" s="9"/>
      <c r="W46" s="6">
        <f t="shared" si="15"/>
        <v>9.4249999999999989</v>
      </c>
      <c r="X46" s="105"/>
      <c r="Y46" s="11"/>
      <c r="Z46" s="6"/>
      <c r="AA46" s="105"/>
      <c r="AB46" s="86"/>
    </row>
    <row r="47" spans="1:29" ht="14.25" customHeight="1" x14ac:dyDescent="0.15">
      <c r="A47" s="62"/>
      <c r="B47" s="62">
        <f>IF(ISNUMBER(A40),$I$4,"")</f>
        <v>2</v>
      </c>
      <c r="C47" s="63">
        <f>IF(SUM(D47:I47)&gt;0.99,$G$2,"")</f>
        <v>3</v>
      </c>
      <c r="D47" s="95">
        <v>1</v>
      </c>
      <c r="E47" s="96">
        <v>0</v>
      </c>
      <c r="F47" s="96">
        <v>0</v>
      </c>
      <c r="G47" s="96">
        <v>0</v>
      </c>
      <c r="H47" s="131">
        <v>0</v>
      </c>
      <c r="I47" s="126">
        <v>0</v>
      </c>
      <c r="J47" s="11">
        <v>9.1999999999999993</v>
      </c>
      <c r="K47" s="6">
        <v>0</v>
      </c>
      <c r="L47" s="6">
        <v>0</v>
      </c>
      <c r="M47" s="6">
        <v>0</v>
      </c>
      <c r="N47" s="20">
        <v>0</v>
      </c>
      <c r="O47" s="20">
        <v>0</v>
      </c>
      <c r="P47" s="9"/>
      <c r="Q47" s="6">
        <f t="shared" ref="Q47:Q49" si="16">IF(SUM(D47:I47)&gt;0.95,D47*J47+E47*K47+F47*L47+G47*M47+H47*N47+I47*O47,"")</f>
        <v>9.1999999999999993</v>
      </c>
      <c r="R47" s="105"/>
      <c r="S47" s="11"/>
      <c r="T47" s="6">
        <f>D47*$Z$15+E47*$Z$16+F47*$Z$17+G47*$Z$18+H47*$Z$19+I47*$Z$20</f>
        <v>0.72499999999999998</v>
      </c>
      <c r="U47" s="20"/>
      <c r="V47" s="9"/>
      <c r="W47" s="6">
        <f t="shared" si="15"/>
        <v>9.9249999999999989</v>
      </c>
      <c r="X47" s="105"/>
      <c r="Y47" s="11"/>
      <c r="Z47" s="6"/>
      <c r="AA47" s="105"/>
      <c r="AB47" s="86"/>
    </row>
    <row r="48" spans="1:29" ht="14.25" customHeight="1" x14ac:dyDescent="0.15">
      <c r="A48" s="62"/>
      <c r="B48" s="62"/>
      <c r="C48" s="63">
        <f>IF(SUM(D48:I48)&gt;0.99,$H$2,"")</f>
        <v>4</v>
      </c>
      <c r="D48" s="95">
        <v>1</v>
      </c>
      <c r="E48" s="96">
        <v>0</v>
      </c>
      <c r="F48" s="96">
        <v>0</v>
      </c>
      <c r="G48" s="96">
        <v>0</v>
      </c>
      <c r="H48" s="131">
        <v>0</v>
      </c>
      <c r="I48" s="126">
        <v>0</v>
      </c>
      <c r="J48" s="11">
        <v>10</v>
      </c>
      <c r="K48" s="6">
        <v>0</v>
      </c>
      <c r="L48" s="6">
        <v>0</v>
      </c>
      <c r="M48" s="6">
        <v>0</v>
      </c>
      <c r="N48" s="20">
        <v>0</v>
      </c>
      <c r="O48" s="20">
        <v>0</v>
      </c>
      <c r="P48" s="9"/>
      <c r="Q48" s="6">
        <f t="shared" si="16"/>
        <v>10</v>
      </c>
      <c r="R48" s="105"/>
      <c r="S48" s="11"/>
      <c r="T48" s="6">
        <f t="shared" si="10"/>
        <v>0.72499999999999998</v>
      </c>
      <c r="U48" s="20"/>
      <c r="V48" s="9"/>
      <c r="W48" s="6">
        <f>IF(SUM(D48:I48)&gt;0.95,Q48+T48,"")</f>
        <v>10.725</v>
      </c>
      <c r="X48" s="105"/>
      <c r="Y48" s="11"/>
      <c r="Z48" s="6"/>
      <c r="AA48" s="105"/>
      <c r="AB48" s="86"/>
    </row>
    <row r="49" spans="1:29" ht="14.25" customHeight="1" x14ac:dyDescent="0.15">
      <c r="A49" s="62"/>
      <c r="B49" s="62"/>
      <c r="C49" s="63">
        <f>IF(SUM(D49:I49)&gt;0.99,$I$2,"")</f>
        <v>5</v>
      </c>
      <c r="D49" s="99">
        <v>1</v>
      </c>
      <c r="E49" s="100">
        <v>0</v>
      </c>
      <c r="F49" s="100">
        <v>0</v>
      </c>
      <c r="G49" s="100">
        <v>0</v>
      </c>
      <c r="H49" s="133">
        <v>0</v>
      </c>
      <c r="I49" s="130">
        <v>0</v>
      </c>
      <c r="J49" s="11">
        <v>11.3</v>
      </c>
      <c r="K49" s="6">
        <v>0</v>
      </c>
      <c r="L49" s="6">
        <v>0</v>
      </c>
      <c r="M49" s="6">
        <v>0</v>
      </c>
      <c r="N49" s="20">
        <v>0</v>
      </c>
      <c r="O49" s="20">
        <v>0</v>
      </c>
      <c r="P49" s="9"/>
      <c r="Q49" s="6">
        <f t="shared" si="16"/>
        <v>11.3</v>
      </c>
      <c r="R49" s="105"/>
      <c r="S49" s="11"/>
      <c r="T49" s="6">
        <f t="shared" si="10"/>
        <v>0.72499999999999998</v>
      </c>
      <c r="U49" s="20"/>
      <c r="V49" s="9"/>
      <c r="W49" s="6">
        <f t="shared" ref="W49:W50" si="17">IF(SUM(D49:I49)&gt;0.95,Q49+T49,"")</f>
        <v>12.025</v>
      </c>
      <c r="X49" s="105"/>
      <c r="Y49" s="11"/>
      <c r="Z49" s="6"/>
      <c r="AA49" s="105"/>
      <c r="AB49" s="86"/>
    </row>
    <row r="50" spans="1:29" ht="14.25" customHeight="1" thickBot="1" x14ac:dyDescent="0.2">
      <c r="A50" s="67"/>
      <c r="B50" s="67"/>
      <c r="C50" s="65">
        <f>IF(SUM(D50:I50)&gt;0.99,$J$2,"")</f>
        <v>6</v>
      </c>
      <c r="D50" s="97">
        <v>1</v>
      </c>
      <c r="E50" s="98">
        <v>0</v>
      </c>
      <c r="F50" s="98">
        <v>0</v>
      </c>
      <c r="G50" s="98">
        <v>0</v>
      </c>
      <c r="H50" s="132">
        <v>0</v>
      </c>
      <c r="I50" s="129">
        <v>0</v>
      </c>
      <c r="J50" s="106">
        <v>16.5</v>
      </c>
      <c r="K50" s="107">
        <v>0</v>
      </c>
      <c r="L50" s="107">
        <v>0</v>
      </c>
      <c r="M50" s="107">
        <v>0</v>
      </c>
      <c r="N50" s="108">
        <v>0</v>
      </c>
      <c r="O50" s="108">
        <v>0</v>
      </c>
      <c r="P50" s="10"/>
      <c r="Q50" s="107">
        <f>IF(SUM(D50:I50)&gt;0.95,D50*J50+E50*K50+F50*L50+G50*M50+H50*N50+I50*O50,"")</f>
        <v>16.5</v>
      </c>
      <c r="R50" s="124"/>
      <c r="S50" s="125"/>
      <c r="T50" s="6">
        <f t="shared" si="10"/>
        <v>0.72499999999999998</v>
      </c>
      <c r="U50" s="123"/>
      <c r="V50" s="10"/>
      <c r="W50" s="122">
        <f t="shared" si="17"/>
        <v>17.225000000000001</v>
      </c>
      <c r="X50" s="124"/>
      <c r="Y50" s="125"/>
      <c r="Z50" s="122"/>
      <c r="AA50" s="124"/>
      <c r="AB50" s="86"/>
    </row>
    <row r="51" spans="1:29" ht="14.25" customHeight="1" thickTop="1" x14ac:dyDescent="0.15">
      <c r="A51" s="60"/>
      <c r="B51" s="60"/>
      <c r="C51" s="61">
        <f>IF(SUM(D51:I51)&gt;0.99,$E$2,"")</f>
        <v>1</v>
      </c>
      <c r="D51" s="165">
        <v>0.5</v>
      </c>
      <c r="E51" s="166">
        <v>0.25</v>
      </c>
      <c r="F51" s="166">
        <v>0.25</v>
      </c>
      <c r="G51" s="166">
        <v>0</v>
      </c>
      <c r="H51" s="167">
        <v>0</v>
      </c>
      <c r="I51" s="168">
        <v>0</v>
      </c>
      <c r="J51" s="169">
        <v>0.5</v>
      </c>
      <c r="K51" s="169">
        <v>0.7</v>
      </c>
      <c r="L51" s="169">
        <v>1.2</v>
      </c>
      <c r="M51" s="169">
        <v>0</v>
      </c>
      <c r="N51" s="170">
        <v>0</v>
      </c>
      <c r="O51" s="171">
        <v>0</v>
      </c>
      <c r="P51" s="8"/>
      <c r="Q51" s="102">
        <f>IF(SUM(D51:I51)&gt;0.95,D51*J51+E51*K51+F51*L51+G51*M51+H51*N51+I51*O51,"")</f>
        <v>0.72499999999999998</v>
      </c>
      <c r="R51" s="104"/>
      <c r="S51" s="101"/>
      <c r="T51" s="6">
        <f>D51*Z33+E51*Z34+F51*Z35+G51*Z36+H51*Z37+I51*Z38</f>
        <v>4.5977499999999996</v>
      </c>
      <c r="U51" s="103"/>
      <c r="V51" s="8"/>
      <c r="W51" s="102">
        <f t="shared" ref="W51:W62" si="18">IF(SUM(D51:I51)&gt;0.95,Q51+T51,"")</f>
        <v>5.3227499999999992</v>
      </c>
      <c r="X51" s="104"/>
      <c r="Y51" s="101"/>
      <c r="Z51" s="102">
        <f>IF(OR(SUM(D51:I51)&gt;0.95,SUM(D57:I57)&gt;0.95,SUM(D63:I63)&gt;0.95),IF($I$5="min",MIN(W51,W57,W63),MAX(W51,W57,W63)),"")</f>
        <v>5.3227499999999992</v>
      </c>
      <c r="AA51" s="104"/>
      <c r="AB51" s="86"/>
      <c r="AC51" s="85">
        <f>Z51-Z33</f>
        <v>2.4652499999999993</v>
      </c>
    </row>
    <row r="52" spans="1:29" ht="14.25" customHeight="1" x14ac:dyDescent="0.15">
      <c r="A52" s="62"/>
      <c r="B52" s="62"/>
      <c r="C52" s="63">
        <f>IF(SUM(D52:I52)&gt;0.99,$F$2,"")</f>
        <v>2</v>
      </c>
      <c r="D52" s="172">
        <v>0</v>
      </c>
      <c r="E52" s="173">
        <v>0.65</v>
      </c>
      <c r="F52" s="173">
        <v>0.1</v>
      </c>
      <c r="G52" s="173">
        <v>0.1</v>
      </c>
      <c r="H52" s="174">
        <v>0.15</v>
      </c>
      <c r="I52" s="175">
        <v>0</v>
      </c>
      <c r="J52" s="176">
        <v>0</v>
      </c>
      <c r="K52" s="176">
        <v>1.2</v>
      </c>
      <c r="L52" s="176">
        <v>2</v>
      </c>
      <c r="M52" s="176">
        <v>3.3</v>
      </c>
      <c r="N52" s="177">
        <v>5.5</v>
      </c>
      <c r="O52" s="178">
        <v>0</v>
      </c>
      <c r="P52" s="9"/>
      <c r="Q52" s="6">
        <f>IF(SUM(D52:I52)&gt;0.95,D52*J52+E52*K52+F52*L52+G52*M52+H52*N52+I52*O52,"")</f>
        <v>2.1349999999999998</v>
      </c>
      <c r="R52" s="105"/>
      <c r="S52" s="11"/>
      <c r="T52" s="6">
        <f>D52*Z33+E52*Z34+F52*Z35+G52*Z36+H52*Z37+I52*Z38</f>
        <v>7.2576000000000009</v>
      </c>
      <c r="U52" s="20"/>
      <c r="V52" s="9"/>
      <c r="W52" s="6">
        <f t="shared" si="18"/>
        <v>9.3926000000000016</v>
      </c>
      <c r="X52" s="105"/>
      <c r="Y52" s="11"/>
      <c r="Z52" s="6">
        <f>IF(OR(SUM(D52:I52)&gt;0.95,SUM(D58:I58)&gt;0.95,SUM(D64:I64)&gt;0.95),IF($I$5="min",MIN(W52,W58,W64),MAX(W52,W58,W64)),"")</f>
        <v>7.5575000000000001</v>
      </c>
      <c r="AA52" s="105"/>
      <c r="AB52" s="86"/>
      <c r="AC52" s="85">
        <f>Z52-Z34</f>
        <v>2.1325000000000003</v>
      </c>
    </row>
    <row r="53" spans="1:29" ht="14.25" customHeight="1" x14ac:dyDescent="0.15">
      <c r="A53" s="62" t="s">
        <v>2</v>
      </c>
      <c r="B53" s="62">
        <f>IF(ISNUMBER(A58),$G$4,"")</f>
        <v>0</v>
      </c>
      <c r="C53" s="63">
        <f>IF(SUM(D53:I53)&gt;0.99,$G$2,"")</f>
        <v>3</v>
      </c>
      <c r="D53" s="172">
        <v>0</v>
      </c>
      <c r="E53" s="173">
        <v>0</v>
      </c>
      <c r="F53" s="173">
        <v>0.55000000000000004</v>
      </c>
      <c r="G53" s="173">
        <v>0.35</v>
      </c>
      <c r="H53" s="174">
        <v>0.05</v>
      </c>
      <c r="I53" s="175">
        <v>0.05</v>
      </c>
      <c r="J53" s="176">
        <v>0</v>
      </c>
      <c r="K53" s="176">
        <v>0</v>
      </c>
      <c r="L53" s="176">
        <v>3.3</v>
      </c>
      <c r="M53" s="176">
        <v>5.5</v>
      </c>
      <c r="N53" s="177">
        <v>9.1</v>
      </c>
      <c r="O53" s="178">
        <v>15</v>
      </c>
      <c r="P53" s="9"/>
      <c r="Q53" s="6">
        <f>IF(SUM(D53:I53)&gt;0.95,D53*J53+E53*K53+F53*L53+G53*M53+H53*N53+I53*O53,"")</f>
        <v>4.9449999999999994</v>
      </c>
      <c r="R53" s="105"/>
      <c r="S53" s="11"/>
      <c r="T53" s="6">
        <f>D53*Z33+E53*Z34+F53*Z35+G53*Z36+H53*Z37+I53*Z38</f>
        <v>9.6593</v>
      </c>
      <c r="U53" s="20"/>
      <c r="V53" s="9"/>
      <c r="W53" s="6">
        <f t="shared" si="18"/>
        <v>14.604299999999999</v>
      </c>
      <c r="X53" s="105"/>
      <c r="Y53" s="11"/>
      <c r="Z53" s="6">
        <f>IF(OR(SUM(D53:I53)&gt;0.95,SUM(D59:I59)&gt;0.95,SUM(D65:I65)&gt;0.95),IF($I$5="min",MIN(W53,W59,W65),MAX(W53,W59,W65)),"")</f>
        <v>10.077999999999999</v>
      </c>
      <c r="AA53" s="105"/>
      <c r="AB53" s="86"/>
      <c r="AC53" s="85">
        <f t="shared" ref="AC53" si="19">Z53-Z35</f>
        <v>2.827</v>
      </c>
    </row>
    <row r="54" spans="1:29" ht="14.25" customHeight="1" x14ac:dyDescent="0.15">
      <c r="A54" s="62"/>
      <c r="B54" s="62"/>
      <c r="C54" s="63">
        <f>IF(SUM(D54:I54)&gt;0.99,$H$2,"")</f>
        <v>4</v>
      </c>
      <c r="D54" s="172">
        <v>0</v>
      </c>
      <c r="E54" s="173">
        <v>0</v>
      </c>
      <c r="F54" s="173">
        <v>0</v>
      </c>
      <c r="G54" s="173">
        <v>0.6</v>
      </c>
      <c r="H54" s="174">
        <v>0.15</v>
      </c>
      <c r="I54" s="175">
        <v>0.25</v>
      </c>
      <c r="J54" s="176">
        <v>0</v>
      </c>
      <c r="K54" s="176">
        <v>0</v>
      </c>
      <c r="L54" s="176">
        <v>0</v>
      </c>
      <c r="M54" s="176">
        <v>9.1</v>
      </c>
      <c r="N54" s="177">
        <v>15</v>
      </c>
      <c r="O54" s="178">
        <v>24.7</v>
      </c>
      <c r="P54" s="9"/>
      <c r="Q54" s="6">
        <f t="shared" ref="Q54:Q55" si="20">IF(SUM(D54:I54)&gt;0.95,D54*J54+E54*K54+F54*L54+G54*M54+H54*N54+I54*O54,"")</f>
        <v>13.885</v>
      </c>
      <c r="R54" s="105"/>
      <c r="S54" s="11"/>
      <c r="T54" s="6">
        <f>D54*Z33+E54*Z34+F54*Z35+G54*Z36+H54*Z37+I54*Z38</f>
        <v>13.325000000000001</v>
      </c>
      <c r="U54" s="20"/>
      <c r="V54" s="9"/>
      <c r="W54" s="6">
        <f t="shared" si="18"/>
        <v>27.21</v>
      </c>
      <c r="X54" s="105"/>
      <c r="Y54" s="11"/>
      <c r="Z54" s="6">
        <f>IF(OR(SUM(D54:I54)&gt;0.95,SUM(D60:I60)&gt;0.95,SUM(D67:I67)&gt;0.95),IF($I$5="min",MIN(W54,W60,W68),MAX(W54,W60,W68)),"")</f>
        <v>15.140599999999999</v>
      </c>
      <c r="AA54" s="105"/>
      <c r="AB54" s="86"/>
      <c r="AC54" s="85">
        <f>Z54-Z36</f>
        <v>3.1155999999999988</v>
      </c>
    </row>
    <row r="55" spans="1:29" ht="14.25" customHeight="1" x14ac:dyDescent="0.15">
      <c r="A55" s="62"/>
      <c r="B55" s="74"/>
      <c r="C55" s="63">
        <f>IF(SUM(D55:I55)&gt;0.99,$I$2,"")</f>
        <v>5</v>
      </c>
      <c r="D55" s="179">
        <v>0</v>
      </c>
      <c r="E55" s="180">
        <v>0</v>
      </c>
      <c r="F55" s="180">
        <v>0</v>
      </c>
      <c r="G55" s="180">
        <v>0</v>
      </c>
      <c r="H55" s="181">
        <v>0.45</v>
      </c>
      <c r="I55" s="182">
        <v>0.55000000000000004</v>
      </c>
      <c r="J55" s="183">
        <v>0</v>
      </c>
      <c r="K55" s="183">
        <v>0</v>
      </c>
      <c r="L55" s="183">
        <v>0</v>
      </c>
      <c r="M55" s="183">
        <v>0</v>
      </c>
      <c r="N55" s="184">
        <v>24.7</v>
      </c>
      <c r="O55" s="185">
        <v>40.799999999999997</v>
      </c>
      <c r="P55" s="116"/>
      <c r="Q55" s="6">
        <f t="shared" si="20"/>
        <v>33.555</v>
      </c>
      <c r="R55" s="117"/>
      <c r="S55" s="114"/>
      <c r="T55" s="6">
        <f>D55*Z33+E55*Z34+F55*Z35+G55*Z36+H55*Z37+I55*Z38</f>
        <v>14.885000000000002</v>
      </c>
      <c r="U55" s="115"/>
      <c r="V55" s="116"/>
      <c r="W55" s="6">
        <f t="shared" si="18"/>
        <v>48.44</v>
      </c>
      <c r="X55" s="117"/>
      <c r="Y55" s="11"/>
      <c r="Z55" s="6">
        <f>IF(OR(SUM(D55:I55)&gt;0.95,SUM(D61:I61)&gt;0.95,SUM(D67:I67)&gt;0.95),IF($I$5="min",MIN(W55,W61,W67),MAX(W55,W61,W67)),"")</f>
        <v>14.157500000000001</v>
      </c>
      <c r="AA55" s="105"/>
      <c r="AB55" s="86"/>
      <c r="AC55" s="85">
        <f t="shared" ref="AC55:AC56" si="21">Z55-Z37</f>
        <v>2.1325000000000003</v>
      </c>
    </row>
    <row r="56" spans="1:29" ht="14.25" customHeight="1" thickBot="1" x14ac:dyDescent="0.2">
      <c r="A56" s="62"/>
      <c r="B56" s="64"/>
      <c r="C56" s="65">
        <f>IF(SUM(D56:I56)&gt;0.99,$J$2,"")</f>
        <v>6</v>
      </c>
      <c r="D56" s="186">
        <v>1</v>
      </c>
      <c r="E56" s="187">
        <v>0</v>
      </c>
      <c r="F56" s="187">
        <v>0</v>
      </c>
      <c r="G56" s="187">
        <v>0</v>
      </c>
      <c r="H56" s="188">
        <v>0</v>
      </c>
      <c r="I56" s="189">
        <v>0</v>
      </c>
      <c r="J56" s="190">
        <v>16.5</v>
      </c>
      <c r="K56" s="190">
        <v>0</v>
      </c>
      <c r="L56" s="190">
        <v>0</v>
      </c>
      <c r="M56" s="190">
        <v>0</v>
      </c>
      <c r="N56" s="191">
        <v>0</v>
      </c>
      <c r="O56" s="192">
        <v>0</v>
      </c>
      <c r="P56" s="109"/>
      <c r="Q56" s="107">
        <f>IF(SUM(D56:I56)&gt;0.95,D56*J56+E56*K56+F56*L56+G56*M56+H56*N56+I56*O56,"")</f>
        <v>16.5</v>
      </c>
      <c r="R56" s="110"/>
      <c r="S56" s="106"/>
      <c r="T56" s="6">
        <f>D56*Z33+E56*Z34+F56*Z35+G56*Z36+H56*Z37+I56*Z38</f>
        <v>2.8574999999999999</v>
      </c>
      <c r="U56" s="108"/>
      <c r="V56" s="109"/>
      <c r="W56" s="107">
        <f t="shared" si="18"/>
        <v>19.357500000000002</v>
      </c>
      <c r="X56" s="110"/>
      <c r="Y56" s="11"/>
      <c r="Z56" s="6">
        <f>IF(OR(SUM(D56:I56)&gt;0.95,SUM(D62:I62)&gt;0.95,SUM(D68:I68)&gt;0.95),IF($I$5="min",MIN(W56,W62,W68),MAX(W56,W62,W68)),"")</f>
        <v>19.357500000000002</v>
      </c>
      <c r="AA56" s="105"/>
      <c r="AB56" s="86"/>
      <c r="AC56" s="85">
        <f t="shared" si="21"/>
        <v>2.1325000000000003</v>
      </c>
    </row>
    <row r="57" spans="1:29" ht="14.25" customHeight="1" thickTop="1" x14ac:dyDescent="0.15">
      <c r="A57" s="62"/>
      <c r="B57" s="66"/>
      <c r="C57" s="61">
        <f>IF(SUM(D57:I57)&gt;0.99,$E$2,"")</f>
        <v>1</v>
      </c>
      <c r="D57" s="165">
        <v>0.5</v>
      </c>
      <c r="E57" s="166">
        <v>0.25</v>
      </c>
      <c r="F57" s="166">
        <v>0.25</v>
      </c>
      <c r="G57" s="166">
        <v>0</v>
      </c>
      <c r="H57" s="167">
        <v>0</v>
      </c>
      <c r="I57" s="168">
        <v>0</v>
      </c>
      <c r="J57" s="169">
        <v>0.5</v>
      </c>
      <c r="K57" s="169">
        <v>0.7</v>
      </c>
      <c r="L57" s="169">
        <v>1.2</v>
      </c>
      <c r="M57" s="169">
        <v>0</v>
      </c>
      <c r="N57" s="170">
        <v>0</v>
      </c>
      <c r="O57" s="171">
        <v>0</v>
      </c>
      <c r="P57" s="112"/>
      <c r="Q57" s="102">
        <f>IF(SUM(D57:I57)&gt;0.95,D57*J57+E57*K57+F57*L57+G57*M57+H57*N57+I57*O57,"")</f>
        <v>0.72499999999999998</v>
      </c>
      <c r="R57" s="113"/>
      <c r="S57" s="111"/>
      <c r="T57" s="6">
        <f>D57*Z33+E57*Z34+F57*Z35+G57*Z36+H57*Z37+I57*Z38</f>
        <v>4.5977499999999996</v>
      </c>
      <c r="U57" s="41"/>
      <c r="V57" s="112"/>
      <c r="W57" s="12">
        <f t="shared" si="18"/>
        <v>5.3227499999999992</v>
      </c>
      <c r="X57" s="113"/>
      <c r="Y57" s="11"/>
      <c r="Z57" s="6"/>
      <c r="AA57" s="105"/>
      <c r="AB57" s="86"/>
    </row>
    <row r="58" spans="1:29" ht="14.25" customHeight="1" x14ac:dyDescent="0.15">
      <c r="A58" s="62">
        <f>IF(A40&lt;$I$3,A40+1,"")</f>
        <v>3</v>
      </c>
      <c r="B58" s="62"/>
      <c r="C58" s="63">
        <f>IF(SUM(D58:I58)&gt;0.99,$F$2,"")</f>
        <v>2</v>
      </c>
      <c r="D58" s="172">
        <v>1</v>
      </c>
      <c r="E58" s="173">
        <v>0</v>
      </c>
      <c r="F58" s="173">
        <v>0</v>
      </c>
      <c r="G58" s="173">
        <v>0</v>
      </c>
      <c r="H58" s="174">
        <v>0</v>
      </c>
      <c r="I58" s="175">
        <v>0</v>
      </c>
      <c r="J58" s="176">
        <v>4.7</v>
      </c>
      <c r="K58" s="176">
        <v>0</v>
      </c>
      <c r="L58" s="176">
        <v>0</v>
      </c>
      <c r="M58" s="176">
        <v>0</v>
      </c>
      <c r="N58" s="177">
        <v>0</v>
      </c>
      <c r="O58" s="178">
        <v>0</v>
      </c>
      <c r="P58" s="9"/>
      <c r="Q58" s="6">
        <f>IF(SUM(D58:I58)&gt;0.95,D58*J58+E58*K58+F58*L58+G58*M58+H58*N58+I58*O58,"")</f>
        <v>4.7</v>
      </c>
      <c r="R58" s="105"/>
      <c r="S58" s="11"/>
      <c r="T58" s="6">
        <f>D58*Z33+E58*Z34+F58*Z35+G58*Z36+H58*Z37+I58*Z38</f>
        <v>2.8574999999999999</v>
      </c>
      <c r="U58" s="20"/>
      <c r="V58" s="9"/>
      <c r="W58" s="6">
        <f t="shared" si="18"/>
        <v>7.5575000000000001</v>
      </c>
      <c r="X58" s="105"/>
      <c r="Y58" s="11"/>
      <c r="Z58" s="6"/>
      <c r="AA58" s="105"/>
      <c r="AB58" s="86"/>
    </row>
    <row r="59" spans="1:29" ht="14.25" customHeight="1" x14ac:dyDescent="0.15">
      <c r="A59" s="62"/>
      <c r="B59" s="62">
        <f>IF(ISNUMBER(A58),$H$4,"")</f>
        <v>1</v>
      </c>
      <c r="C59" s="63">
        <f>IF(SUM(D59:I59)&gt;0.99,$G$2,"")</f>
        <v>3</v>
      </c>
      <c r="D59" s="172">
        <v>0.4</v>
      </c>
      <c r="E59" s="173">
        <v>0.6</v>
      </c>
      <c r="F59" s="173">
        <v>0</v>
      </c>
      <c r="G59" s="173">
        <v>0</v>
      </c>
      <c r="H59" s="174">
        <v>0</v>
      </c>
      <c r="I59" s="175">
        <v>0</v>
      </c>
      <c r="J59" s="176">
        <v>5.2</v>
      </c>
      <c r="K59" s="176">
        <v>6</v>
      </c>
      <c r="L59" s="176">
        <v>0</v>
      </c>
      <c r="M59" s="176">
        <v>0</v>
      </c>
      <c r="N59" s="177">
        <v>0</v>
      </c>
      <c r="O59" s="178">
        <v>0</v>
      </c>
      <c r="P59" s="9"/>
      <c r="Q59" s="6">
        <f t="shared" ref="Q59:Q61" si="22">IF(SUM(D59:I59)&gt;0.95,D59*J59+E59*K59+F59*L59+G59*M59+H59*N59+I59*O59,"")</f>
        <v>5.68</v>
      </c>
      <c r="R59" s="105"/>
      <c r="S59" s="11"/>
      <c r="T59" s="6">
        <f>D59*Z33+E59*Z34+F59*Z35+G59*Z36+H59*Z37+I59*Z38</f>
        <v>4.3979999999999997</v>
      </c>
      <c r="U59" s="20"/>
      <c r="V59" s="9"/>
      <c r="W59" s="6">
        <f t="shared" si="18"/>
        <v>10.077999999999999</v>
      </c>
      <c r="X59" s="105"/>
      <c r="Y59" s="11"/>
      <c r="Z59" s="6"/>
      <c r="AA59" s="105"/>
      <c r="AB59" s="86"/>
    </row>
    <row r="60" spans="1:29" ht="14.25" customHeight="1" x14ac:dyDescent="0.15">
      <c r="A60" s="62"/>
      <c r="B60" s="62"/>
      <c r="C60" s="63">
        <f>IF(SUM(D60:I60)&gt;0.99,$H$2,"")</f>
        <v>4</v>
      </c>
      <c r="D60" s="172">
        <v>0</v>
      </c>
      <c r="E60" s="173">
        <v>0.4</v>
      </c>
      <c r="F60" s="173">
        <v>0.6</v>
      </c>
      <c r="G60" s="173">
        <v>0</v>
      </c>
      <c r="H60" s="174">
        <v>0</v>
      </c>
      <c r="I60" s="175">
        <v>0</v>
      </c>
      <c r="J60" s="176">
        <v>0</v>
      </c>
      <c r="K60" s="176">
        <v>7.3</v>
      </c>
      <c r="L60" s="176">
        <v>9.5</v>
      </c>
      <c r="M60" s="176">
        <v>0</v>
      </c>
      <c r="N60" s="177">
        <v>0</v>
      </c>
      <c r="O60" s="178">
        <v>0</v>
      </c>
      <c r="P60" s="9"/>
      <c r="Q60" s="6">
        <f t="shared" si="22"/>
        <v>8.620000000000001</v>
      </c>
      <c r="R60" s="105"/>
      <c r="S60" s="11"/>
      <c r="T60" s="6">
        <f>D60*Z33+E60*Z34+F60*Z35+G60*Z36+H60*Z37+I60*Z38</f>
        <v>6.5205999999999991</v>
      </c>
      <c r="U60" s="20"/>
      <c r="V60" s="9"/>
      <c r="W60" s="6">
        <f t="shared" si="18"/>
        <v>15.140599999999999</v>
      </c>
      <c r="X60" s="105"/>
      <c r="Y60" s="11"/>
      <c r="Z60" s="6"/>
      <c r="AA60" s="105"/>
      <c r="AB60" s="86"/>
    </row>
    <row r="61" spans="1:29" ht="14.25" customHeight="1" x14ac:dyDescent="0.15">
      <c r="A61" s="74"/>
      <c r="B61" s="74"/>
      <c r="C61" s="63">
        <f>IF(SUM(D61:I61)&gt;0.99,$I$2,"")</f>
        <v>5</v>
      </c>
      <c r="D61" s="179">
        <v>0</v>
      </c>
      <c r="E61" s="180">
        <v>0</v>
      </c>
      <c r="F61" s="180">
        <v>0.4</v>
      </c>
      <c r="G61" s="180">
        <v>0.6</v>
      </c>
      <c r="H61" s="181">
        <v>0</v>
      </c>
      <c r="I61" s="182">
        <v>0</v>
      </c>
      <c r="J61" s="183">
        <v>0</v>
      </c>
      <c r="K61" s="183">
        <v>0</v>
      </c>
      <c r="L61" s="183">
        <v>13.1</v>
      </c>
      <c r="M61" s="183">
        <v>19</v>
      </c>
      <c r="N61" s="184">
        <v>0</v>
      </c>
      <c r="O61" s="185">
        <v>0</v>
      </c>
      <c r="P61" s="116"/>
      <c r="Q61" s="6">
        <f t="shared" si="22"/>
        <v>16.64</v>
      </c>
      <c r="R61" s="117"/>
      <c r="S61" s="114"/>
      <c r="T61" s="6">
        <f>D61*Z33+E61*Z34+F61*Z35+G61*Z36+H61*Z37+I61*Z38</f>
        <v>10.115399999999999</v>
      </c>
      <c r="U61" s="115"/>
      <c r="V61" s="116"/>
      <c r="W61" s="6">
        <f t="shared" si="18"/>
        <v>26.755400000000002</v>
      </c>
      <c r="X61" s="117"/>
      <c r="Y61" s="114"/>
      <c r="Z61" s="18"/>
      <c r="AA61" s="117"/>
      <c r="AB61" s="86"/>
    </row>
    <row r="62" spans="1:29" s="18" customFormat="1" ht="14.25" customHeight="1" thickBot="1" x14ac:dyDescent="0.2">
      <c r="A62" s="74"/>
      <c r="B62" s="74"/>
      <c r="C62" s="65">
        <f>IF(SUM(D62:I62)&gt;0.99,$J$2,"")</f>
        <v>6</v>
      </c>
      <c r="D62" s="186">
        <v>1</v>
      </c>
      <c r="E62" s="187">
        <v>0</v>
      </c>
      <c r="F62" s="187">
        <v>0</v>
      </c>
      <c r="G62" s="187">
        <v>0</v>
      </c>
      <c r="H62" s="188">
        <v>0</v>
      </c>
      <c r="I62" s="189">
        <v>0</v>
      </c>
      <c r="J62" s="190">
        <v>16.5</v>
      </c>
      <c r="K62" s="190">
        <v>0</v>
      </c>
      <c r="L62" s="190">
        <v>0</v>
      </c>
      <c r="M62" s="190">
        <v>0</v>
      </c>
      <c r="N62" s="191">
        <v>0</v>
      </c>
      <c r="O62" s="192">
        <v>0</v>
      </c>
      <c r="P62" s="116"/>
      <c r="Q62" s="107">
        <f>IF(SUM(D62:I62)&gt;0.95,D62*J62+E62*K62+F62*L62+G62*M62+H62*N62+I62*O62,"")</f>
        <v>16.5</v>
      </c>
      <c r="R62" s="117"/>
      <c r="S62" s="114"/>
      <c r="T62" s="6">
        <f>D62*Z33+E62*Z34+F62*Z35+G62*Z36+H62*Z37+I62*Z38</f>
        <v>2.8574999999999999</v>
      </c>
      <c r="U62" s="115"/>
      <c r="V62" s="116"/>
      <c r="W62" s="18">
        <f t="shared" si="18"/>
        <v>19.357500000000002</v>
      </c>
      <c r="X62" s="117"/>
      <c r="Y62" s="114"/>
      <c r="AA62" s="117"/>
      <c r="AB62" s="88"/>
      <c r="AC62" s="89"/>
    </row>
    <row r="63" spans="1:29" s="12" customFormat="1" ht="14.25" customHeight="1" thickTop="1" x14ac:dyDescent="0.15">
      <c r="A63" s="66"/>
      <c r="B63" s="75"/>
      <c r="C63" s="61">
        <f>IF(SUM(D63:I63)&gt;0.99,$E$2,"")</f>
        <v>1</v>
      </c>
      <c r="D63" s="165">
        <v>0.5</v>
      </c>
      <c r="E63" s="166">
        <v>0.25</v>
      </c>
      <c r="F63" s="166">
        <v>0.25</v>
      </c>
      <c r="G63" s="166">
        <v>0</v>
      </c>
      <c r="H63" s="167">
        <v>0</v>
      </c>
      <c r="I63" s="168">
        <v>0</v>
      </c>
      <c r="J63" s="169">
        <v>0.5</v>
      </c>
      <c r="K63" s="169">
        <v>0.7</v>
      </c>
      <c r="L63" s="169">
        <v>1.2</v>
      </c>
      <c r="M63" s="169">
        <v>0</v>
      </c>
      <c r="N63" s="170">
        <v>0</v>
      </c>
      <c r="O63" s="171">
        <v>0</v>
      </c>
      <c r="P63" s="119"/>
      <c r="Q63" s="102">
        <f>IF(SUM(D63:I63)&gt;0.95,D63*J63+E63*K63+F63*L63+G63*M63+H63*N63+I63*O63,"")</f>
        <v>0.72499999999999998</v>
      </c>
      <c r="R63" s="120"/>
      <c r="S63" s="121"/>
      <c r="T63" s="6">
        <f>D63*Z33+E63*Z34+F63*Z35+G63*Z36+H63*Z37+I63*Z38</f>
        <v>4.5977499999999996</v>
      </c>
      <c r="U63" s="118"/>
      <c r="V63" s="119"/>
      <c r="W63" s="144">
        <f t="shared" ref="W63:W65" si="23">IF(SUM(D63:I63)&gt;0.95,Q63+T63,"")</f>
        <v>5.3227499999999992</v>
      </c>
      <c r="X63" s="120"/>
      <c r="Y63" s="111"/>
      <c r="AA63" s="113"/>
      <c r="AB63" s="90"/>
      <c r="AC63" s="91"/>
    </row>
    <row r="64" spans="1:29" ht="14.25" customHeight="1" x14ac:dyDescent="0.15">
      <c r="A64" s="62"/>
      <c r="B64" s="62"/>
      <c r="C64" s="63">
        <f>IF(SUM(D64:I64)&gt;0.99,$F$2,"")</f>
        <v>2</v>
      </c>
      <c r="D64" s="172">
        <v>1</v>
      </c>
      <c r="E64" s="173">
        <v>0</v>
      </c>
      <c r="F64" s="173">
        <v>0</v>
      </c>
      <c r="G64" s="173">
        <v>0</v>
      </c>
      <c r="H64" s="174">
        <v>0</v>
      </c>
      <c r="I64" s="175">
        <v>0</v>
      </c>
      <c r="J64" s="176">
        <v>8.6999999999999993</v>
      </c>
      <c r="K64" s="176">
        <v>0</v>
      </c>
      <c r="L64" s="176">
        <v>0</v>
      </c>
      <c r="M64" s="176">
        <v>0</v>
      </c>
      <c r="N64" s="177">
        <v>0</v>
      </c>
      <c r="O64" s="178">
        <v>0</v>
      </c>
      <c r="P64" s="9"/>
      <c r="Q64" s="6">
        <f>IF(SUM(D64:I64)&gt;0.95,D64*J64+E64*K64+F64*L64+G64*M64+H64*N64+I64*O64,"")</f>
        <v>8.6999999999999993</v>
      </c>
      <c r="R64" s="105"/>
      <c r="S64" s="11"/>
      <c r="T64" s="6">
        <f>D64*Z33+E64*Z34+F64*Z35+G64*Z36+H64*Z37+I64*Z38</f>
        <v>2.8574999999999999</v>
      </c>
      <c r="U64" s="20"/>
      <c r="V64" s="9"/>
      <c r="W64" s="6">
        <f t="shared" si="23"/>
        <v>11.557499999999999</v>
      </c>
      <c r="X64" s="105"/>
      <c r="Y64" s="11"/>
      <c r="Z64" s="6"/>
      <c r="AA64" s="105"/>
      <c r="AB64" s="86"/>
    </row>
    <row r="65" spans="1:29" ht="14.25" customHeight="1" x14ac:dyDescent="0.15">
      <c r="A65" s="62"/>
      <c r="B65" s="62">
        <f>IF(ISNUMBER(A58),$I$4,"")</f>
        <v>2</v>
      </c>
      <c r="C65" s="63">
        <f>IF(SUM(D65:I65)&gt;0.99,$G$2,"")</f>
        <v>3</v>
      </c>
      <c r="D65" s="172">
        <v>1</v>
      </c>
      <c r="E65" s="173">
        <v>0</v>
      </c>
      <c r="F65" s="173">
        <v>0</v>
      </c>
      <c r="G65" s="173">
        <v>0</v>
      </c>
      <c r="H65" s="174">
        <v>0</v>
      </c>
      <c r="I65" s="175">
        <v>0</v>
      </c>
      <c r="J65" s="176">
        <v>9.1999999999999993</v>
      </c>
      <c r="K65" s="176">
        <v>0</v>
      </c>
      <c r="L65" s="176">
        <v>0</v>
      </c>
      <c r="M65" s="176">
        <v>0</v>
      </c>
      <c r="N65" s="177">
        <v>0</v>
      </c>
      <c r="O65" s="178">
        <v>0</v>
      </c>
      <c r="P65" s="9"/>
      <c r="Q65" s="6">
        <f t="shared" ref="Q65:Q67" si="24">IF(SUM(D65:I65)&gt;0.95,D65*J65+E65*K65+F65*L65+G65*M65+H65*N65+I65*O65,"")</f>
        <v>9.1999999999999993</v>
      </c>
      <c r="R65" s="105"/>
      <c r="S65" s="11"/>
      <c r="T65" s="6">
        <f>D65*Z33+E65*Z34+F65*Z35+G65*Z36+H65*Z37+I65*Z38</f>
        <v>2.8574999999999999</v>
      </c>
      <c r="U65" s="20"/>
      <c r="V65" s="9"/>
      <c r="W65" s="6">
        <f t="shared" si="23"/>
        <v>12.057499999999999</v>
      </c>
      <c r="X65" s="105"/>
      <c r="Y65" s="11"/>
      <c r="Z65" s="6"/>
      <c r="AA65" s="105"/>
      <c r="AB65" s="86"/>
    </row>
    <row r="66" spans="1:29" ht="14.25" customHeight="1" x14ac:dyDescent="0.15">
      <c r="A66" s="62"/>
      <c r="B66" s="62"/>
      <c r="C66" s="63">
        <f>IF(SUM(D66:I66)&gt;0.99,$H$2,"")</f>
        <v>4</v>
      </c>
      <c r="D66" s="172">
        <v>1</v>
      </c>
      <c r="E66" s="173">
        <v>0</v>
      </c>
      <c r="F66" s="173">
        <v>0</v>
      </c>
      <c r="G66" s="173">
        <v>0</v>
      </c>
      <c r="H66" s="174">
        <v>0</v>
      </c>
      <c r="I66" s="175">
        <v>0</v>
      </c>
      <c r="J66" s="176">
        <v>10</v>
      </c>
      <c r="K66" s="176">
        <v>0</v>
      </c>
      <c r="L66" s="176">
        <v>0</v>
      </c>
      <c r="M66" s="176">
        <v>0</v>
      </c>
      <c r="N66" s="177">
        <v>0</v>
      </c>
      <c r="O66" s="178">
        <v>0</v>
      </c>
      <c r="P66" s="9"/>
      <c r="Q66" s="6">
        <f t="shared" si="24"/>
        <v>10</v>
      </c>
      <c r="R66" s="105"/>
      <c r="S66" s="11"/>
      <c r="T66" s="6">
        <f>D66*Z33+E66*Z34+F66*Z35+G66*Z36+H66*Z37+I66*Z38</f>
        <v>2.8574999999999999</v>
      </c>
      <c r="U66" s="20"/>
      <c r="V66" s="9"/>
      <c r="W66" s="6">
        <f>IF(SUM(D66:I66)&gt;0.95,Q66+T66,"")</f>
        <v>12.8575</v>
      </c>
      <c r="X66" s="105"/>
      <c r="Y66" s="11"/>
      <c r="Z66" s="6"/>
      <c r="AA66" s="105"/>
      <c r="AB66" s="86"/>
    </row>
    <row r="67" spans="1:29" ht="14.25" customHeight="1" x14ac:dyDescent="0.15">
      <c r="A67" s="62"/>
      <c r="B67" s="62"/>
      <c r="C67" s="63">
        <f>IF(SUM(D67:I67)&gt;0.99,$I$2,"")</f>
        <v>5</v>
      </c>
      <c r="D67" s="179">
        <v>1</v>
      </c>
      <c r="E67" s="180">
        <v>0</v>
      </c>
      <c r="F67" s="180">
        <v>0</v>
      </c>
      <c r="G67" s="180">
        <v>0</v>
      </c>
      <c r="H67" s="181">
        <v>0</v>
      </c>
      <c r="I67" s="182">
        <v>0</v>
      </c>
      <c r="J67" s="176">
        <v>11.3</v>
      </c>
      <c r="K67" s="176">
        <v>0</v>
      </c>
      <c r="L67" s="176">
        <v>0</v>
      </c>
      <c r="M67" s="176">
        <v>0</v>
      </c>
      <c r="N67" s="177">
        <v>0</v>
      </c>
      <c r="O67" s="178">
        <v>0</v>
      </c>
      <c r="P67" s="9"/>
      <c r="Q67" s="6">
        <f t="shared" si="24"/>
        <v>11.3</v>
      </c>
      <c r="R67" s="105"/>
      <c r="S67" s="11"/>
      <c r="T67" s="6">
        <f>D67*Z33+E67*Z34+F67*Z35+G67*Z36+H67*Z37+I67*Z38</f>
        <v>2.8574999999999999</v>
      </c>
      <c r="U67" s="20"/>
      <c r="V67" s="9"/>
      <c r="W67" s="6">
        <f t="shared" ref="W67:W83" si="25">IF(SUM(D67:I67)&gt;0.95,Q67+T67,"")</f>
        <v>14.157500000000001</v>
      </c>
      <c r="X67" s="105"/>
      <c r="Y67" s="11"/>
      <c r="Z67" s="6"/>
      <c r="AA67" s="105"/>
      <c r="AB67" s="86"/>
    </row>
    <row r="68" spans="1:29" ht="14.25" customHeight="1" thickBot="1" x14ac:dyDescent="0.2">
      <c r="A68" s="67"/>
      <c r="B68" s="67"/>
      <c r="C68" s="65">
        <f>IF(SUM(D68:I68)&gt;0.99,$J$2,"")</f>
        <v>6</v>
      </c>
      <c r="D68" s="186">
        <v>1</v>
      </c>
      <c r="E68" s="187">
        <v>0</v>
      </c>
      <c r="F68" s="187">
        <v>0</v>
      </c>
      <c r="G68" s="187">
        <v>0</v>
      </c>
      <c r="H68" s="188">
        <v>0</v>
      </c>
      <c r="I68" s="189">
        <v>0</v>
      </c>
      <c r="J68" s="193">
        <v>16.5</v>
      </c>
      <c r="K68" s="193">
        <v>0</v>
      </c>
      <c r="L68" s="193">
        <v>0</v>
      </c>
      <c r="M68" s="193">
        <v>0</v>
      </c>
      <c r="N68" s="194">
        <v>0</v>
      </c>
      <c r="O68" s="195">
        <v>0</v>
      </c>
      <c r="P68" s="10"/>
      <c r="Q68" s="107">
        <f>IF(SUM(D68:I68)&gt;0.95,D68*J68+E68*K68+F68*L68+G68*M68+H68*N68+I68*O68,"")</f>
        <v>16.5</v>
      </c>
      <c r="R68" s="124"/>
      <c r="S68" s="125"/>
      <c r="T68" s="6">
        <f>D68*Z33+E68*Z34+F68*Z35+G68*Z36+H68*Z37+I68*Z38</f>
        <v>2.8574999999999999</v>
      </c>
      <c r="U68" s="123"/>
      <c r="V68" s="10"/>
      <c r="W68" s="122">
        <f t="shared" si="25"/>
        <v>19.357500000000002</v>
      </c>
      <c r="X68" s="124"/>
      <c r="Y68" s="125"/>
      <c r="Z68" s="122"/>
      <c r="AA68" s="124"/>
      <c r="AB68" s="86"/>
    </row>
    <row r="69" spans="1:29" ht="14.25" customHeight="1" thickTop="1" x14ac:dyDescent="0.15">
      <c r="A69" s="60"/>
      <c r="B69" s="60"/>
      <c r="C69" s="61">
        <f>IF(SUM(D69:I69)&gt;0.99,$E$2,"")</f>
        <v>1</v>
      </c>
      <c r="D69" s="165">
        <v>0.5</v>
      </c>
      <c r="E69" s="166">
        <v>0.25</v>
      </c>
      <c r="F69" s="166">
        <v>0.25</v>
      </c>
      <c r="G69" s="166">
        <v>0</v>
      </c>
      <c r="H69" s="167">
        <v>0</v>
      </c>
      <c r="I69" s="168">
        <v>0</v>
      </c>
      <c r="J69" s="169">
        <v>0.5</v>
      </c>
      <c r="K69" s="169">
        <v>0.7</v>
      </c>
      <c r="L69" s="169">
        <v>1.2</v>
      </c>
      <c r="M69" s="169">
        <v>0</v>
      </c>
      <c r="N69" s="170">
        <v>0</v>
      </c>
      <c r="O69" s="171">
        <v>0</v>
      </c>
      <c r="P69" s="8"/>
      <c r="Q69" s="102">
        <f>IF(SUM(D69:I69)&gt;0.95,D69*J69+E69*K69+F69*L69+G69*M69+H69*N69+I69*O69,"")</f>
        <v>0.72499999999999998</v>
      </c>
      <c r="R69" s="104"/>
      <c r="S69" s="101"/>
      <c r="T69" s="6">
        <f>D69*Z51+E69*Z52+F69*Z53+G69*Z54+H69*Z55+I69*Z56</f>
        <v>7.0702499999999997</v>
      </c>
      <c r="U69" s="103"/>
      <c r="V69" s="8"/>
      <c r="W69" s="102">
        <f t="shared" si="25"/>
        <v>7.7952499999999993</v>
      </c>
      <c r="X69" s="104"/>
      <c r="Y69" s="101"/>
      <c r="Z69" s="102">
        <f>IF(OR(SUM(D69:I69)&gt;0.95,SUM(D75:I75)&gt;0.95,SUM(D81:I81)&gt;0.95),IF($I$5="min",MIN(W69,W75,W81),MAX(W69,W75,W81)),"")</f>
        <v>7.7952499999999993</v>
      </c>
      <c r="AA69" s="104"/>
      <c r="AB69" s="86"/>
      <c r="AC69" s="85">
        <f>Z69-Z51</f>
        <v>2.4725000000000001</v>
      </c>
    </row>
    <row r="70" spans="1:29" ht="14.25" customHeight="1" x14ac:dyDescent="0.15">
      <c r="A70" s="62"/>
      <c r="B70" s="62"/>
      <c r="C70" s="63">
        <f>IF(SUM(D70:I70)&gt;0.99,$F$2,"")</f>
        <v>2</v>
      </c>
      <c r="D70" s="172">
        <v>0</v>
      </c>
      <c r="E70" s="173">
        <v>0.65</v>
      </c>
      <c r="F70" s="173">
        <v>0.1</v>
      </c>
      <c r="G70" s="173">
        <v>0.1</v>
      </c>
      <c r="H70" s="174">
        <v>0.15</v>
      </c>
      <c r="I70" s="175">
        <v>0</v>
      </c>
      <c r="J70" s="176">
        <v>0</v>
      </c>
      <c r="K70" s="176">
        <v>1.2</v>
      </c>
      <c r="L70" s="176">
        <v>2</v>
      </c>
      <c r="M70" s="176">
        <v>3.3</v>
      </c>
      <c r="N70" s="177">
        <v>5.5</v>
      </c>
      <c r="O70" s="178">
        <v>0</v>
      </c>
      <c r="P70" s="9"/>
      <c r="Q70" s="6">
        <f>IF(SUM(D70:I70)&gt;0.95,D70*J70+E70*K70+F70*L70+G70*M70+H70*N70+I70*O70,"")</f>
        <v>2.1349999999999998</v>
      </c>
      <c r="R70" s="105"/>
      <c r="S70" s="11"/>
      <c r="T70" s="6">
        <f>D70*Z51+E70*Z52+F70*Z53+G70*Z54+H70*Z55+I70*Z56</f>
        <v>9.5578599999999998</v>
      </c>
      <c r="U70" s="20"/>
      <c r="V70" s="9"/>
      <c r="W70" s="6">
        <f t="shared" si="25"/>
        <v>11.69286</v>
      </c>
      <c r="X70" s="105"/>
      <c r="Y70" s="11"/>
      <c r="Z70" s="6">
        <f>IF(OR(SUM(D70:I70)&gt;0.95,SUM(D76:I76)&gt;0.95,SUM(D82:I82)&gt;0.95),IF($I$5="min",MIN(W70,W76,W82),MAX(W70,W76,W82)),"")</f>
        <v>10.022749999999998</v>
      </c>
      <c r="AA70" s="105"/>
      <c r="AB70" s="86"/>
      <c r="AC70" s="85">
        <f>Z70-Z52</f>
        <v>2.4652499999999984</v>
      </c>
    </row>
    <row r="71" spans="1:29" ht="14.25" customHeight="1" x14ac:dyDescent="0.15">
      <c r="A71" s="62" t="s">
        <v>2</v>
      </c>
      <c r="B71" s="62">
        <f>IF(ISNUMBER(A76),$G$4,"")</f>
        <v>0</v>
      </c>
      <c r="C71" s="63">
        <f>IF(SUM(D71:I71)&gt;0.99,$G$2,"")</f>
        <v>3</v>
      </c>
      <c r="D71" s="172">
        <v>0</v>
      </c>
      <c r="E71" s="173">
        <v>0</v>
      </c>
      <c r="F71" s="173">
        <v>0.55000000000000004</v>
      </c>
      <c r="G71" s="173">
        <v>0.35</v>
      </c>
      <c r="H71" s="174">
        <v>0.05</v>
      </c>
      <c r="I71" s="175">
        <v>0.05</v>
      </c>
      <c r="J71" s="176">
        <v>0</v>
      </c>
      <c r="K71" s="176">
        <v>0</v>
      </c>
      <c r="L71" s="176">
        <v>3.3</v>
      </c>
      <c r="M71" s="176">
        <v>5.5</v>
      </c>
      <c r="N71" s="177">
        <v>9.1</v>
      </c>
      <c r="O71" s="178">
        <v>15</v>
      </c>
      <c r="P71" s="9"/>
      <c r="Q71" s="6">
        <f>IF(SUM(D71:I71)&gt;0.95,D71*J71+E71*K71+F71*L71+G71*M71+H71*N71+I71*O71,"")</f>
        <v>4.9449999999999994</v>
      </c>
      <c r="R71" s="105"/>
      <c r="S71" s="11"/>
      <c r="T71" s="6">
        <f>D71*Z51+E71*Z52+F71*Z53+G71*Z54+H71*Z55+I71*Z56</f>
        <v>12.517859999999999</v>
      </c>
      <c r="U71" s="20"/>
      <c r="V71" s="9"/>
      <c r="W71" s="6">
        <f t="shared" si="25"/>
        <v>17.462859999999999</v>
      </c>
      <c r="X71" s="105"/>
      <c r="Y71" s="11"/>
      <c r="Z71" s="6">
        <f>IF(OR(SUM(D71:I71)&gt;0.95,SUM(D77:I77)&gt;0.95,SUM(D83:I83)&gt;0.95),IF($I$5="min",MIN(W71,W77,W83),MAX(W71,W77,W83)),"")</f>
        <v>12.343599999999999</v>
      </c>
      <c r="AA71" s="105"/>
      <c r="AB71" s="86"/>
      <c r="AC71" s="85">
        <f t="shared" ref="AC71" si="26">Z71-Z53</f>
        <v>2.2655999999999992</v>
      </c>
    </row>
    <row r="72" spans="1:29" ht="14.25" customHeight="1" x14ac:dyDescent="0.15">
      <c r="A72" s="62"/>
      <c r="B72" s="62"/>
      <c r="C72" s="63">
        <f>IF(SUM(D72:I72)&gt;0.99,$H$2,"")</f>
        <v>4</v>
      </c>
      <c r="D72" s="172">
        <v>0</v>
      </c>
      <c r="E72" s="173">
        <v>0</v>
      </c>
      <c r="F72" s="173">
        <v>0</v>
      </c>
      <c r="G72" s="173">
        <v>0.6</v>
      </c>
      <c r="H72" s="174">
        <v>0.15</v>
      </c>
      <c r="I72" s="175">
        <v>0.25</v>
      </c>
      <c r="J72" s="176">
        <v>0</v>
      </c>
      <c r="K72" s="176">
        <v>0</v>
      </c>
      <c r="L72" s="176">
        <v>0</v>
      </c>
      <c r="M72" s="176">
        <v>9.1</v>
      </c>
      <c r="N72" s="177">
        <v>15</v>
      </c>
      <c r="O72" s="178">
        <v>24.7</v>
      </c>
      <c r="P72" s="9"/>
      <c r="Q72" s="6">
        <f t="shared" ref="Q72:Q73" si="27">IF(SUM(D72:I72)&gt;0.95,D72*J72+E72*K72+F72*L72+G72*M72+H72*N72+I72*O72,"")</f>
        <v>13.885</v>
      </c>
      <c r="R72" s="105"/>
      <c r="S72" s="11"/>
      <c r="T72" s="6">
        <f>D72*Z51+E72*Z52+F72*Z53+G72*Z54+H72*Z55+I72*Z56</f>
        <v>16.047359999999998</v>
      </c>
      <c r="U72" s="20"/>
      <c r="V72" s="9"/>
      <c r="W72" s="6">
        <f t="shared" si="25"/>
        <v>29.932359999999996</v>
      </c>
      <c r="X72" s="105"/>
      <c r="Y72" s="11"/>
      <c r="Z72" s="6">
        <f>IF(OR(SUM(D72:I72)&gt;0.95,SUM(D78:I78)&gt;0.95,SUM(D85:I85)&gt;0.95),IF($I$5="min",MIN(W72,W78,W86),MAX(W72,W78,W86)),"")</f>
        <v>17.689799999999998</v>
      </c>
      <c r="AA72" s="105"/>
      <c r="AB72" s="86"/>
      <c r="AC72" s="85">
        <f>Z72-Z54</f>
        <v>2.549199999999999</v>
      </c>
    </row>
    <row r="73" spans="1:29" ht="14.25" customHeight="1" x14ac:dyDescent="0.15">
      <c r="A73" s="62"/>
      <c r="B73" s="74"/>
      <c r="C73" s="63">
        <f>IF(SUM(D73:I73)&gt;0.99,$I$2,"")</f>
        <v>5</v>
      </c>
      <c r="D73" s="179">
        <v>0</v>
      </c>
      <c r="E73" s="180">
        <v>0</v>
      </c>
      <c r="F73" s="180">
        <v>0</v>
      </c>
      <c r="G73" s="180">
        <v>0</v>
      </c>
      <c r="H73" s="181">
        <v>0.45</v>
      </c>
      <c r="I73" s="182">
        <v>0.55000000000000004</v>
      </c>
      <c r="J73" s="183">
        <v>0</v>
      </c>
      <c r="K73" s="183">
        <v>0</v>
      </c>
      <c r="L73" s="183">
        <v>0</v>
      </c>
      <c r="M73" s="183">
        <v>0</v>
      </c>
      <c r="N73" s="184">
        <v>24.7</v>
      </c>
      <c r="O73" s="185">
        <v>40.799999999999997</v>
      </c>
      <c r="P73" s="116"/>
      <c r="Q73" s="6">
        <f t="shared" si="27"/>
        <v>33.555</v>
      </c>
      <c r="R73" s="117"/>
      <c r="S73" s="114"/>
      <c r="T73" s="6">
        <f>D73*Z51+E73*Z52+F73*Z53+G73*Z54+H73*Z55+I73*Z56</f>
        <v>17.017500000000002</v>
      </c>
      <c r="U73" s="115"/>
      <c r="V73" s="116"/>
      <c r="W73" s="6">
        <f t="shared" si="25"/>
        <v>50.572500000000005</v>
      </c>
      <c r="X73" s="117"/>
      <c r="Y73" s="11"/>
      <c r="Z73" s="6">
        <f>IF(OR(SUM(D73:I73)&gt;0.95,SUM(D79:I79)&gt;0.95,SUM(D85:I85)&gt;0.95),IF($I$5="min",MIN(W73,W79,W85),MAX(W73,W79,W85)),"")</f>
        <v>16.62275</v>
      </c>
      <c r="AA73" s="105"/>
      <c r="AB73" s="86"/>
      <c r="AC73" s="85">
        <f t="shared" ref="AC73:AC74" si="28">Z73-Z55</f>
        <v>2.4652499999999993</v>
      </c>
    </row>
    <row r="74" spans="1:29" ht="14.25" customHeight="1" thickBot="1" x14ac:dyDescent="0.2">
      <c r="A74" s="62"/>
      <c r="B74" s="64"/>
      <c r="C74" s="65">
        <f>IF(SUM(D74:I74)&gt;0.99,$J$2,"")</f>
        <v>6</v>
      </c>
      <c r="D74" s="186">
        <v>1</v>
      </c>
      <c r="E74" s="187">
        <v>0</v>
      </c>
      <c r="F74" s="187">
        <v>0</v>
      </c>
      <c r="G74" s="187">
        <v>0</v>
      </c>
      <c r="H74" s="188">
        <v>0</v>
      </c>
      <c r="I74" s="189">
        <v>0</v>
      </c>
      <c r="J74" s="190">
        <v>16.5</v>
      </c>
      <c r="K74" s="190">
        <v>0</v>
      </c>
      <c r="L74" s="190">
        <v>0</v>
      </c>
      <c r="M74" s="190">
        <v>0</v>
      </c>
      <c r="N74" s="191">
        <v>0</v>
      </c>
      <c r="O74" s="192">
        <v>0</v>
      </c>
      <c r="P74" s="109"/>
      <c r="Q74" s="107">
        <f>IF(SUM(D74:I74)&gt;0.95,D74*J74+E74*K74+F74*L74+G74*M74+H74*N74+I74*O74,"")</f>
        <v>16.5</v>
      </c>
      <c r="R74" s="110"/>
      <c r="S74" s="106"/>
      <c r="T74" s="6">
        <f>D74*Z51+E74*Z52+F74*Z53+G74*Z54+H74*Z55+I74*Z56</f>
        <v>5.3227499999999992</v>
      </c>
      <c r="U74" s="108"/>
      <c r="V74" s="109"/>
      <c r="W74" s="107">
        <f t="shared" si="25"/>
        <v>21.822749999999999</v>
      </c>
      <c r="X74" s="110"/>
      <c r="Y74" s="11"/>
      <c r="Z74" s="6">
        <f>IF(OR(SUM(D74:I74)&gt;0.95,SUM(D80:I80)&gt;0.95,SUM(D86:I86)&gt;0.95),IF($I$5="min",MIN(W74,W80,W86),MAX(W74,W80,W86)),"")</f>
        <v>21.822749999999999</v>
      </c>
      <c r="AA74" s="105"/>
      <c r="AB74" s="86"/>
      <c r="AC74" s="85">
        <f t="shared" si="28"/>
        <v>2.4652499999999975</v>
      </c>
    </row>
    <row r="75" spans="1:29" ht="14.25" customHeight="1" thickTop="1" x14ac:dyDescent="0.15">
      <c r="A75" s="62"/>
      <c r="B75" s="66"/>
      <c r="C75" s="61">
        <f>IF(SUM(D75:I75)&gt;0.99,$E$2,"")</f>
        <v>1</v>
      </c>
      <c r="D75" s="165">
        <v>0.5</v>
      </c>
      <c r="E75" s="166">
        <v>0.25</v>
      </c>
      <c r="F75" s="166">
        <v>0.25</v>
      </c>
      <c r="G75" s="166">
        <v>0</v>
      </c>
      <c r="H75" s="167">
        <v>0</v>
      </c>
      <c r="I75" s="168">
        <v>0</v>
      </c>
      <c r="J75" s="169">
        <v>0.5</v>
      </c>
      <c r="K75" s="169">
        <v>0.7</v>
      </c>
      <c r="L75" s="169">
        <v>1.2</v>
      </c>
      <c r="M75" s="169">
        <v>0</v>
      </c>
      <c r="N75" s="170">
        <v>0</v>
      </c>
      <c r="O75" s="171">
        <v>0</v>
      </c>
      <c r="P75" s="112"/>
      <c r="Q75" s="102">
        <f>IF(SUM(D75:I75)&gt;0.95,D75*J75+E75*K75+F75*L75+G75*M75+H75*N75+I75*O75,"")</f>
        <v>0.72499999999999998</v>
      </c>
      <c r="R75" s="113"/>
      <c r="S75" s="111"/>
      <c r="T75" s="6">
        <f>D75*Z51+E75*Z52+F75*Z53+G75*Z54+H75*Z55+I75*Z56</f>
        <v>7.0702499999999997</v>
      </c>
      <c r="U75" s="41"/>
      <c r="V75" s="112"/>
      <c r="W75" s="12">
        <f t="shared" si="25"/>
        <v>7.7952499999999993</v>
      </c>
      <c r="X75" s="113"/>
      <c r="Y75" s="11"/>
      <c r="Z75" s="6"/>
      <c r="AA75" s="105"/>
      <c r="AB75" s="86"/>
    </row>
    <row r="76" spans="1:29" ht="14.25" customHeight="1" x14ac:dyDescent="0.15">
      <c r="A76" s="62">
        <f>IF(A58&lt;$I$3,A58+1,"")</f>
        <v>4</v>
      </c>
      <c r="B76" s="62"/>
      <c r="C76" s="63">
        <f>IF(SUM(D76:I76)&gt;0.99,$F$2,"")</f>
        <v>2</v>
      </c>
      <c r="D76" s="172">
        <v>1</v>
      </c>
      <c r="E76" s="173">
        <v>0</v>
      </c>
      <c r="F76" s="173">
        <v>0</v>
      </c>
      <c r="G76" s="173">
        <v>0</v>
      </c>
      <c r="H76" s="174">
        <v>0</v>
      </c>
      <c r="I76" s="175">
        <v>0</v>
      </c>
      <c r="J76" s="176">
        <v>4.7</v>
      </c>
      <c r="K76" s="176">
        <v>0</v>
      </c>
      <c r="L76" s="176">
        <v>0</v>
      </c>
      <c r="M76" s="176">
        <v>0</v>
      </c>
      <c r="N76" s="177">
        <v>0</v>
      </c>
      <c r="O76" s="178">
        <v>0</v>
      </c>
      <c r="P76" s="9"/>
      <c r="Q76" s="6">
        <f>IF(SUM(D76:I76)&gt;0.95,D76*J76+E76*K76+F76*L76+G76*M76+H76*N76+I76*O76,"")</f>
        <v>4.7</v>
      </c>
      <c r="R76" s="105"/>
      <c r="S76" s="11"/>
      <c r="T76" s="6">
        <f>D76*Z51+E76*Z52+F76*Z53+G76*Z54+H76*Z55+I76*Z56</f>
        <v>5.3227499999999992</v>
      </c>
      <c r="U76" s="20"/>
      <c r="V76" s="9"/>
      <c r="W76" s="6">
        <f t="shared" si="25"/>
        <v>10.022749999999998</v>
      </c>
      <c r="X76" s="105"/>
      <c r="Y76" s="11"/>
      <c r="Z76" s="6"/>
      <c r="AA76" s="105"/>
      <c r="AB76" s="86"/>
    </row>
    <row r="77" spans="1:29" ht="14.25" customHeight="1" x14ac:dyDescent="0.15">
      <c r="A77" s="62"/>
      <c r="B77" s="62">
        <f>IF(ISNUMBER(A76),$H$4,"")</f>
        <v>1</v>
      </c>
      <c r="C77" s="63">
        <f>IF(SUM(D77:I77)&gt;0.99,$G$2,"")</f>
        <v>3</v>
      </c>
      <c r="D77" s="172">
        <v>0.4</v>
      </c>
      <c r="E77" s="173">
        <v>0.6</v>
      </c>
      <c r="F77" s="173">
        <v>0</v>
      </c>
      <c r="G77" s="173">
        <v>0</v>
      </c>
      <c r="H77" s="174">
        <v>0</v>
      </c>
      <c r="I77" s="175">
        <v>0</v>
      </c>
      <c r="J77" s="176">
        <v>5.2</v>
      </c>
      <c r="K77" s="176">
        <v>6</v>
      </c>
      <c r="L77" s="176">
        <v>0</v>
      </c>
      <c r="M77" s="176">
        <v>0</v>
      </c>
      <c r="N77" s="177">
        <v>0</v>
      </c>
      <c r="O77" s="178">
        <v>0</v>
      </c>
      <c r="P77" s="9"/>
      <c r="Q77" s="6">
        <f t="shared" ref="Q77:Q79" si="29">IF(SUM(D77:I77)&gt;0.95,D77*J77+E77*K77+F77*L77+G77*M77+H77*N77+I77*O77,"")</f>
        <v>5.68</v>
      </c>
      <c r="R77" s="105"/>
      <c r="S77" s="11"/>
      <c r="T77" s="6">
        <f>D77*Z51+E77*Z52+F77*Z53+G77*Z54+H77*Z55+I77*Z56</f>
        <v>6.6635999999999989</v>
      </c>
      <c r="U77" s="20"/>
      <c r="V77" s="9"/>
      <c r="W77" s="6">
        <f t="shared" si="25"/>
        <v>12.343599999999999</v>
      </c>
      <c r="X77" s="105"/>
      <c r="Y77" s="11"/>
      <c r="Z77" s="6"/>
      <c r="AA77" s="105"/>
      <c r="AB77" s="86"/>
    </row>
    <row r="78" spans="1:29" ht="14.25" customHeight="1" x14ac:dyDescent="0.15">
      <c r="A78" s="62"/>
      <c r="B78" s="62"/>
      <c r="C78" s="63">
        <f>IF(SUM(D78:I78)&gt;0.99,$H$2,"")</f>
        <v>4</v>
      </c>
      <c r="D78" s="172">
        <v>0</v>
      </c>
      <c r="E78" s="173">
        <v>0.4</v>
      </c>
      <c r="F78" s="173">
        <v>0.6</v>
      </c>
      <c r="G78" s="173">
        <v>0</v>
      </c>
      <c r="H78" s="174">
        <v>0</v>
      </c>
      <c r="I78" s="175">
        <v>0</v>
      </c>
      <c r="J78" s="176">
        <v>0</v>
      </c>
      <c r="K78" s="176">
        <v>7.3</v>
      </c>
      <c r="L78" s="176">
        <v>9.5</v>
      </c>
      <c r="M78" s="176">
        <v>0</v>
      </c>
      <c r="N78" s="177">
        <v>0</v>
      </c>
      <c r="O78" s="178">
        <v>0</v>
      </c>
      <c r="P78" s="9"/>
      <c r="Q78" s="6">
        <f t="shared" si="29"/>
        <v>8.620000000000001</v>
      </c>
      <c r="R78" s="105"/>
      <c r="S78" s="11"/>
      <c r="T78" s="6">
        <f>D78*Z51+E78*Z52+F78*Z53+G78*Z54+H78*Z55+I78*Z56</f>
        <v>9.069799999999999</v>
      </c>
      <c r="U78" s="20"/>
      <c r="V78" s="9"/>
      <c r="W78" s="6">
        <f t="shared" si="25"/>
        <v>17.689799999999998</v>
      </c>
      <c r="X78" s="105"/>
      <c r="Y78" s="11"/>
      <c r="Z78" s="6"/>
      <c r="AA78" s="105"/>
      <c r="AB78" s="86"/>
    </row>
    <row r="79" spans="1:29" ht="14.25" customHeight="1" x14ac:dyDescent="0.15">
      <c r="A79" s="74"/>
      <c r="B79" s="74"/>
      <c r="C79" s="63">
        <f>IF(SUM(D79:I79)&gt;0.99,$I$2,"")</f>
        <v>5</v>
      </c>
      <c r="D79" s="179">
        <v>0</v>
      </c>
      <c r="E79" s="180">
        <v>0</v>
      </c>
      <c r="F79" s="180">
        <v>0.4</v>
      </c>
      <c r="G79" s="180">
        <v>0.6</v>
      </c>
      <c r="H79" s="181">
        <v>0</v>
      </c>
      <c r="I79" s="182">
        <v>0</v>
      </c>
      <c r="J79" s="183">
        <v>0</v>
      </c>
      <c r="K79" s="183">
        <v>0</v>
      </c>
      <c r="L79" s="183">
        <v>13.1</v>
      </c>
      <c r="M79" s="183">
        <v>19</v>
      </c>
      <c r="N79" s="184">
        <v>0</v>
      </c>
      <c r="O79" s="185">
        <v>0</v>
      </c>
      <c r="P79" s="116"/>
      <c r="Q79" s="6">
        <f t="shared" si="29"/>
        <v>16.64</v>
      </c>
      <c r="R79" s="117"/>
      <c r="S79" s="114"/>
      <c r="T79" s="6">
        <f>D79*Z51+E79*Z52+F79*Z53+G79*Z54+H79*Z55+I79*Z56</f>
        <v>13.115559999999999</v>
      </c>
      <c r="U79" s="115"/>
      <c r="V79" s="116"/>
      <c r="W79" s="6">
        <f t="shared" si="25"/>
        <v>29.755559999999999</v>
      </c>
      <c r="X79" s="117"/>
      <c r="Y79" s="114"/>
      <c r="Z79" s="18"/>
      <c r="AA79" s="117"/>
      <c r="AB79" s="86"/>
    </row>
    <row r="80" spans="1:29" s="18" customFormat="1" ht="14.25" customHeight="1" thickBot="1" x14ac:dyDescent="0.2">
      <c r="A80" s="74"/>
      <c r="B80" s="74"/>
      <c r="C80" s="65">
        <f>IF(SUM(D80:I80)&gt;0.99,$J$2,"")</f>
        <v>6</v>
      </c>
      <c r="D80" s="186">
        <v>1</v>
      </c>
      <c r="E80" s="187">
        <v>0</v>
      </c>
      <c r="F80" s="187">
        <v>0</v>
      </c>
      <c r="G80" s="187">
        <v>0</v>
      </c>
      <c r="H80" s="188">
        <v>0</v>
      </c>
      <c r="I80" s="189">
        <v>0</v>
      </c>
      <c r="J80" s="190">
        <v>16.5</v>
      </c>
      <c r="K80" s="190">
        <v>0</v>
      </c>
      <c r="L80" s="190">
        <v>0</v>
      </c>
      <c r="M80" s="190">
        <v>0</v>
      </c>
      <c r="N80" s="191">
        <v>0</v>
      </c>
      <c r="O80" s="192">
        <v>0</v>
      </c>
      <c r="P80" s="116"/>
      <c r="Q80" s="107">
        <f>IF(SUM(D80:I80)&gt;0.95,D80*J80+E80*K80+F80*L80+G80*M80+H80*N80+I80*O80,"")</f>
        <v>16.5</v>
      </c>
      <c r="R80" s="117"/>
      <c r="S80" s="114"/>
      <c r="T80" s="6">
        <f>D80*Z51+E80*Z52+F80*Z53+G80*Z54+H80*Z55+I80*Z56</f>
        <v>5.3227499999999992</v>
      </c>
      <c r="U80" s="115"/>
      <c r="V80" s="116"/>
      <c r="W80" s="18">
        <f t="shared" si="25"/>
        <v>21.822749999999999</v>
      </c>
      <c r="X80" s="117"/>
      <c r="Y80" s="114"/>
      <c r="AA80" s="117"/>
      <c r="AB80" s="88"/>
      <c r="AC80" s="89"/>
    </row>
    <row r="81" spans="1:29" s="12" customFormat="1" ht="14.25" customHeight="1" thickTop="1" x14ac:dyDescent="0.15">
      <c r="A81" s="66"/>
      <c r="B81" s="75"/>
      <c r="C81" s="61">
        <f>IF(SUM(D81:I81)&gt;0.99,$E$2,"")</f>
        <v>1</v>
      </c>
      <c r="D81" s="165">
        <v>0.5</v>
      </c>
      <c r="E81" s="166">
        <v>0.25</v>
      </c>
      <c r="F81" s="166">
        <v>0.25</v>
      </c>
      <c r="G81" s="166">
        <v>0</v>
      </c>
      <c r="H81" s="167">
        <v>0</v>
      </c>
      <c r="I81" s="168">
        <v>0</v>
      </c>
      <c r="J81" s="169">
        <v>0.5</v>
      </c>
      <c r="K81" s="169">
        <v>0.7</v>
      </c>
      <c r="L81" s="169">
        <v>1.2</v>
      </c>
      <c r="M81" s="169">
        <v>0</v>
      </c>
      <c r="N81" s="170">
        <v>0</v>
      </c>
      <c r="O81" s="171">
        <v>0</v>
      </c>
      <c r="P81" s="119"/>
      <c r="Q81" s="102">
        <f>IF(SUM(D81:I81)&gt;0.95,D81*J81+E81*K81+F81*L81+G81*M81+H81*N81+I81*O81,"")</f>
        <v>0.72499999999999998</v>
      </c>
      <c r="R81" s="120"/>
      <c r="S81" s="121"/>
      <c r="T81" s="6">
        <f>D81*Z51+E81*Z52+F81*Z53+G81*Z54+H81*Z55+I81*Z56</f>
        <v>7.0702499999999997</v>
      </c>
      <c r="U81" s="118"/>
      <c r="V81" s="119"/>
      <c r="W81" s="144">
        <f t="shared" si="25"/>
        <v>7.7952499999999993</v>
      </c>
      <c r="X81" s="120"/>
      <c r="Y81" s="111"/>
      <c r="AA81" s="113"/>
      <c r="AB81" s="90"/>
      <c r="AC81" s="91"/>
    </row>
    <row r="82" spans="1:29" ht="14.25" customHeight="1" x14ac:dyDescent="0.15">
      <c r="A82" s="62"/>
      <c r="B82" s="62"/>
      <c r="C82" s="63">
        <f>IF(SUM(D82:I82)&gt;0.99,$F$2,"")</f>
        <v>2</v>
      </c>
      <c r="D82" s="172">
        <v>1</v>
      </c>
      <c r="E82" s="173">
        <v>0</v>
      </c>
      <c r="F82" s="173">
        <v>0</v>
      </c>
      <c r="G82" s="173">
        <v>0</v>
      </c>
      <c r="H82" s="174">
        <v>0</v>
      </c>
      <c r="I82" s="175">
        <v>0</v>
      </c>
      <c r="J82" s="176">
        <v>8.6999999999999993</v>
      </c>
      <c r="K82" s="176">
        <v>0</v>
      </c>
      <c r="L82" s="176">
        <v>0</v>
      </c>
      <c r="M82" s="176">
        <v>0</v>
      </c>
      <c r="N82" s="177">
        <v>0</v>
      </c>
      <c r="O82" s="178">
        <v>0</v>
      </c>
      <c r="P82" s="9"/>
      <c r="Q82" s="6">
        <f>IF(SUM(D82:I82)&gt;0.95,D82*J82+E82*K82+F82*L82+G82*M82+H82*N82+I82*O82,"")</f>
        <v>8.6999999999999993</v>
      </c>
      <c r="R82" s="105"/>
      <c r="S82" s="11"/>
      <c r="T82" s="6">
        <f>D82*Z51+E82*Z52+F82*Z53+G82*Z54+H82*Z55+I82*Z56</f>
        <v>5.3227499999999992</v>
      </c>
      <c r="U82" s="20"/>
      <c r="V82" s="9"/>
      <c r="W82" s="6">
        <f t="shared" si="25"/>
        <v>14.022749999999998</v>
      </c>
      <c r="X82" s="105"/>
      <c r="Y82" s="11"/>
      <c r="Z82" s="6"/>
      <c r="AA82" s="105"/>
      <c r="AB82" s="86"/>
    </row>
    <row r="83" spans="1:29" ht="14.25" customHeight="1" x14ac:dyDescent="0.15">
      <c r="A83" s="62"/>
      <c r="B83" s="62">
        <f>IF(ISNUMBER(A76),$I$4,"")</f>
        <v>2</v>
      </c>
      <c r="C83" s="63">
        <f>IF(SUM(D83:I83)&gt;0.99,$G$2,"")</f>
        <v>3</v>
      </c>
      <c r="D83" s="172">
        <v>1</v>
      </c>
      <c r="E83" s="173">
        <v>0</v>
      </c>
      <c r="F83" s="173">
        <v>0</v>
      </c>
      <c r="G83" s="173">
        <v>0</v>
      </c>
      <c r="H83" s="174">
        <v>0</v>
      </c>
      <c r="I83" s="175">
        <v>0</v>
      </c>
      <c r="J83" s="176">
        <v>9.1999999999999993</v>
      </c>
      <c r="K83" s="176">
        <v>0</v>
      </c>
      <c r="L83" s="176">
        <v>0</v>
      </c>
      <c r="M83" s="176">
        <v>0</v>
      </c>
      <c r="N83" s="177">
        <v>0</v>
      </c>
      <c r="O83" s="178">
        <v>0</v>
      </c>
      <c r="P83" s="9"/>
      <c r="Q83" s="6">
        <f t="shared" ref="Q83:Q85" si="30">IF(SUM(D83:I83)&gt;0.95,D83*J83+E83*K83+F83*L83+G83*M83+H83*N83+I83*O83,"")</f>
        <v>9.1999999999999993</v>
      </c>
      <c r="R83" s="105"/>
      <c r="S83" s="11"/>
      <c r="T83" s="6">
        <f>D83*Z51+E83*Z52+F83*Z53+G83*Z54+H83*Z55+I83*Z56</f>
        <v>5.3227499999999992</v>
      </c>
      <c r="U83" s="20"/>
      <c r="V83" s="9"/>
      <c r="W83" s="6">
        <f t="shared" si="25"/>
        <v>14.522749999999998</v>
      </c>
      <c r="X83" s="105"/>
      <c r="Y83" s="11"/>
      <c r="Z83" s="6"/>
      <c r="AA83" s="105"/>
      <c r="AB83" s="86"/>
    </row>
    <row r="84" spans="1:29" ht="14.25" customHeight="1" x14ac:dyDescent="0.15">
      <c r="A84" s="62"/>
      <c r="B84" s="62"/>
      <c r="C84" s="63">
        <f>IF(SUM(D84:I84)&gt;0.99,$H$2,"")</f>
        <v>4</v>
      </c>
      <c r="D84" s="172">
        <v>1</v>
      </c>
      <c r="E84" s="173">
        <v>0</v>
      </c>
      <c r="F84" s="173">
        <v>0</v>
      </c>
      <c r="G84" s="173">
        <v>0</v>
      </c>
      <c r="H84" s="174">
        <v>0</v>
      </c>
      <c r="I84" s="175">
        <v>0</v>
      </c>
      <c r="J84" s="176">
        <v>10</v>
      </c>
      <c r="K84" s="176">
        <v>0</v>
      </c>
      <c r="L84" s="176">
        <v>0</v>
      </c>
      <c r="M84" s="176">
        <v>0</v>
      </c>
      <c r="N84" s="177">
        <v>0</v>
      </c>
      <c r="O84" s="178">
        <v>0</v>
      </c>
      <c r="P84" s="9"/>
      <c r="Q84" s="6">
        <f t="shared" si="30"/>
        <v>10</v>
      </c>
      <c r="R84" s="105"/>
      <c r="S84" s="11"/>
      <c r="T84" s="6">
        <f>D84*Z51+E84*Z52+F84*Z53+G84*Z54+H84*Z55+I84*Z56</f>
        <v>5.3227499999999992</v>
      </c>
      <c r="U84" s="20"/>
      <c r="V84" s="9"/>
      <c r="W84" s="6">
        <f>IF(SUM(D84:I84)&gt;0.95,Q84+T84,"")</f>
        <v>15.322749999999999</v>
      </c>
      <c r="X84" s="105"/>
      <c r="Y84" s="11"/>
      <c r="Z84" s="6"/>
      <c r="AA84" s="105"/>
      <c r="AB84" s="86"/>
    </row>
    <row r="85" spans="1:29" ht="14.25" customHeight="1" x14ac:dyDescent="0.15">
      <c r="A85" s="62"/>
      <c r="B85" s="62"/>
      <c r="C85" s="63">
        <f>IF(SUM(D85:I85)&gt;0.99,$I$2,"")</f>
        <v>5</v>
      </c>
      <c r="D85" s="179">
        <v>1</v>
      </c>
      <c r="E85" s="180">
        <v>0</v>
      </c>
      <c r="F85" s="180">
        <v>0</v>
      </c>
      <c r="G85" s="180">
        <v>0</v>
      </c>
      <c r="H85" s="181">
        <v>0</v>
      </c>
      <c r="I85" s="182">
        <v>0</v>
      </c>
      <c r="J85" s="176">
        <v>11.3</v>
      </c>
      <c r="K85" s="176">
        <v>0</v>
      </c>
      <c r="L85" s="176">
        <v>0</v>
      </c>
      <c r="M85" s="176">
        <v>0</v>
      </c>
      <c r="N85" s="177">
        <v>0</v>
      </c>
      <c r="O85" s="178">
        <v>0</v>
      </c>
      <c r="P85" s="9"/>
      <c r="Q85" s="6">
        <f t="shared" si="30"/>
        <v>11.3</v>
      </c>
      <c r="R85" s="105"/>
      <c r="S85" s="11"/>
      <c r="T85" s="6">
        <f>D85*Z51+E85*Z52+F85*Z53+G85*Z54+H85*Z55+I85*Z56</f>
        <v>5.3227499999999992</v>
      </c>
      <c r="U85" s="20"/>
      <c r="V85" s="9"/>
      <c r="W85" s="6">
        <f t="shared" ref="W85:W101" si="31">IF(SUM(D85:I85)&gt;0.95,Q85+T85,"")</f>
        <v>16.62275</v>
      </c>
      <c r="X85" s="105"/>
      <c r="Y85" s="11"/>
      <c r="Z85" s="6"/>
      <c r="AA85" s="105"/>
      <c r="AB85" s="86"/>
    </row>
    <row r="86" spans="1:29" ht="14.25" customHeight="1" thickBot="1" x14ac:dyDescent="0.2">
      <c r="A86" s="67"/>
      <c r="B86" s="67"/>
      <c r="C86" s="65">
        <f>IF(SUM(D86:I86)&gt;0.99,$J$2,"")</f>
        <v>6</v>
      </c>
      <c r="D86" s="186">
        <v>1</v>
      </c>
      <c r="E86" s="187">
        <v>0</v>
      </c>
      <c r="F86" s="187">
        <v>0</v>
      </c>
      <c r="G86" s="187">
        <v>0</v>
      </c>
      <c r="H86" s="188">
        <v>0</v>
      </c>
      <c r="I86" s="189">
        <v>0</v>
      </c>
      <c r="J86" s="193">
        <v>16.5</v>
      </c>
      <c r="K86" s="193">
        <v>0</v>
      </c>
      <c r="L86" s="193">
        <v>0</v>
      </c>
      <c r="M86" s="193">
        <v>0</v>
      </c>
      <c r="N86" s="194">
        <v>0</v>
      </c>
      <c r="O86" s="195">
        <v>0</v>
      </c>
      <c r="P86" s="10"/>
      <c r="Q86" s="107">
        <f>IF(SUM(D86:I86)&gt;0.95,D86*J86+E86*K86+F86*L86+G86*M86+H86*N86+I86*O86,"")</f>
        <v>16.5</v>
      </c>
      <c r="R86" s="124"/>
      <c r="S86" s="125"/>
      <c r="T86" s="6">
        <f>D86*Z51+E86*Z52+F86*Z53+G86*Z54+H86*Z55+I86*Z56</f>
        <v>5.3227499999999992</v>
      </c>
      <c r="U86" s="123"/>
      <c r="V86" s="10"/>
      <c r="W86" s="122">
        <f t="shared" si="31"/>
        <v>21.822749999999999</v>
      </c>
      <c r="X86" s="124"/>
      <c r="Y86" s="125"/>
      <c r="Z86" s="122"/>
      <c r="AA86" s="124"/>
      <c r="AB86" s="86"/>
    </row>
    <row r="87" spans="1:29" ht="14.25" customHeight="1" thickTop="1" x14ac:dyDescent="0.15">
      <c r="A87" s="60"/>
      <c r="B87" s="60"/>
      <c r="C87" s="61">
        <f>IF(SUM(D87:I87)&gt;0.99,$E$2,"")</f>
        <v>1</v>
      </c>
      <c r="D87" s="165">
        <v>0.5</v>
      </c>
      <c r="E87" s="166">
        <v>0.25</v>
      </c>
      <c r="F87" s="166">
        <v>0.25</v>
      </c>
      <c r="G87" s="166">
        <v>0</v>
      </c>
      <c r="H87" s="167">
        <v>0</v>
      </c>
      <c r="I87" s="168">
        <v>0</v>
      </c>
      <c r="J87" s="169">
        <v>0.5</v>
      </c>
      <c r="K87" s="169">
        <v>0.7</v>
      </c>
      <c r="L87" s="169">
        <v>1.2</v>
      </c>
      <c r="M87" s="169">
        <v>0</v>
      </c>
      <c r="N87" s="170">
        <v>0</v>
      </c>
      <c r="O87" s="171">
        <v>0</v>
      </c>
      <c r="P87" s="8"/>
      <c r="Q87" s="102">
        <f>IF(SUM(D87:I87)&gt;0.95,D87*J87+E87*K87+F87*L87+G87*M87+H87*N87+I87*O87,"")</f>
        <v>0.72499999999999998</v>
      </c>
      <c r="R87" s="104"/>
      <c r="S87" s="101"/>
      <c r="T87" s="6">
        <f>D87*Z69+E87*Z70+F87*Z71+G87*Z72+H87*Z73+I87*Z74</f>
        <v>9.4892124999999989</v>
      </c>
      <c r="U87" s="103"/>
      <c r="V87" s="8"/>
      <c r="W87" s="102">
        <f t="shared" si="31"/>
        <v>10.214212499999999</v>
      </c>
      <c r="X87" s="104"/>
      <c r="Y87" s="101"/>
      <c r="Z87" s="102">
        <f>IF(OR(SUM(D87:I87)&gt;0.95,SUM(D93:I93)&gt;0.95,SUM(D99:I99)&gt;0.95),IF($I$5="min",MIN(W87,W93,W99),MAX(W87,W93,W99)),"")</f>
        <v>10.214212499999999</v>
      </c>
      <c r="AA87" s="104"/>
      <c r="AB87" s="86"/>
      <c r="AC87" s="85">
        <f>Z87-Z69</f>
        <v>2.4189624999999992</v>
      </c>
    </row>
    <row r="88" spans="1:29" ht="14.25" customHeight="1" x14ac:dyDescent="0.15">
      <c r="A88" s="62"/>
      <c r="B88" s="62"/>
      <c r="C88" s="63">
        <f>IF(SUM(D88:I88)&gt;0.99,$F$2,"")</f>
        <v>2</v>
      </c>
      <c r="D88" s="172">
        <v>0</v>
      </c>
      <c r="E88" s="173">
        <v>0.65</v>
      </c>
      <c r="F88" s="173">
        <v>0.1</v>
      </c>
      <c r="G88" s="173">
        <v>0.1</v>
      </c>
      <c r="H88" s="174">
        <v>0.15</v>
      </c>
      <c r="I88" s="175">
        <v>0</v>
      </c>
      <c r="J88" s="176">
        <v>0</v>
      </c>
      <c r="K88" s="176">
        <v>1.2</v>
      </c>
      <c r="L88" s="176">
        <v>2</v>
      </c>
      <c r="M88" s="176">
        <v>3.3</v>
      </c>
      <c r="N88" s="177">
        <v>5.5</v>
      </c>
      <c r="O88" s="178">
        <v>0</v>
      </c>
      <c r="P88" s="9"/>
      <c r="Q88" s="6">
        <f>IF(SUM(D88:I88)&gt;0.95,D88*J88+E88*K88+F88*L88+G88*M88+H88*N88+I88*O88,"")</f>
        <v>2.1349999999999998</v>
      </c>
      <c r="R88" s="105"/>
      <c r="S88" s="11"/>
      <c r="T88" s="6">
        <f>D88*Z69+E88*Z70+F88*Z71+G88*Z72+H88*Z73+I88*Z74</f>
        <v>12.011539999999998</v>
      </c>
      <c r="U88" s="20"/>
      <c r="V88" s="9"/>
      <c r="W88" s="6">
        <f t="shared" si="31"/>
        <v>14.146539999999998</v>
      </c>
      <c r="X88" s="105"/>
      <c r="Y88" s="11"/>
      <c r="Z88" s="6">
        <f>IF(OR(SUM(D88:I88)&gt;0.95,SUM(D94:I94)&gt;0.95,SUM(D100:I100)&gt;0.95),IF($I$5="min",MIN(W88,W94,W100),MAX(W88,W94,W100)),"")</f>
        <v>12.495249999999999</v>
      </c>
      <c r="AA88" s="105"/>
      <c r="AB88" s="86"/>
      <c r="AC88" s="85">
        <f>Z88-Z70</f>
        <v>2.4725000000000001</v>
      </c>
    </row>
    <row r="89" spans="1:29" ht="14.25" customHeight="1" x14ac:dyDescent="0.15">
      <c r="A89" s="62" t="s">
        <v>2</v>
      </c>
      <c r="B89" s="62">
        <f>IF(ISNUMBER(A94),$G$4,"")</f>
        <v>0</v>
      </c>
      <c r="C89" s="63">
        <f>IF(SUM(D89:I89)&gt;0.99,$G$2,"")</f>
        <v>3</v>
      </c>
      <c r="D89" s="172">
        <v>0</v>
      </c>
      <c r="E89" s="173">
        <v>0</v>
      </c>
      <c r="F89" s="173">
        <v>0.55000000000000004</v>
      </c>
      <c r="G89" s="173">
        <v>0.35</v>
      </c>
      <c r="H89" s="174">
        <v>0.05</v>
      </c>
      <c r="I89" s="175">
        <v>0.05</v>
      </c>
      <c r="J89" s="176">
        <v>0</v>
      </c>
      <c r="K89" s="176">
        <v>0</v>
      </c>
      <c r="L89" s="176">
        <v>3.3</v>
      </c>
      <c r="M89" s="176">
        <v>5.5</v>
      </c>
      <c r="N89" s="177">
        <v>9.1</v>
      </c>
      <c r="O89" s="178">
        <v>15</v>
      </c>
      <c r="P89" s="9"/>
      <c r="Q89" s="6">
        <f>IF(SUM(D89:I89)&gt;0.95,D89*J89+E89*K89+F89*L89+G89*M89+H89*N89+I89*O89,"")</f>
        <v>4.9449999999999994</v>
      </c>
      <c r="R89" s="105"/>
      <c r="S89" s="11"/>
      <c r="T89" s="6">
        <f>D89*Z69+E89*Z70+F89*Z71+G89*Z72+H89*Z73+I89*Z74</f>
        <v>14.902685</v>
      </c>
      <c r="U89" s="20"/>
      <c r="V89" s="9"/>
      <c r="W89" s="6">
        <f t="shared" si="31"/>
        <v>19.847684999999998</v>
      </c>
      <c r="X89" s="105"/>
      <c r="Y89" s="11"/>
      <c r="Z89" s="6">
        <f>IF(OR(SUM(D89:I89)&gt;0.95,SUM(D95:I95)&gt;0.95,SUM(D101:I101)&gt;0.95),IF($I$5="min",MIN(W89,W95,W101),MAX(W89,W95,W101)),"")</f>
        <v>14.81175</v>
      </c>
      <c r="AA89" s="105"/>
      <c r="AB89" s="86"/>
      <c r="AC89" s="85">
        <f t="shared" ref="AC89" si="32">Z89-Z71</f>
        <v>2.4681500000000014</v>
      </c>
    </row>
    <row r="90" spans="1:29" ht="14.25" customHeight="1" x14ac:dyDescent="0.15">
      <c r="A90" s="62"/>
      <c r="B90" s="62"/>
      <c r="C90" s="63">
        <f>IF(SUM(D90:I90)&gt;0.99,$H$2,"")</f>
        <v>4</v>
      </c>
      <c r="D90" s="172">
        <v>0</v>
      </c>
      <c r="E90" s="173">
        <v>0</v>
      </c>
      <c r="F90" s="173">
        <v>0</v>
      </c>
      <c r="G90" s="173">
        <v>0.6</v>
      </c>
      <c r="H90" s="174">
        <v>0.15</v>
      </c>
      <c r="I90" s="175">
        <v>0.25</v>
      </c>
      <c r="J90" s="176">
        <v>0</v>
      </c>
      <c r="K90" s="176">
        <v>0</v>
      </c>
      <c r="L90" s="176">
        <v>0</v>
      </c>
      <c r="M90" s="176">
        <v>9.1</v>
      </c>
      <c r="N90" s="177">
        <v>15</v>
      </c>
      <c r="O90" s="178">
        <v>24.7</v>
      </c>
      <c r="P90" s="9"/>
      <c r="Q90" s="6">
        <f t="shared" ref="Q90:Q91" si="33">IF(SUM(D90:I90)&gt;0.95,D90*J90+E90*K90+F90*L90+G90*M90+H90*N90+I90*O90,"")</f>
        <v>13.885</v>
      </c>
      <c r="R90" s="105"/>
      <c r="S90" s="11"/>
      <c r="T90" s="6">
        <f>D90*Z69+E90*Z70+F90*Z71+G90*Z72+H90*Z73+I90*Z74</f>
        <v>18.562979999999996</v>
      </c>
      <c r="U90" s="20"/>
      <c r="V90" s="9"/>
      <c r="W90" s="6">
        <f t="shared" si="31"/>
        <v>32.447979999999994</v>
      </c>
      <c r="X90" s="105"/>
      <c r="Y90" s="11"/>
      <c r="Z90" s="6">
        <f>IF(OR(SUM(D90:I90)&gt;0.95,SUM(D96:I96)&gt;0.95,SUM(D103:I103)&gt;0.95),IF($I$5="min",MIN(W90,W96,W104),MAX(W90,W96,W104)),"")</f>
        <v>20.035260000000001</v>
      </c>
      <c r="AA90" s="105"/>
      <c r="AB90" s="86"/>
      <c r="AC90" s="85">
        <f>Z90-Z72</f>
        <v>2.3454600000000028</v>
      </c>
    </row>
    <row r="91" spans="1:29" ht="14.25" customHeight="1" x14ac:dyDescent="0.15">
      <c r="A91" s="62"/>
      <c r="B91" s="74"/>
      <c r="C91" s="63">
        <f>IF(SUM(D91:I91)&gt;0.99,$I$2,"")</f>
        <v>5</v>
      </c>
      <c r="D91" s="179">
        <v>0</v>
      </c>
      <c r="E91" s="180">
        <v>0</v>
      </c>
      <c r="F91" s="180">
        <v>0</v>
      </c>
      <c r="G91" s="180">
        <v>0</v>
      </c>
      <c r="H91" s="181">
        <v>0.45</v>
      </c>
      <c r="I91" s="182">
        <v>0.55000000000000004</v>
      </c>
      <c r="J91" s="183">
        <v>0</v>
      </c>
      <c r="K91" s="183">
        <v>0</v>
      </c>
      <c r="L91" s="183">
        <v>0</v>
      </c>
      <c r="M91" s="183">
        <v>0</v>
      </c>
      <c r="N91" s="184">
        <v>24.7</v>
      </c>
      <c r="O91" s="185">
        <v>40.799999999999997</v>
      </c>
      <c r="P91" s="116"/>
      <c r="Q91" s="6">
        <f t="shared" si="33"/>
        <v>33.555</v>
      </c>
      <c r="R91" s="117"/>
      <c r="S91" s="114"/>
      <c r="T91" s="6">
        <f>D91*Z69+E91*Z70+F91*Z71+G91*Z72+H91*Z73+I91*Z74</f>
        <v>19.482749999999999</v>
      </c>
      <c r="U91" s="115"/>
      <c r="V91" s="116"/>
      <c r="W91" s="6">
        <f t="shared" si="31"/>
        <v>53.037750000000003</v>
      </c>
      <c r="X91" s="117"/>
      <c r="Y91" s="11"/>
      <c r="Z91" s="6">
        <f>IF(OR(SUM(D91:I91)&gt;0.95,SUM(D97:I97)&gt;0.95,SUM(D103:I103)&gt;0.95),IF($I$5="min",MIN(W91,W97,W103),MAX(W91,W97,W103)),"")</f>
        <v>19.09525</v>
      </c>
      <c r="AA91" s="105"/>
      <c r="AB91" s="86"/>
      <c r="AC91" s="85">
        <f t="shared" ref="AC91:AC92" si="34">Z91-Z73</f>
        <v>2.4725000000000001</v>
      </c>
    </row>
    <row r="92" spans="1:29" ht="14.25" customHeight="1" thickBot="1" x14ac:dyDescent="0.2">
      <c r="A92" s="62"/>
      <c r="B92" s="64"/>
      <c r="C92" s="65">
        <f>IF(SUM(D92:I92)&gt;0.99,$J$2,"")</f>
        <v>6</v>
      </c>
      <c r="D92" s="186">
        <v>1</v>
      </c>
      <c r="E92" s="187">
        <v>0</v>
      </c>
      <c r="F92" s="187">
        <v>0</v>
      </c>
      <c r="G92" s="187">
        <v>0</v>
      </c>
      <c r="H92" s="188">
        <v>0</v>
      </c>
      <c r="I92" s="189">
        <v>0</v>
      </c>
      <c r="J92" s="190">
        <v>16.5</v>
      </c>
      <c r="K92" s="190">
        <v>0</v>
      </c>
      <c r="L92" s="190">
        <v>0</v>
      </c>
      <c r="M92" s="190">
        <v>0</v>
      </c>
      <c r="N92" s="191">
        <v>0</v>
      </c>
      <c r="O92" s="192">
        <v>0</v>
      </c>
      <c r="P92" s="109"/>
      <c r="Q92" s="107">
        <f>IF(SUM(D92:I92)&gt;0.95,D92*J92+E92*K92+F92*L92+G92*M92+H92*N92+I92*O92,"")</f>
        <v>16.5</v>
      </c>
      <c r="R92" s="110"/>
      <c r="S92" s="106"/>
      <c r="T92" s="6">
        <f>D92*Z69+E92*Z70+F92*Z71+G92*Z72+H92*Z73+I92*Z74</f>
        <v>7.7952499999999993</v>
      </c>
      <c r="U92" s="108"/>
      <c r="V92" s="109"/>
      <c r="W92" s="107">
        <f t="shared" si="31"/>
        <v>24.295249999999999</v>
      </c>
      <c r="X92" s="110"/>
      <c r="Y92" s="11"/>
      <c r="Z92" s="6">
        <f>IF(OR(SUM(D92:I92)&gt;0.95,SUM(D98:I98)&gt;0.95,SUM(D104:I104)&gt;0.95),IF($I$5="min",MIN(W92,W98,W104),MAX(W92,W98,W104)),"")</f>
        <v>24.295249999999999</v>
      </c>
      <c r="AA92" s="105"/>
      <c r="AB92" s="86"/>
      <c r="AC92" s="85">
        <f t="shared" si="34"/>
        <v>2.4725000000000001</v>
      </c>
    </row>
    <row r="93" spans="1:29" ht="14.25" customHeight="1" thickTop="1" x14ac:dyDescent="0.15">
      <c r="A93" s="62"/>
      <c r="B93" s="66"/>
      <c r="C93" s="61">
        <f>IF(SUM(D93:I93)&gt;0.99,$E$2,"")</f>
        <v>1</v>
      </c>
      <c r="D93" s="165">
        <v>0.5</v>
      </c>
      <c r="E93" s="166">
        <v>0.25</v>
      </c>
      <c r="F93" s="166">
        <v>0.25</v>
      </c>
      <c r="G93" s="166">
        <v>0</v>
      </c>
      <c r="H93" s="167">
        <v>0</v>
      </c>
      <c r="I93" s="168">
        <v>0</v>
      </c>
      <c r="J93" s="169">
        <v>0.5</v>
      </c>
      <c r="K93" s="169">
        <v>0.7</v>
      </c>
      <c r="L93" s="169">
        <v>1.2</v>
      </c>
      <c r="M93" s="169">
        <v>0</v>
      </c>
      <c r="N93" s="170">
        <v>0</v>
      </c>
      <c r="O93" s="171">
        <v>0</v>
      </c>
      <c r="P93" s="112"/>
      <c r="Q93" s="102">
        <f>IF(SUM(D93:I93)&gt;0.95,D93*J93+E93*K93+F93*L93+G93*M93+H93*N93+I93*O93,"")</f>
        <v>0.72499999999999998</v>
      </c>
      <c r="R93" s="113"/>
      <c r="S93" s="111"/>
      <c r="T93" s="6">
        <f>D93*Z69+E93*Z70+F93*Z71+G93*Z72+H93*Z73+I93*Z74</f>
        <v>9.4892124999999989</v>
      </c>
      <c r="U93" s="41"/>
      <c r="V93" s="112"/>
      <c r="W93" s="12">
        <f t="shared" si="31"/>
        <v>10.214212499999999</v>
      </c>
      <c r="X93" s="113"/>
      <c r="Y93" s="11"/>
      <c r="Z93" s="6"/>
      <c r="AA93" s="105"/>
      <c r="AB93" s="86"/>
    </row>
    <row r="94" spans="1:29" ht="14.25" customHeight="1" x14ac:dyDescent="0.15">
      <c r="A94" s="62">
        <f>IF(A76&lt;$I$3,A76+1,"")</f>
        <v>5</v>
      </c>
      <c r="B94" s="62"/>
      <c r="C94" s="63">
        <f>IF(SUM(D94:I94)&gt;0.99,$F$2,"")</f>
        <v>2</v>
      </c>
      <c r="D94" s="172">
        <v>1</v>
      </c>
      <c r="E94" s="173">
        <v>0</v>
      </c>
      <c r="F94" s="173">
        <v>0</v>
      </c>
      <c r="G94" s="173">
        <v>0</v>
      </c>
      <c r="H94" s="174">
        <v>0</v>
      </c>
      <c r="I94" s="175">
        <v>0</v>
      </c>
      <c r="J94" s="176">
        <v>4.7</v>
      </c>
      <c r="K94" s="176">
        <v>0</v>
      </c>
      <c r="L94" s="176">
        <v>0</v>
      </c>
      <c r="M94" s="176">
        <v>0</v>
      </c>
      <c r="N94" s="177">
        <v>0</v>
      </c>
      <c r="O94" s="178">
        <v>0</v>
      </c>
      <c r="P94" s="9"/>
      <c r="Q94" s="6">
        <f>IF(SUM(D94:I94)&gt;0.95,D94*J94+E94*K94+F94*L94+G94*M94+H94*N94+I94*O94,"")</f>
        <v>4.7</v>
      </c>
      <c r="R94" s="105"/>
      <c r="S94" s="11"/>
      <c r="T94" s="6">
        <f>D94*Z69+E94*Z70+F94*Z71+G94*Z72+H94*Z73+I94*Z74</f>
        <v>7.7952499999999993</v>
      </c>
      <c r="U94" s="20"/>
      <c r="V94" s="9"/>
      <c r="W94" s="6">
        <f t="shared" si="31"/>
        <v>12.495249999999999</v>
      </c>
      <c r="X94" s="105"/>
      <c r="Y94" s="11"/>
      <c r="Z94" s="6"/>
      <c r="AA94" s="105"/>
      <c r="AB94" s="86"/>
    </row>
    <row r="95" spans="1:29" ht="14.25" customHeight="1" x14ac:dyDescent="0.15">
      <c r="A95" s="62"/>
      <c r="B95" s="62">
        <f>IF(ISNUMBER(A94),$H$4,"")</f>
        <v>1</v>
      </c>
      <c r="C95" s="63">
        <f>IF(SUM(D95:I95)&gt;0.99,$G$2,"")</f>
        <v>3</v>
      </c>
      <c r="D95" s="172">
        <v>0.4</v>
      </c>
      <c r="E95" s="173">
        <v>0.6</v>
      </c>
      <c r="F95" s="173">
        <v>0</v>
      </c>
      <c r="G95" s="173">
        <v>0</v>
      </c>
      <c r="H95" s="174">
        <v>0</v>
      </c>
      <c r="I95" s="175">
        <v>0</v>
      </c>
      <c r="J95" s="176">
        <v>5.2</v>
      </c>
      <c r="K95" s="176">
        <v>6</v>
      </c>
      <c r="L95" s="176">
        <v>0</v>
      </c>
      <c r="M95" s="176">
        <v>0</v>
      </c>
      <c r="N95" s="177">
        <v>0</v>
      </c>
      <c r="O95" s="178">
        <v>0</v>
      </c>
      <c r="P95" s="9"/>
      <c r="Q95" s="6">
        <f t="shared" ref="Q95:Q97" si="35">IF(SUM(D95:I95)&gt;0.95,D95*J95+E95*K95+F95*L95+G95*M95+H95*N95+I95*O95,"")</f>
        <v>5.68</v>
      </c>
      <c r="R95" s="105"/>
      <c r="S95" s="11"/>
      <c r="T95" s="6">
        <f>D95*Z69+E95*Z70+F95*Z71+G95*Z72+H95*Z73+I95*Z74</f>
        <v>9.1317500000000003</v>
      </c>
      <c r="U95" s="20"/>
      <c r="V95" s="9"/>
      <c r="W95" s="6">
        <f t="shared" si="31"/>
        <v>14.81175</v>
      </c>
      <c r="X95" s="105"/>
      <c r="Y95" s="11"/>
      <c r="Z95" s="6"/>
      <c r="AA95" s="105"/>
      <c r="AB95" s="86"/>
    </row>
    <row r="96" spans="1:29" ht="14.25" customHeight="1" x14ac:dyDescent="0.15">
      <c r="A96" s="62"/>
      <c r="B96" s="62"/>
      <c r="C96" s="63">
        <f>IF(SUM(D96:I96)&gt;0.99,$H$2,"")</f>
        <v>4</v>
      </c>
      <c r="D96" s="172">
        <v>0</v>
      </c>
      <c r="E96" s="173">
        <v>0.4</v>
      </c>
      <c r="F96" s="173">
        <v>0.6</v>
      </c>
      <c r="G96" s="173">
        <v>0</v>
      </c>
      <c r="H96" s="174">
        <v>0</v>
      </c>
      <c r="I96" s="175">
        <v>0</v>
      </c>
      <c r="J96" s="176">
        <v>0</v>
      </c>
      <c r="K96" s="176">
        <v>7.3</v>
      </c>
      <c r="L96" s="176">
        <v>9.5</v>
      </c>
      <c r="M96" s="176">
        <v>0</v>
      </c>
      <c r="N96" s="177">
        <v>0</v>
      </c>
      <c r="O96" s="178">
        <v>0</v>
      </c>
      <c r="P96" s="9"/>
      <c r="Q96" s="6">
        <f t="shared" si="35"/>
        <v>8.620000000000001</v>
      </c>
      <c r="R96" s="105"/>
      <c r="S96" s="11"/>
      <c r="T96" s="6">
        <f>D96*Z69+E96*Z70+F96*Z71+G96*Z72+H96*Z73+I96*Z74</f>
        <v>11.415259999999998</v>
      </c>
      <c r="U96" s="20"/>
      <c r="V96" s="9"/>
      <c r="W96" s="6">
        <f t="shared" si="31"/>
        <v>20.035260000000001</v>
      </c>
      <c r="X96" s="105"/>
      <c r="Y96" s="11"/>
      <c r="Z96" s="6"/>
      <c r="AA96" s="105"/>
      <c r="AB96" s="86"/>
    </row>
    <row r="97" spans="1:29" ht="14.25" customHeight="1" x14ac:dyDescent="0.15">
      <c r="A97" s="74"/>
      <c r="B97" s="74"/>
      <c r="C97" s="63">
        <f>IF(SUM(D97:I97)&gt;0.99,$I$2,"")</f>
        <v>5</v>
      </c>
      <c r="D97" s="179">
        <v>0</v>
      </c>
      <c r="E97" s="180">
        <v>0</v>
      </c>
      <c r="F97" s="180">
        <v>0.4</v>
      </c>
      <c r="G97" s="180">
        <v>0.6</v>
      </c>
      <c r="H97" s="181">
        <v>0</v>
      </c>
      <c r="I97" s="182">
        <v>0</v>
      </c>
      <c r="J97" s="183">
        <v>0</v>
      </c>
      <c r="K97" s="183">
        <v>0</v>
      </c>
      <c r="L97" s="183">
        <v>13.1</v>
      </c>
      <c r="M97" s="183">
        <v>19</v>
      </c>
      <c r="N97" s="184">
        <v>0</v>
      </c>
      <c r="O97" s="185">
        <v>0</v>
      </c>
      <c r="P97" s="116"/>
      <c r="Q97" s="6">
        <f t="shared" si="35"/>
        <v>16.64</v>
      </c>
      <c r="R97" s="117"/>
      <c r="S97" s="114"/>
      <c r="T97" s="6">
        <f>D97*Z69+E97*Z70+F97*Z71+G97*Z72+H97*Z73+I97*Z74</f>
        <v>15.551319999999997</v>
      </c>
      <c r="U97" s="115"/>
      <c r="V97" s="116"/>
      <c r="W97" s="6">
        <f t="shared" si="31"/>
        <v>32.191319999999997</v>
      </c>
      <c r="X97" s="117"/>
      <c r="Y97" s="114"/>
      <c r="Z97" s="18"/>
      <c r="AA97" s="117"/>
      <c r="AB97" s="86"/>
    </row>
    <row r="98" spans="1:29" s="18" customFormat="1" ht="14.25" customHeight="1" thickBot="1" x14ac:dyDescent="0.2">
      <c r="A98" s="74"/>
      <c r="B98" s="74"/>
      <c r="C98" s="65">
        <f>IF(SUM(D98:I98)&gt;0.99,$J$2,"")</f>
        <v>6</v>
      </c>
      <c r="D98" s="186">
        <v>1</v>
      </c>
      <c r="E98" s="187">
        <v>0</v>
      </c>
      <c r="F98" s="187">
        <v>0</v>
      </c>
      <c r="G98" s="187">
        <v>0</v>
      </c>
      <c r="H98" s="188">
        <v>0</v>
      </c>
      <c r="I98" s="189">
        <v>0</v>
      </c>
      <c r="J98" s="190">
        <v>16.5</v>
      </c>
      <c r="K98" s="190">
        <v>0</v>
      </c>
      <c r="L98" s="190">
        <v>0</v>
      </c>
      <c r="M98" s="190">
        <v>0</v>
      </c>
      <c r="N98" s="191">
        <v>0</v>
      </c>
      <c r="O98" s="192">
        <v>0</v>
      </c>
      <c r="P98" s="116"/>
      <c r="Q98" s="107">
        <f>IF(SUM(D98:I98)&gt;0.95,D98*J98+E98*K98+F98*L98+G98*M98+H98*N98+I98*O98,"")</f>
        <v>16.5</v>
      </c>
      <c r="R98" s="117"/>
      <c r="S98" s="114"/>
      <c r="T98" s="6">
        <f>D98*Z69+E98*Z70+F98*Z71+G98*Z72+H98*Z73+I98*Z74</f>
        <v>7.7952499999999993</v>
      </c>
      <c r="U98" s="115"/>
      <c r="V98" s="116"/>
      <c r="W98" s="18">
        <f t="shared" si="31"/>
        <v>24.295249999999999</v>
      </c>
      <c r="X98" s="117"/>
      <c r="Y98" s="114"/>
      <c r="AA98" s="117"/>
      <c r="AB98" s="88"/>
      <c r="AC98" s="89"/>
    </row>
    <row r="99" spans="1:29" s="12" customFormat="1" ht="14.25" customHeight="1" thickTop="1" x14ac:dyDescent="0.15">
      <c r="A99" s="66"/>
      <c r="B99" s="75"/>
      <c r="C99" s="61">
        <f>IF(SUM(D99:I99)&gt;0.99,$E$2,"")</f>
        <v>1</v>
      </c>
      <c r="D99" s="165">
        <v>0.5</v>
      </c>
      <c r="E99" s="166">
        <v>0.25</v>
      </c>
      <c r="F99" s="166">
        <v>0.25</v>
      </c>
      <c r="G99" s="166">
        <v>0</v>
      </c>
      <c r="H99" s="167">
        <v>0</v>
      </c>
      <c r="I99" s="168">
        <v>0</v>
      </c>
      <c r="J99" s="169">
        <v>0.5</v>
      </c>
      <c r="K99" s="169">
        <v>0.7</v>
      </c>
      <c r="L99" s="169">
        <v>1.2</v>
      </c>
      <c r="M99" s="169">
        <v>0</v>
      </c>
      <c r="N99" s="170">
        <v>0</v>
      </c>
      <c r="O99" s="171">
        <v>0</v>
      </c>
      <c r="P99" s="119"/>
      <c r="Q99" s="102">
        <f>IF(SUM(D99:I99)&gt;0.95,D99*J99+E99*K99+F99*L99+G99*M99+H99*N99+I99*O99,"")</f>
        <v>0.72499999999999998</v>
      </c>
      <c r="R99" s="120"/>
      <c r="S99" s="121"/>
      <c r="T99" s="6">
        <f>D99*Z69+E99*Z70+F99*Z71+G99*Z72+H99*Z73+I99*Z74</f>
        <v>9.4892124999999989</v>
      </c>
      <c r="U99" s="118"/>
      <c r="V99" s="119"/>
      <c r="W99" s="144">
        <f t="shared" si="31"/>
        <v>10.214212499999999</v>
      </c>
      <c r="X99" s="120"/>
      <c r="Y99" s="111"/>
      <c r="AA99" s="113"/>
      <c r="AB99" s="90"/>
      <c r="AC99" s="91"/>
    </row>
    <row r="100" spans="1:29" ht="14.25" customHeight="1" x14ac:dyDescent="0.15">
      <c r="A100" s="62"/>
      <c r="B100" s="62"/>
      <c r="C100" s="63">
        <f>IF(SUM(D100:I100)&gt;0.99,$F$2,"")</f>
        <v>2</v>
      </c>
      <c r="D100" s="172">
        <v>1</v>
      </c>
      <c r="E100" s="173">
        <v>0</v>
      </c>
      <c r="F100" s="173">
        <v>0</v>
      </c>
      <c r="G100" s="173">
        <v>0</v>
      </c>
      <c r="H100" s="174">
        <v>0</v>
      </c>
      <c r="I100" s="175">
        <v>0</v>
      </c>
      <c r="J100" s="176">
        <v>8.6999999999999993</v>
      </c>
      <c r="K100" s="176">
        <v>0</v>
      </c>
      <c r="L100" s="176">
        <v>0</v>
      </c>
      <c r="M100" s="176">
        <v>0</v>
      </c>
      <c r="N100" s="177">
        <v>0</v>
      </c>
      <c r="O100" s="178">
        <v>0</v>
      </c>
      <c r="P100" s="9"/>
      <c r="Q100" s="6">
        <f>IF(SUM(D100:I100)&gt;0.95,D100*J100+E100*K100+F100*L100+G100*M100+H100*N100+I100*O100,"")</f>
        <v>8.6999999999999993</v>
      </c>
      <c r="R100" s="105"/>
      <c r="S100" s="11"/>
      <c r="T100" s="6">
        <f>D100*Z69+E100*Z70+F100*Z71+G100*Z72+H100*Z73+I100*Z74</f>
        <v>7.7952499999999993</v>
      </c>
      <c r="U100" s="20"/>
      <c r="V100" s="9"/>
      <c r="W100" s="6">
        <f t="shared" si="31"/>
        <v>16.495249999999999</v>
      </c>
      <c r="X100" s="105"/>
      <c r="Y100" s="11"/>
      <c r="Z100" s="6"/>
      <c r="AA100" s="105"/>
      <c r="AB100" s="86"/>
    </row>
    <row r="101" spans="1:29" ht="14.25" customHeight="1" x14ac:dyDescent="0.15">
      <c r="A101" s="62"/>
      <c r="B101" s="62">
        <f>IF(ISNUMBER(A94),$I$4,"")</f>
        <v>2</v>
      </c>
      <c r="C101" s="63">
        <f>IF(SUM(D101:I101)&gt;0.99,$G$2,"")</f>
        <v>3</v>
      </c>
      <c r="D101" s="172">
        <v>1</v>
      </c>
      <c r="E101" s="173">
        <v>0</v>
      </c>
      <c r="F101" s="173">
        <v>0</v>
      </c>
      <c r="G101" s="173">
        <v>0</v>
      </c>
      <c r="H101" s="174">
        <v>0</v>
      </c>
      <c r="I101" s="175">
        <v>0</v>
      </c>
      <c r="J101" s="176">
        <v>9.1999999999999993</v>
      </c>
      <c r="K101" s="176">
        <v>0</v>
      </c>
      <c r="L101" s="176">
        <v>0</v>
      </c>
      <c r="M101" s="176">
        <v>0</v>
      </c>
      <c r="N101" s="177">
        <v>0</v>
      </c>
      <c r="O101" s="178">
        <v>0</v>
      </c>
      <c r="P101" s="9"/>
      <c r="Q101" s="6">
        <f t="shared" ref="Q101:Q103" si="36">IF(SUM(D101:I101)&gt;0.95,D101*J101+E101*K101+F101*L101+G101*M101+H101*N101+I101*O101,"")</f>
        <v>9.1999999999999993</v>
      </c>
      <c r="R101" s="105"/>
      <c r="S101" s="11"/>
      <c r="T101" s="6">
        <f>D101*Z69+E101*Z70+F101*Z71+G101*Z72+H101*Z73+I101*Z74</f>
        <v>7.7952499999999993</v>
      </c>
      <c r="U101" s="20"/>
      <c r="V101" s="9"/>
      <c r="W101" s="6">
        <f t="shared" si="31"/>
        <v>16.995249999999999</v>
      </c>
      <c r="X101" s="105"/>
      <c r="Y101" s="11"/>
      <c r="Z101" s="6"/>
      <c r="AA101" s="105"/>
      <c r="AB101" s="86"/>
    </row>
    <row r="102" spans="1:29" ht="14.25" customHeight="1" x14ac:dyDescent="0.15">
      <c r="A102" s="62"/>
      <c r="B102" s="62"/>
      <c r="C102" s="63">
        <f>IF(SUM(D102:I102)&gt;0.99,$H$2,"")</f>
        <v>4</v>
      </c>
      <c r="D102" s="172">
        <v>1</v>
      </c>
      <c r="E102" s="173">
        <v>0</v>
      </c>
      <c r="F102" s="173">
        <v>0</v>
      </c>
      <c r="G102" s="173">
        <v>0</v>
      </c>
      <c r="H102" s="174">
        <v>0</v>
      </c>
      <c r="I102" s="175">
        <v>0</v>
      </c>
      <c r="J102" s="176">
        <v>10</v>
      </c>
      <c r="K102" s="176">
        <v>0</v>
      </c>
      <c r="L102" s="176">
        <v>0</v>
      </c>
      <c r="M102" s="176">
        <v>0</v>
      </c>
      <c r="N102" s="177">
        <v>0</v>
      </c>
      <c r="O102" s="178">
        <v>0</v>
      </c>
      <c r="P102" s="9"/>
      <c r="Q102" s="6">
        <f t="shared" si="36"/>
        <v>10</v>
      </c>
      <c r="R102" s="105"/>
      <c r="S102" s="11"/>
      <c r="T102" s="6">
        <f>D102*Z69+E102*Z70+F102*Z71+G102*Z72+H102*Z73+I102*Z74</f>
        <v>7.7952499999999993</v>
      </c>
      <c r="U102" s="20"/>
      <c r="V102" s="9"/>
      <c r="W102" s="6">
        <f>IF(SUM(D102:I102)&gt;0.95,Q102+T102,"")</f>
        <v>17.795249999999999</v>
      </c>
      <c r="X102" s="105"/>
      <c r="Y102" s="11"/>
      <c r="Z102" s="6"/>
      <c r="AA102" s="105"/>
      <c r="AB102" s="86"/>
    </row>
    <row r="103" spans="1:29" ht="14.25" customHeight="1" x14ac:dyDescent="0.15">
      <c r="A103" s="62"/>
      <c r="B103" s="62"/>
      <c r="C103" s="63">
        <f>IF(SUM(D103:I103)&gt;0.99,$I$2,"")</f>
        <v>5</v>
      </c>
      <c r="D103" s="179">
        <v>1</v>
      </c>
      <c r="E103" s="180">
        <v>0</v>
      </c>
      <c r="F103" s="180">
        <v>0</v>
      </c>
      <c r="G103" s="180">
        <v>0</v>
      </c>
      <c r="H103" s="181">
        <v>0</v>
      </c>
      <c r="I103" s="182">
        <v>0</v>
      </c>
      <c r="J103" s="176">
        <v>11.3</v>
      </c>
      <c r="K103" s="176">
        <v>0</v>
      </c>
      <c r="L103" s="176">
        <v>0</v>
      </c>
      <c r="M103" s="176">
        <v>0</v>
      </c>
      <c r="N103" s="177">
        <v>0</v>
      </c>
      <c r="O103" s="178">
        <v>0</v>
      </c>
      <c r="P103" s="9"/>
      <c r="Q103" s="6">
        <f t="shared" si="36"/>
        <v>11.3</v>
      </c>
      <c r="R103" s="105"/>
      <c r="S103" s="11"/>
      <c r="T103" s="6">
        <f>D103*Z69+E103*Z70+F103*Z71+G103*Z72+H103*Z73+I103*Z74</f>
        <v>7.7952499999999993</v>
      </c>
      <c r="U103" s="20"/>
      <c r="V103" s="9"/>
      <c r="W103" s="6">
        <f t="shared" ref="W103:W119" si="37">IF(SUM(D103:I103)&gt;0.95,Q103+T103,"")</f>
        <v>19.09525</v>
      </c>
      <c r="X103" s="105"/>
      <c r="Y103" s="11"/>
      <c r="Z103" s="6"/>
      <c r="AA103" s="105"/>
      <c r="AB103" s="86"/>
    </row>
    <row r="104" spans="1:29" ht="14.25" customHeight="1" thickBot="1" x14ac:dyDescent="0.2">
      <c r="A104" s="67"/>
      <c r="B104" s="67"/>
      <c r="C104" s="65">
        <f>IF(SUM(D104:I104)&gt;0.99,$J$2,"")</f>
        <v>6</v>
      </c>
      <c r="D104" s="186">
        <v>1</v>
      </c>
      <c r="E104" s="187">
        <v>0</v>
      </c>
      <c r="F104" s="187">
        <v>0</v>
      </c>
      <c r="G104" s="187">
        <v>0</v>
      </c>
      <c r="H104" s="188">
        <v>0</v>
      </c>
      <c r="I104" s="189">
        <v>0</v>
      </c>
      <c r="J104" s="193">
        <v>16.5</v>
      </c>
      <c r="K104" s="193">
        <v>0</v>
      </c>
      <c r="L104" s="193">
        <v>0</v>
      </c>
      <c r="M104" s="193">
        <v>0</v>
      </c>
      <c r="N104" s="194">
        <v>0</v>
      </c>
      <c r="O104" s="195">
        <v>0</v>
      </c>
      <c r="P104" s="10"/>
      <c r="Q104" s="107">
        <f>IF(SUM(D104:I104)&gt;0.95,D104*J104+E104*K104+F104*L104+G104*M104+H104*N104+I104*O104,"")</f>
        <v>16.5</v>
      </c>
      <c r="R104" s="124"/>
      <c r="S104" s="125"/>
      <c r="T104" s="6">
        <f>D104*Z69+E104*Z70+F104*Z71+G104*Z72+H104*Z73+I104*Z74</f>
        <v>7.7952499999999993</v>
      </c>
      <c r="U104" s="123"/>
      <c r="V104" s="10"/>
      <c r="W104" s="122">
        <f t="shared" si="37"/>
        <v>24.295249999999999</v>
      </c>
      <c r="X104" s="124"/>
      <c r="Y104" s="125"/>
      <c r="Z104" s="122"/>
      <c r="AA104" s="124"/>
      <c r="AB104" s="86"/>
    </row>
    <row r="105" spans="1:29" ht="14.25" customHeight="1" thickTop="1" x14ac:dyDescent="0.15">
      <c r="A105" s="60"/>
      <c r="B105" s="60"/>
      <c r="C105" s="61">
        <f>IF(SUM(D105:I105)&gt;0.99,$E$2,"")</f>
        <v>1</v>
      </c>
      <c r="D105" s="165">
        <v>0.5</v>
      </c>
      <c r="E105" s="166">
        <v>0.25</v>
      </c>
      <c r="F105" s="166">
        <v>0.25</v>
      </c>
      <c r="G105" s="166">
        <v>0</v>
      </c>
      <c r="H105" s="167">
        <v>0</v>
      </c>
      <c r="I105" s="168">
        <v>0</v>
      </c>
      <c r="J105" s="169">
        <v>0.5</v>
      </c>
      <c r="K105" s="169">
        <v>0.7</v>
      </c>
      <c r="L105" s="169">
        <v>1.2</v>
      </c>
      <c r="M105" s="169">
        <v>0</v>
      </c>
      <c r="N105" s="170">
        <v>0</v>
      </c>
      <c r="O105" s="171">
        <v>0</v>
      </c>
      <c r="P105" s="8"/>
      <c r="Q105" s="102">
        <f>IF(SUM(D105:I105)&gt;0.95,D105*J105+E105*K105+F105*L105+G105*M105+H105*N105+I105*O105,"")</f>
        <v>0.72499999999999998</v>
      </c>
      <c r="R105" s="104"/>
      <c r="S105" s="101"/>
      <c r="T105" s="6">
        <f>D105*Z87+E105*Z88+F105*Z89+G105*Z90+H105*Z91+I105*Z92</f>
        <v>11.933856249999998</v>
      </c>
      <c r="U105" s="103"/>
      <c r="V105" s="8"/>
      <c r="W105" s="102">
        <f t="shared" si="37"/>
        <v>12.658856249999998</v>
      </c>
      <c r="X105" s="104"/>
      <c r="Y105" s="101"/>
      <c r="Z105" s="102">
        <f>IF(OR(SUM(D105:I105)&gt;0.95,SUM(D111:I111)&gt;0.95,SUM(D117:I117)&gt;0.95),IF($I$5="min",MIN(W105,W111,W117),MAX(W105,W111,W117)),"")</f>
        <v>12.658856249999998</v>
      </c>
      <c r="AA105" s="104"/>
      <c r="AB105" s="86"/>
      <c r="AC105" s="85">
        <f>Z105-Z87</f>
        <v>2.4446437499999991</v>
      </c>
    </row>
    <row r="106" spans="1:29" ht="14.25" customHeight="1" x14ac:dyDescent="0.15">
      <c r="A106" s="62"/>
      <c r="B106" s="62"/>
      <c r="C106" s="63">
        <f>IF(SUM(D106:I106)&gt;0.99,$F$2,"")</f>
        <v>2</v>
      </c>
      <c r="D106" s="172">
        <v>0</v>
      </c>
      <c r="E106" s="173">
        <v>0.65</v>
      </c>
      <c r="F106" s="173">
        <v>0.1</v>
      </c>
      <c r="G106" s="173">
        <v>0.1</v>
      </c>
      <c r="H106" s="174">
        <v>0.15</v>
      </c>
      <c r="I106" s="175">
        <v>0</v>
      </c>
      <c r="J106" s="176">
        <v>0</v>
      </c>
      <c r="K106" s="176">
        <v>1.2</v>
      </c>
      <c r="L106" s="176">
        <v>2</v>
      </c>
      <c r="M106" s="176">
        <v>3.3</v>
      </c>
      <c r="N106" s="177">
        <v>5.5</v>
      </c>
      <c r="O106" s="178">
        <v>0</v>
      </c>
      <c r="P106" s="9"/>
      <c r="Q106" s="6">
        <f>IF(SUM(D106:I106)&gt;0.95,D106*J106+E106*K106+F106*L106+G106*M106+H106*N106+I106*O106,"")</f>
        <v>2.1349999999999998</v>
      </c>
      <c r="R106" s="105"/>
      <c r="S106" s="11"/>
      <c r="T106" s="6">
        <f>D106*Z87+E106*Z88+F106*Z89+G106*Z90+H106*Z91+I106*Z92</f>
        <v>14.470901</v>
      </c>
      <c r="U106" s="20"/>
      <c r="V106" s="9"/>
      <c r="W106" s="6">
        <f t="shared" si="37"/>
        <v>16.605900999999999</v>
      </c>
      <c r="X106" s="105"/>
      <c r="Y106" s="11"/>
      <c r="Z106" s="6">
        <f>IF(OR(SUM(D106:I106)&gt;0.95,SUM(D112:I112)&gt;0.95,SUM(D118:I118)&gt;0.95),IF($I$5="min",MIN(W106,W112,W118),MAX(W106,W112,W118)),"")</f>
        <v>14.914212499999998</v>
      </c>
      <c r="AA106" s="105"/>
      <c r="AB106" s="86"/>
      <c r="AC106" s="85">
        <f>Z106-Z88</f>
        <v>2.4189624999999992</v>
      </c>
    </row>
    <row r="107" spans="1:29" ht="14.25" customHeight="1" x14ac:dyDescent="0.15">
      <c r="A107" s="62" t="s">
        <v>2</v>
      </c>
      <c r="B107" s="62">
        <f>IF(ISNUMBER(A112),$G$4,"")</f>
        <v>0</v>
      </c>
      <c r="C107" s="63">
        <f>IF(SUM(D107:I107)&gt;0.99,$G$2,"")</f>
        <v>3</v>
      </c>
      <c r="D107" s="172">
        <v>0</v>
      </c>
      <c r="E107" s="173">
        <v>0</v>
      </c>
      <c r="F107" s="173">
        <v>0.55000000000000004</v>
      </c>
      <c r="G107" s="173">
        <v>0.35</v>
      </c>
      <c r="H107" s="174">
        <v>0.05</v>
      </c>
      <c r="I107" s="175">
        <v>0.05</v>
      </c>
      <c r="J107" s="176">
        <v>0</v>
      </c>
      <c r="K107" s="176">
        <v>0</v>
      </c>
      <c r="L107" s="176">
        <v>3.3</v>
      </c>
      <c r="M107" s="176">
        <v>5.5</v>
      </c>
      <c r="N107" s="177">
        <v>9.1</v>
      </c>
      <c r="O107" s="178">
        <v>15</v>
      </c>
      <c r="P107" s="9"/>
      <c r="Q107" s="6">
        <f>IF(SUM(D107:I107)&gt;0.95,D107*J107+E107*K107+F107*L107+G107*M107+H107*N107+I107*O107,"")</f>
        <v>4.9449999999999994</v>
      </c>
      <c r="R107" s="105"/>
      <c r="S107" s="11"/>
      <c r="T107" s="6">
        <f>D107*Z87+E107*Z88+F107*Z89+G107*Z90+H107*Z91+I107*Z92</f>
        <v>17.328328500000001</v>
      </c>
      <c r="U107" s="20"/>
      <c r="V107" s="9"/>
      <c r="W107" s="6">
        <f t="shared" si="37"/>
        <v>22.273328500000002</v>
      </c>
      <c r="X107" s="105"/>
      <c r="Y107" s="11"/>
      <c r="Z107" s="6">
        <f>IF(OR(SUM(D107:I107)&gt;0.95,SUM(D113:I113)&gt;0.95,SUM(D119:I119)&gt;0.95),IF($I$5="min",MIN(W107,W113,W119),MAX(W107,W113,W119)),"")</f>
        <v>17.262834999999999</v>
      </c>
      <c r="AA107" s="105"/>
      <c r="AB107" s="86"/>
      <c r="AC107" s="85">
        <f t="shared" ref="AC107" si="38">Z107-Z89</f>
        <v>2.4510849999999991</v>
      </c>
    </row>
    <row r="108" spans="1:29" ht="14.25" customHeight="1" x14ac:dyDescent="0.15">
      <c r="A108" s="62"/>
      <c r="B108" s="62"/>
      <c r="C108" s="63">
        <f>IF(SUM(D108:I108)&gt;0.99,$H$2,"")</f>
        <v>4</v>
      </c>
      <c r="D108" s="172">
        <v>0</v>
      </c>
      <c r="E108" s="173">
        <v>0</v>
      </c>
      <c r="F108" s="173">
        <v>0</v>
      </c>
      <c r="G108" s="173">
        <v>0.6</v>
      </c>
      <c r="H108" s="174">
        <v>0.15</v>
      </c>
      <c r="I108" s="175">
        <v>0.25</v>
      </c>
      <c r="J108" s="176">
        <v>0</v>
      </c>
      <c r="K108" s="176">
        <v>0</v>
      </c>
      <c r="L108" s="176">
        <v>0</v>
      </c>
      <c r="M108" s="176">
        <v>9.1</v>
      </c>
      <c r="N108" s="177">
        <v>15</v>
      </c>
      <c r="O108" s="178">
        <v>24.7</v>
      </c>
      <c r="P108" s="9"/>
      <c r="Q108" s="6">
        <f t="shared" ref="Q108:Q109" si="39">IF(SUM(D108:I108)&gt;0.95,D108*J108+E108*K108+F108*L108+G108*M108+H108*N108+I108*O108,"")</f>
        <v>13.885</v>
      </c>
      <c r="R108" s="105"/>
      <c r="S108" s="11"/>
      <c r="T108" s="6">
        <f>D108*Z87+E108*Z88+F108*Z89+G108*Z90+H108*Z91+I108*Z92</f>
        <v>20.959256</v>
      </c>
      <c r="U108" s="20"/>
      <c r="V108" s="9"/>
      <c r="W108" s="6">
        <f t="shared" si="37"/>
        <v>34.844256000000001</v>
      </c>
      <c r="X108" s="105"/>
      <c r="Y108" s="11"/>
      <c r="Z108" s="6">
        <f>IF(OR(SUM(D108:I108)&gt;0.95,SUM(D114:I114)&gt;0.95,SUM(D121:I121)&gt;0.95),IF($I$5="min",MIN(W108,W114,W122),MAX(W108,W114,W122)),"")</f>
        <v>22.50515</v>
      </c>
      <c r="AA108" s="105"/>
      <c r="AB108" s="86"/>
      <c r="AC108" s="85">
        <f>Z108-Z90</f>
        <v>2.4698899999999995</v>
      </c>
    </row>
    <row r="109" spans="1:29" ht="14.25" customHeight="1" x14ac:dyDescent="0.15">
      <c r="A109" s="62"/>
      <c r="B109" s="74"/>
      <c r="C109" s="63">
        <f>IF(SUM(D109:I109)&gt;0.99,$I$2,"")</f>
        <v>5</v>
      </c>
      <c r="D109" s="179">
        <v>0</v>
      </c>
      <c r="E109" s="180">
        <v>0</v>
      </c>
      <c r="F109" s="180">
        <v>0</v>
      </c>
      <c r="G109" s="180">
        <v>0</v>
      </c>
      <c r="H109" s="181">
        <v>0.45</v>
      </c>
      <c r="I109" s="182">
        <v>0.55000000000000004</v>
      </c>
      <c r="J109" s="183">
        <v>0</v>
      </c>
      <c r="K109" s="183">
        <v>0</v>
      </c>
      <c r="L109" s="183">
        <v>0</v>
      </c>
      <c r="M109" s="183">
        <v>0</v>
      </c>
      <c r="N109" s="184">
        <v>24.7</v>
      </c>
      <c r="O109" s="185">
        <v>40.799999999999997</v>
      </c>
      <c r="P109" s="116"/>
      <c r="Q109" s="6">
        <f t="shared" si="39"/>
        <v>33.555</v>
      </c>
      <c r="R109" s="117"/>
      <c r="S109" s="114"/>
      <c r="T109" s="6">
        <f>D109*Z87+E109*Z88+F109*Z89+G109*Z90+H109*Z91+I109*Z92</f>
        <v>21.955249999999999</v>
      </c>
      <c r="U109" s="115"/>
      <c r="V109" s="116"/>
      <c r="W109" s="6">
        <f t="shared" si="37"/>
        <v>55.510249999999999</v>
      </c>
      <c r="X109" s="117"/>
      <c r="Y109" s="11"/>
      <c r="Z109" s="6">
        <f>IF(OR(SUM(D109:I109)&gt;0.95,SUM(D115:I115)&gt;0.95,SUM(D121:I121)&gt;0.95),IF($I$5="min",MIN(W109,W115,W121),MAX(W109,W115,W121)),"")</f>
        <v>21.514212499999999</v>
      </c>
      <c r="AA109" s="105"/>
      <c r="AB109" s="86"/>
      <c r="AC109" s="85">
        <f t="shared" ref="AC109:AC110" si="40">Z109-Z91</f>
        <v>2.4189624999999992</v>
      </c>
    </row>
    <row r="110" spans="1:29" ht="14.25" customHeight="1" thickBot="1" x14ac:dyDescent="0.2">
      <c r="A110" s="62"/>
      <c r="B110" s="64"/>
      <c r="C110" s="65">
        <f>IF(SUM(D110:I110)&gt;0.99,$J$2,"")</f>
        <v>6</v>
      </c>
      <c r="D110" s="186">
        <v>1</v>
      </c>
      <c r="E110" s="187">
        <v>0</v>
      </c>
      <c r="F110" s="187">
        <v>0</v>
      </c>
      <c r="G110" s="187">
        <v>0</v>
      </c>
      <c r="H110" s="188">
        <v>0</v>
      </c>
      <c r="I110" s="189">
        <v>0</v>
      </c>
      <c r="J110" s="190">
        <v>16.5</v>
      </c>
      <c r="K110" s="190">
        <v>0</v>
      </c>
      <c r="L110" s="190">
        <v>0</v>
      </c>
      <c r="M110" s="190">
        <v>0</v>
      </c>
      <c r="N110" s="191">
        <v>0</v>
      </c>
      <c r="O110" s="192">
        <v>0</v>
      </c>
      <c r="P110" s="109"/>
      <c r="Q110" s="107">
        <f>IF(SUM(D110:I110)&gt;0.95,D110*J110+E110*K110+F110*L110+G110*M110+H110*N110+I110*O110,"")</f>
        <v>16.5</v>
      </c>
      <c r="R110" s="110"/>
      <c r="S110" s="106"/>
      <c r="T110" s="6">
        <f>D110*Z87+E110*Z88+F110*Z89+G110*Z90+H110*Z91+I110*Z92</f>
        <v>10.214212499999999</v>
      </c>
      <c r="U110" s="108"/>
      <c r="V110" s="109"/>
      <c r="W110" s="107">
        <f t="shared" si="37"/>
        <v>26.714212499999999</v>
      </c>
      <c r="X110" s="110"/>
      <c r="Y110" s="11"/>
      <c r="Z110" s="6">
        <f>IF(OR(SUM(D110:I110)&gt;0.95,SUM(D116:I116)&gt;0.95,SUM(D122:I122)&gt;0.95),IF($I$5="min",MIN(W110,W116,W122),MAX(W110,W116,W122)),"")</f>
        <v>26.714212499999999</v>
      </c>
      <c r="AA110" s="105"/>
      <c r="AB110" s="86"/>
      <c r="AC110" s="85">
        <f t="shared" si="40"/>
        <v>2.4189624999999992</v>
      </c>
    </row>
    <row r="111" spans="1:29" ht="14.25" customHeight="1" thickTop="1" x14ac:dyDescent="0.15">
      <c r="A111" s="62"/>
      <c r="B111" s="66"/>
      <c r="C111" s="61">
        <f>IF(SUM(D111:I111)&gt;0.99,$E$2,"")</f>
        <v>1</v>
      </c>
      <c r="D111" s="165">
        <v>0.5</v>
      </c>
      <c r="E111" s="166">
        <v>0.25</v>
      </c>
      <c r="F111" s="166">
        <v>0.25</v>
      </c>
      <c r="G111" s="166">
        <v>0</v>
      </c>
      <c r="H111" s="167">
        <v>0</v>
      </c>
      <c r="I111" s="168">
        <v>0</v>
      </c>
      <c r="J111" s="169">
        <v>0.5</v>
      </c>
      <c r="K111" s="169">
        <v>0.7</v>
      </c>
      <c r="L111" s="169">
        <v>1.2</v>
      </c>
      <c r="M111" s="169">
        <v>0</v>
      </c>
      <c r="N111" s="170">
        <v>0</v>
      </c>
      <c r="O111" s="171">
        <v>0</v>
      </c>
      <c r="P111" s="112"/>
      <c r="Q111" s="102">
        <f>IF(SUM(D111:I111)&gt;0.95,D111*J111+E111*K111+F111*L111+G111*M111+H111*N111+I111*O111,"")</f>
        <v>0.72499999999999998</v>
      </c>
      <c r="R111" s="113"/>
      <c r="S111" s="111"/>
      <c r="T111" s="6">
        <f>D111*Z87+E111*Z88+F111*Z89+G111*Z90+H111*Z91+I111*Z92</f>
        <v>11.933856249999998</v>
      </c>
      <c r="U111" s="41"/>
      <c r="V111" s="112"/>
      <c r="W111" s="12">
        <f t="shared" si="37"/>
        <v>12.658856249999998</v>
      </c>
      <c r="X111" s="113"/>
      <c r="Y111" s="11"/>
      <c r="Z111" s="6"/>
      <c r="AA111" s="105"/>
      <c r="AB111" s="86"/>
    </row>
    <row r="112" spans="1:29" ht="14.25" customHeight="1" x14ac:dyDescent="0.15">
      <c r="A112" s="62">
        <f>IF(A94&lt;$I$3,A94+1,"")</f>
        <v>6</v>
      </c>
      <c r="B112" s="62"/>
      <c r="C112" s="63">
        <f>IF(SUM(D112:I112)&gt;0.99,$F$2,"")</f>
        <v>2</v>
      </c>
      <c r="D112" s="172">
        <v>1</v>
      </c>
      <c r="E112" s="173">
        <v>0</v>
      </c>
      <c r="F112" s="173">
        <v>0</v>
      </c>
      <c r="G112" s="173">
        <v>0</v>
      </c>
      <c r="H112" s="174">
        <v>0</v>
      </c>
      <c r="I112" s="175">
        <v>0</v>
      </c>
      <c r="J112" s="176">
        <v>4.7</v>
      </c>
      <c r="K112" s="176">
        <v>0</v>
      </c>
      <c r="L112" s="176">
        <v>0</v>
      </c>
      <c r="M112" s="176">
        <v>0</v>
      </c>
      <c r="N112" s="177">
        <v>0</v>
      </c>
      <c r="O112" s="178">
        <v>0</v>
      </c>
      <c r="P112" s="9"/>
      <c r="Q112" s="6">
        <f>IF(SUM(D112:I112)&gt;0.95,D112*J112+E112*K112+F112*L112+G112*M112+H112*N112+I112*O112,"")</f>
        <v>4.7</v>
      </c>
      <c r="R112" s="105"/>
      <c r="S112" s="11"/>
      <c r="T112" s="6">
        <f>D112*Z87+E112*Z88+F112*Z89+G112*Z90+H112*Z91+I112*Z92</f>
        <v>10.214212499999999</v>
      </c>
      <c r="U112" s="20"/>
      <c r="V112" s="9"/>
      <c r="W112" s="6">
        <f t="shared" si="37"/>
        <v>14.914212499999998</v>
      </c>
      <c r="X112" s="105"/>
      <c r="Y112" s="11"/>
      <c r="Z112" s="6"/>
      <c r="AA112" s="105"/>
      <c r="AB112" s="86"/>
    </row>
    <row r="113" spans="1:29" ht="14.25" customHeight="1" x14ac:dyDescent="0.15">
      <c r="A113" s="62"/>
      <c r="B113" s="62">
        <f>IF(ISNUMBER(A112),$H$4,"")</f>
        <v>1</v>
      </c>
      <c r="C113" s="63">
        <f>IF(SUM(D113:I113)&gt;0.99,$G$2,"")</f>
        <v>3</v>
      </c>
      <c r="D113" s="172">
        <v>0.4</v>
      </c>
      <c r="E113" s="173">
        <v>0.6</v>
      </c>
      <c r="F113" s="173">
        <v>0</v>
      </c>
      <c r="G113" s="173">
        <v>0</v>
      </c>
      <c r="H113" s="174">
        <v>0</v>
      </c>
      <c r="I113" s="175">
        <v>0</v>
      </c>
      <c r="J113" s="176">
        <v>5.2</v>
      </c>
      <c r="K113" s="176">
        <v>6</v>
      </c>
      <c r="L113" s="176">
        <v>0</v>
      </c>
      <c r="M113" s="176">
        <v>0</v>
      </c>
      <c r="N113" s="177">
        <v>0</v>
      </c>
      <c r="O113" s="178">
        <v>0</v>
      </c>
      <c r="P113" s="9"/>
      <c r="Q113" s="6">
        <f t="shared" ref="Q113:Q115" si="41">IF(SUM(D113:I113)&gt;0.95,D113*J113+E113*K113+F113*L113+G113*M113+H113*N113+I113*O113,"")</f>
        <v>5.68</v>
      </c>
      <c r="R113" s="105"/>
      <c r="S113" s="11"/>
      <c r="T113" s="6">
        <f>D113*Z87+E113*Z88+F113*Z89+G113*Z90+H113*Z91+I113*Z92</f>
        <v>11.582834999999999</v>
      </c>
      <c r="U113" s="20"/>
      <c r="V113" s="9"/>
      <c r="W113" s="6">
        <f t="shared" si="37"/>
        <v>17.262834999999999</v>
      </c>
      <c r="X113" s="105"/>
      <c r="Y113" s="11"/>
      <c r="Z113" s="6"/>
      <c r="AA113" s="105"/>
      <c r="AB113" s="86"/>
    </row>
    <row r="114" spans="1:29" ht="14.25" customHeight="1" x14ac:dyDescent="0.15">
      <c r="A114" s="62"/>
      <c r="B114" s="62"/>
      <c r="C114" s="63">
        <f>IF(SUM(D114:I114)&gt;0.99,$H$2,"")</f>
        <v>4</v>
      </c>
      <c r="D114" s="172">
        <v>0</v>
      </c>
      <c r="E114" s="173">
        <v>0.4</v>
      </c>
      <c r="F114" s="173">
        <v>0.6</v>
      </c>
      <c r="G114" s="173">
        <v>0</v>
      </c>
      <c r="H114" s="174">
        <v>0</v>
      </c>
      <c r="I114" s="175">
        <v>0</v>
      </c>
      <c r="J114" s="176">
        <v>0</v>
      </c>
      <c r="K114" s="176">
        <v>7.3</v>
      </c>
      <c r="L114" s="176">
        <v>9.5</v>
      </c>
      <c r="M114" s="176">
        <v>0</v>
      </c>
      <c r="N114" s="177">
        <v>0</v>
      </c>
      <c r="O114" s="178">
        <v>0</v>
      </c>
      <c r="P114" s="9"/>
      <c r="Q114" s="6">
        <f t="shared" si="41"/>
        <v>8.620000000000001</v>
      </c>
      <c r="R114" s="105"/>
      <c r="S114" s="11"/>
      <c r="T114" s="6">
        <f>D114*Z87+E114*Z88+F114*Z89+G114*Z90+H114*Z91+I114*Z92</f>
        <v>13.885149999999999</v>
      </c>
      <c r="U114" s="20"/>
      <c r="V114" s="9"/>
      <c r="W114" s="6">
        <f t="shared" si="37"/>
        <v>22.50515</v>
      </c>
      <c r="X114" s="105"/>
      <c r="Y114" s="11"/>
      <c r="Z114" s="6"/>
      <c r="AA114" s="105"/>
      <c r="AB114" s="86"/>
    </row>
    <row r="115" spans="1:29" ht="14.25" customHeight="1" x14ac:dyDescent="0.15">
      <c r="A115" s="74"/>
      <c r="B115" s="74"/>
      <c r="C115" s="63">
        <f>IF(SUM(D115:I115)&gt;0.99,$I$2,"")</f>
        <v>5</v>
      </c>
      <c r="D115" s="179">
        <v>0</v>
      </c>
      <c r="E115" s="180">
        <v>0</v>
      </c>
      <c r="F115" s="180">
        <v>0.4</v>
      </c>
      <c r="G115" s="180">
        <v>0.6</v>
      </c>
      <c r="H115" s="181">
        <v>0</v>
      </c>
      <c r="I115" s="182">
        <v>0</v>
      </c>
      <c r="J115" s="183">
        <v>0</v>
      </c>
      <c r="K115" s="183">
        <v>0</v>
      </c>
      <c r="L115" s="183">
        <v>13.1</v>
      </c>
      <c r="M115" s="183">
        <v>19</v>
      </c>
      <c r="N115" s="184">
        <v>0</v>
      </c>
      <c r="O115" s="185">
        <v>0</v>
      </c>
      <c r="P115" s="116"/>
      <c r="Q115" s="6">
        <f t="shared" si="41"/>
        <v>16.64</v>
      </c>
      <c r="R115" s="117"/>
      <c r="S115" s="114"/>
      <c r="T115" s="6">
        <f>D115*Z87+E115*Z88+F115*Z89+G115*Z90+H115*Z91+I115*Z92</f>
        <v>17.945855999999999</v>
      </c>
      <c r="U115" s="115"/>
      <c r="V115" s="116"/>
      <c r="W115" s="6">
        <f t="shared" si="37"/>
        <v>34.585856</v>
      </c>
      <c r="X115" s="117"/>
      <c r="Y115" s="114"/>
      <c r="Z115" s="18"/>
      <c r="AA115" s="117"/>
      <c r="AB115" s="86"/>
    </row>
    <row r="116" spans="1:29" s="18" customFormat="1" ht="14.25" customHeight="1" thickBot="1" x14ac:dyDescent="0.2">
      <c r="A116" s="74"/>
      <c r="B116" s="74"/>
      <c r="C116" s="65">
        <f>IF(SUM(D116:I116)&gt;0.99,$J$2,"")</f>
        <v>6</v>
      </c>
      <c r="D116" s="186">
        <v>1</v>
      </c>
      <c r="E116" s="187">
        <v>0</v>
      </c>
      <c r="F116" s="187">
        <v>0</v>
      </c>
      <c r="G116" s="187">
        <v>0</v>
      </c>
      <c r="H116" s="188">
        <v>0</v>
      </c>
      <c r="I116" s="189">
        <v>0</v>
      </c>
      <c r="J116" s="190">
        <v>16.5</v>
      </c>
      <c r="K116" s="190">
        <v>0</v>
      </c>
      <c r="L116" s="190">
        <v>0</v>
      </c>
      <c r="M116" s="190">
        <v>0</v>
      </c>
      <c r="N116" s="191">
        <v>0</v>
      </c>
      <c r="O116" s="192">
        <v>0</v>
      </c>
      <c r="P116" s="116"/>
      <c r="Q116" s="107">
        <f>IF(SUM(D116:I116)&gt;0.95,D116*J116+E116*K116+F116*L116+G116*M116+H116*N116+I116*O116,"")</f>
        <v>16.5</v>
      </c>
      <c r="R116" s="117"/>
      <c r="S116" s="114"/>
      <c r="T116" s="6">
        <f>D116*Z87+E116*Z88+F116*Z89+G116*Z90+H116*Z91+I116*Z92</f>
        <v>10.214212499999999</v>
      </c>
      <c r="U116" s="115"/>
      <c r="V116" s="116"/>
      <c r="W116" s="18">
        <f t="shared" si="37"/>
        <v>26.714212499999999</v>
      </c>
      <c r="X116" s="117"/>
      <c r="Y116" s="114"/>
      <c r="AA116" s="117"/>
      <c r="AB116" s="88"/>
      <c r="AC116" s="89"/>
    </row>
    <row r="117" spans="1:29" s="12" customFormat="1" ht="14.25" customHeight="1" thickTop="1" x14ac:dyDescent="0.15">
      <c r="A117" s="66"/>
      <c r="B117" s="75"/>
      <c r="C117" s="61">
        <f>IF(SUM(D117:I117)&gt;0.99,$E$2,"")</f>
        <v>1</v>
      </c>
      <c r="D117" s="165">
        <v>0.5</v>
      </c>
      <c r="E117" s="166">
        <v>0.25</v>
      </c>
      <c r="F117" s="166">
        <v>0.25</v>
      </c>
      <c r="G117" s="166">
        <v>0</v>
      </c>
      <c r="H117" s="167">
        <v>0</v>
      </c>
      <c r="I117" s="168">
        <v>0</v>
      </c>
      <c r="J117" s="169">
        <v>0.5</v>
      </c>
      <c r="K117" s="169">
        <v>0.7</v>
      </c>
      <c r="L117" s="169">
        <v>1.2</v>
      </c>
      <c r="M117" s="169">
        <v>0</v>
      </c>
      <c r="N117" s="170">
        <v>0</v>
      </c>
      <c r="O117" s="171">
        <v>0</v>
      </c>
      <c r="P117" s="119"/>
      <c r="Q117" s="102">
        <f>IF(SUM(D117:I117)&gt;0.95,D117*J117+E117*K117+F117*L117+G117*M117+H117*N117+I117*O117,"")</f>
        <v>0.72499999999999998</v>
      </c>
      <c r="R117" s="120"/>
      <c r="S117" s="121"/>
      <c r="T117" s="6">
        <f>D117*Z87+E117*Z88+F117*Z89+G117*Z90+H117*Z91+I117*Z92</f>
        <v>11.933856249999998</v>
      </c>
      <c r="U117" s="118"/>
      <c r="V117" s="119"/>
      <c r="W117" s="144">
        <f t="shared" si="37"/>
        <v>12.658856249999998</v>
      </c>
      <c r="X117" s="120"/>
      <c r="Y117" s="111"/>
      <c r="AA117" s="113"/>
      <c r="AB117" s="90"/>
      <c r="AC117" s="91"/>
    </row>
    <row r="118" spans="1:29" ht="14.25" customHeight="1" x14ac:dyDescent="0.15">
      <c r="A118" s="62"/>
      <c r="B118" s="62"/>
      <c r="C118" s="63">
        <f>IF(SUM(D118:I118)&gt;0.99,$F$2,"")</f>
        <v>2</v>
      </c>
      <c r="D118" s="172">
        <v>1</v>
      </c>
      <c r="E118" s="173">
        <v>0</v>
      </c>
      <c r="F118" s="173">
        <v>0</v>
      </c>
      <c r="G118" s="173">
        <v>0</v>
      </c>
      <c r="H118" s="174">
        <v>0</v>
      </c>
      <c r="I118" s="175">
        <v>0</v>
      </c>
      <c r="J118" s="176">
        <v>8.6999999999999993</v>
      </c>
      <c r="K118" s="176">
        <v>0</v>
      </c>
      <c r="L118" s="176">
        <v>0</v>
      </c>
      <c r="M118" s="176">
        <v>0</v>
      </c>
      <c r="N118" s="177">
        <v>0</v>
      </c>
      <c r="O118" s="178">
        <v>0</v>
      </c>
      <c r="P118" s="9"/>
      <c r="Q118" s="6">
        <f>IF(SUM(D118:I118)&gt;0.95,D118*J118+E118*K118+F118*L118+G118*M118+H118*N118+I118*O118,"")</f>
        <v>8.6999999999999993</v>
      </c>
      <c r="R118" s="105"/>
      <c r="S118" s="11"/>
      <c r="T118" s="6">
        <f>D118*Z87+E118*Z88+F118*Z89+G118*Z90+H118*Z91+I118*Z92</f>
        <v>10.214212499999999</v>
      </c>
      <c r="U118" s="20"/>
      <c r="V118" s="9"/>
      <c r="W118" s="6">
        <f t="shared" si="37"/>
        <v>18.914212499999998</v>
      </c>
      <c r="X118" s="105"/>
      <c r="Y118" s="11"/>
      <c r="Z118" s="6"/>
      <c r="AA118" s="105"/>
      <c r="AB118" s="86"/>
    </row>
    <row r="119" spans="1:29" ht="14.25" customHeight="1" x14ac:dyDescent="0.15">
      <c r="A119" s="62"/>
      <c r="B119" s="62">
        <f>IF(ISNUMBER(A112),$I$4,"")</f>
        <v>2</v>
      </c>
      <c r="C119" s="63">
        <f>IF(SUM(D119:I119)&gt;0.99,$G$2,"")</f>
        <v>3</v>
      </c>
      <c r="D119" s="172">
        <v>1</v>
      </c>
      <c r="E119" s="173">
        <v>0</v>
      </c>
      <c r="F119" s="173">
        <v>0</v>
      </c>
      <c r="G119" s="173">
        <v>0</v>
      </c>
      <c r="H119" s="174">
        <v>0</v>
      </c>
      <c r="I119" s="175">
        <v>0</v>
      </c>
      <c r="J119" s="176">
        <v>9.1999999999999993</v>
      </c>
      <c r="K119" s="176">
        <v>0</v>
      </c>
      <c r="L119" s="176">
        <v>0</v>
      </c>
      <c r="M119" s="176">
        <v>0</v>
      </c>
      <c r="N119" s="177">
        <v>0</v>
      </c>
      <c r="O119" s="178">
        <v>0</v>
      </c>
      <c r="P119" s="9"/>
      <c r="Q119" s="6">
        <f t="shared" ref="Q119:Q121" si="42">IF(SUM(D119:I119)&gt;0.95,D119*J119+E119*K119+F119*L119+G119*M119+H119*N119+I119*O119,"")</f>
        <v>9.1999999999999993</v>
      </c>
      <c r="R119" s="105"/>
      <c r="S119" s="11"/>
      <c r="T119" s="6">
        <f>D119*Z87+E119*Z88+F119*Z89+G119*Z90+H119*Z91+I119*Z92</f>
        <v>10.214212499999999</v>
      </c>
      <c r="U119" s="20"/>
      <c r="V119" s="9"/>
      <c r="W119" s="6">
        <f t="shared" si="37"/>
        <v>19.414212499999998</v>
      </c>
      <c r="X119" s="105"/>
      <c r="Y119" s="11"/>
      <c r="Z119" s="6"/>
      <c r="AA119" s="105"/>
      <c r="AB119" s="86"/>
    </row>
    <row r="120" spans="1:29" ht="14.25" customHeight="1" x14ac:dyDescent="0.15">
      <c r="A120" s="62"/>
      <c r="B120" s="62"/>
      <c r="C120" s="63">
        <f>IF(SUM(D120:I120)&gt;0.99,$H$2,"")</f>
        <v>4</v>
      </c>
      <c r="D120" s="172">
        <v>1</v>
      </c>
      <c r="E120" s="173">
        <v>0</v>
      </c>
      <c r="F120" s="173">
        <v>0</v>
      </c>
      <c r="G120" s="173">
        <v>0</v>
      </c>
      <c r="H120" s="174">
        <v>0</v>
      </c>
      <c r="I120" s="175">
        <v>0</v>
      </c>
      <c r="J120" s="176">
        <v>10</v>
      </c>
      <c r="K120" s="176">
        <v>0</v>
      </c>
      <c r="L120" s="176">
        <v>0</v>
      </c>
      <c r="M120" s="176">
        <v>0</v>
      </c>
      <c r="N120" s="177">
        <v>0</v>
      </c>
      <c r="O120" s="178">
        <v>0</v>
      </c>
      <c r="P120" s="9"/>
      <c r="Q120" s="6">
        <f t="shared" si="42"/>
        <v>10</v>
      </c>
      <c r="R120" s="105"/>
      <c r="S120" s="11"/>
      <c r="T120" s="6">
        <f>D120*Z87+E120*Z88+F120*Z89+G120*Z90+H120*Z91+I120*Z92</f>
        <v>10.214212499999999</v>
      </c>
      <c r="U120" s="20"/>
      <c r="V120" s="9"/>
      <c r="W120" s="6">
        <f>IF(SUM(D120:I120)&gt;0.95,Q120+T120,"")</f>
        <v>20.214212499999999</v>
      </c>
      <c r="X120" s="105"/>
      <c r="Y120" s="11"/>
      <c r="Z120" s="6"/>
      <c r="AA120" s="105"/>
      <c r="AB120" s="86"/>
    </row>
    <row r="121" spans="1:29" ht="14.25" customHeight="1" x14ac:dyDescent="0.15">
      <c r="A121" s="62"/>
      <c r="B121" s="62"/>
      <c r="C121" s="63">
        <f>IF(SUM(D121:I121)&gt;0.99,$I$2,"")</f>
        <v>5</v>
      </c>
      <c r="D121" s="179">
        <v>1</v>
      </c>
      <c r="E121" s="180">
        <v>0</v>
      </c>
      <c r="F121" s="180">
        <v>0</v>
      </c>
      <c r="G121" s="180">
        <v>0</v>
      </c>
      <c r="H121" s="181">
        <v>0</v>
      </c>
      <c r="I121" s="182">
        <v>0</v>
      </c>
      <c r="J121" s="176">
        <v>11.3</v>
      </c>
      <c r="K121" s="176">
        <v>0</v>
      </c>
      <c r="L121" s="176">
        <v>0</v>
      </c>
      <c r="M121" s="176">
        <v>0</v>
      </c>
      <c r="N121" s="177">
        <v>0</v>
      </c>
      <c r="O121" s="178">
        <v>0</v>
      </c>
      <c r="P121" s="9"/>
      <c r="Q121" s="6">
        <f t="shared" si="42"/>
        <v>11.3</v>
      </c>
      <c r="R121" s="105"/>
      <c r="S121" s="11"/>
      <c r="T121" s="6">
        <f>D121*Z87+E121*Z88+F121*Z89+G121*Z90+H121*Z91+I121*Z92</f>
        <v>10.214212499999999</v>
      </c>
      <c r="U121" s="20"/>
      <c r="V121" s="9"/>
      <c r="W121" s="6">
        <f t="shared" ref="W121:W137" si="43">IF(SUM(D121:I121)&gt;0.95,Q121+T121,"")</f>
        <v>21.514212499999999</v>
      </c>
      <c r="X121" s="105"/>
      <c r="Y121" s="11"/>
      <c r="Z121" s="6"/>
      <c r="AA121" s="105"/>
      <c r="AB121" s="86"/>
    </row>
    <row r="122" spans="1:29" ht="14.25" customHeight="1" thickBot="1" x14ac:dyDescent="0.2">
      <c r="A122" s="67"/>
      <c r="B122" s="67"/>
      <c r="C122" s="65">
        <f>IF(SUM(D122:I122)&gt;0.99,$J$2,"")</f>
        <v>6</v>
      </c>
      <c r="D122" s="186">
        <v>1</v>
      </c>
      <c r="E122" s="187">
        <v>0</v>
      </c>
      <c r="F122" s="187">
        <v>0</v>
      </c>
      <c r="G122" s="187">
        <v>0</v>
      </c>
      <c r="H122" s="188">
        <v>0</v>
      </c>
      <c r="I122" s="189">
        <v>0</v>
      </c>
      <c r="J122" s="193">
        <v>16.5</v>
      </c>
      <c r="K122" s="193">
        <v>0</v>
      </c>
      <c r="L122" s="193">
        <v>0</v>
      </c>
      <c r="M122" s="193">
        <v>0</v>
      </c>
      <c r="N122" s="194">
        <v>0</v>
      </c>
      <c r="O122" s="195">
        <v>0</v>
      </c>
      <c r="P122" s="10"/>
      <c r="Q122" s="107">
        <f>IF(SUM(D122:I122)&gt;0.95,D122*J122+E122*K122+F122*L122+G122*M122+H122*N122+I122*O122,"")</f>
        <v>16.5</v>
      </c>
      <c r="R122" s="124"/>
      <c r="S122" s="125"/>
      <c r="T122" s="6">
        <f>D122*Z87+E122*Z88+F122*Z89+G122*Z90+H122*Z91+I122*Z92</f>
        <v>10.214212499999999</v>
      </c>
      <c r="U122" s="123"/>
      <c r="V122" s="10"/>
      <c r="W122" s="122">
        <f t="shared" si="43"/>
        <v>26.714212499999999</v>
      </c>
      <c r="X122" s="124"/>
      <c r="Y122" s="125"/>
      <c r="Z122" s="122"/>
      <c r="AA122" s="124"/>
      <c r="AB122" s="86"/>
    </row>
    <row r="123" spans="1:29" ht="14.25" customHeight="1" thickTop="1" x14ac:dyDescent="0.15">
      <c r="A123" s="60"/>
      <c r="B123" s="60"/>
      <c r="C123" s="61">
        <f>IF(SUM(D123:I123)&gt;0.99,$E$2,"")</f>
        <v>1</v>
      </c>
      <c r="D123" s="165">
        <v>0.5</v>
      </c>
      <c r="E123" s="166">
        <v>0.25</v>
      </c>
      <c r="F123" s="166">
        <v>0.25</v>
      </c>
      <c r="G123" s="166">
        <v>0</v>
      </c>
      <c r="H123" s="167">
        <v>0</v>
      </c>
      <c r="I123" s="168">
        <v>0</v>
      </c>
      <c r="J123" s="169">
        <v>0.5</v>
      </c>
      <c r="K123" s="169">
        <v>0.7</v>
      </c>
      <c r="L123" s="169">
        <v>1.2</v>
      </c>
      <c r="M123" s="169">
        <v>0</v>
      </c>
      <c r="N123" s="170">
        <v>0</v>
      </c>
      <c r="O123" s="171">
        <v>0</v>
      </c>
      <c r="P123" s="8"/>
      <c r="Q123" s="102">
        <f>IF(SUM(D123:I123)&gt;0.95,D123*J123+E123*K123+F123*L123+G123*M123+H123*N123+I123*O123,"")</f>
        <v>0.72499999999999998</v>
      </c>
      <c r="R123" s="104"/>
      <c r="S123" s="101"/>
      <c r="T123" s="6">
        <f>D123*Z105+E123*Z106+F123*Z107+G123*Z108+H123*Z109+I123*Z110</f>
        <v>14.373689999999996</v>
      </c>
      <c r="U123" s="103"/>
      <c r="V123" s="8"/>
      <c r="W123" s="102">
        <f t="shared" si="43"/>
        <v>15.098689999999996</v>
      </c>
      <c r="X123" s="104"/>
      <c r="Y123" s="101"/>
      <c r="Z123" s="102">
        <f>IF(OR(SUM(D123:I123)&gt;0.95,SUM(D129:I129)&gt;0.95,SUM(D135:I135)&gt;0.95),IF($I$5="min",MIN(W123,W129,W135),MAX(W123,W129,W135)),"")</f>
        <v>15.098689999999996</v>
      </c>
      <c r="AA123" s="104"/>
      <c r="AB123" s="86"/>
      <c r="AC123" s="85">
        <f>Z123-Z105</f>
        <v>2.4398337499999982</v>
      </c>
    </row>
    <row r="124" spans="1:29" ht="14.25" customHeight="1" x14ac:dyDescent="0.15">
      <c r="A124" s="62"/>
      <c r="B124" s="62"/>
      <c r="C124" s="63">
        <f>IF(SUM(D124:I124)&gt;0.99,$F$2,"")</f>
        <v>2</v>
      </c>
      <c r="D124" s="172">
        <v>0</v>
      </c>
      <c r="E124" s="173">
        <v>0.65</v>
      </c>
      <c r="F124" s="173">
        <v>0.1</v>
      </c>
      <c r="G124" s="173">
        <v>0.1</v>
      </c>
      <c r="H124" s="174">
        <v>0.15</v>
      </c>
      <c r="I124" s="175">
        <v>0</v>
      </c>
      <c r="J124" s="176">
        <v>0</v>
      </c>
      <c r="K124" s="176">
        <v>1.2</v>
      </c>
      <c r="L124" s="176">
        <v>2</v>
      </c>
      <c r="M124" s="176">
        <v>3.3</v>
      </c>
      <c r="N124" s="177">
        <v>5.5</v>
      </c>
      <c r="O124" s="178">
        <v>0</v>
      </c>
      <c r="P124" s="9"/>
      <c r="Q124" s="6">
        <f>IF(SUM(D124:I124)&gt;0.95,D124*J124+E124*K124+F124*L124+G124*M124+H124*N124+I124*O124,"")</f>
        <v>2.1349999999999998</v>
      </c>
      <c r="R124" s="105"/>
      <c r="S124" s="11"/>
      <c r="T124" s="6">
        <f>D124*Z105+E124*Z106+F124*Z107+G124*Z108+H124*Z109+I124*Z110</f>
        <v>16.898168500000001</v>
      </c>
      <c r="U124" s="20"/>
      <c r="V124" s="9"/>
      <c r="W124" s="6">
        <f t="shared" si="43"/>
        <v>19.033168500000002</v>
      </c>
      <c r="X124" s="105"/>
      <c r="Y124" s="11"/>
      <c r="Z124" s="6">
        <f>IF(OR(SUM(D124:I124)&gt;0.95,SUM(D130:I130)&gt;0.95,SUM(D136:I136)&gt;0.95),IF($I$5="min",MIN(W124,W130,W136),MAX(W124,W130,W136)),"")</f>
        <v>17.358856249999999</v>
      </c>
      <c r="AA124" s="105"/>
      <c r="AB124" s="86"/>
      <c r="AC124" s="85">
        <f>Z124-Z106</f>
        <v>2.4446437500000009</v>
      </c>
    </row>
    <row r="125" spans="1:29" ht="14.25" customHeight="1" x14ac:dyDescent="0.15">
      <c r="A125" s="62" t="s">
        <v>2</v>
      </c>
      <c r="B125" s="62">
        <f>IF(ISNUMBER(A130),$G$4,"")</f>
        <v>0</v>
      </c>
      <c r="C125" s="63">
        <f>IF(SUM(D125:I125)&gt;0.99,$G$2,"")</f>
        <v>3</v>
      </c>
      <c r="D125" s="172">
        <v>0</v>
      </c>
      <c r="E125" s="173">
        <v>0</v>
      </c>
      <c r="F125" s="173">
        <v>0.55000000000000004</v>
      </c>
      <c r="G125" s="173">
        <v>0.35</v>
      </c>
      <c r="H125" s="174">
        <v>0.05</v>
      </c>
      <c r="I125" s="175">
        <v>0.05</v>
      </c>
      <c r="J125" s="176">
        <v>0</v>
      </c>
      <c r="K125" s="176">
        <v>0</v>
      </c>
      <c r="L125" s="176">
        <v>3.3</v>
      </c>
      <c r="M125" s="176">
        <v>5.5</v>
      </c>
      <c r="N125" s="177">
        <v>9.1</v>
      </c>
      <c r="O125" s="178">
        <v>15</v>
      </c>
      <c r="P125" s="9"/>
      <c r="Q125" s="6">
        <f>IF(SUM(D125:I125)&gt;0.95,D125*J125+E125*K125+F125*L125+G125*M125+H125*N125+I125*O125,"")</f>
        <v>4.9449999999999994</v>
      </c>
      <c r="R125" s="105"/>
      <c r="S125" s="11"/>
      <c r="T125" s="6">
        <f>D125*Z105+E125*Z106+F125*Z107+G125*Z108+H125*Z109+I125*Z110</f>
        <v>19.782782999999998</v>
      </c>
      <c r="U125" s="20"/>
      <c r="V125" s="9"/>
      <c r="W125" s="6">
        <f t="shared" si="43"/>
        <v>24.727782999999999</v>
      </c>
      <c r="X125" s="105"/>
      <c r="Y125" s="11"/>
      <c r="Z125" s="6">
        <f>IF(OR(SUM(D125:I125)&gt;0.95,SUM(D131:I131)&gt;0.95,SUM(D137:I137)&gt;0.95),IF($I$5="min",MIN(W125,W131,W137),MAX(W125,W131,W137)),"")</f>
        <v>19.692069999999998</v>
      </c>
      <c r="AA125" s="105"/>
      <c r="AB125" s="86"/>
      <c r="AC125" s="85">
        <f t="shared" ref="AC125" si="44">Z125-Z107</f>
        <v>2.4292349999999985</v>
      </c>
    </row>
    <row r="126" spans="1:29" ht="14.25" customHeight="1" x14ac:dyDescent="0.15">
      <c r="A126" s="62"/>
      <c r="B126" s="62"/>
      <c r="C126" s="63">
        <f>IF(SUM(D126:I126)&gt;0.99,$H$2,"")</f>
        <v>4</v>
      </c>
      <c r="D126" s="172">
        <v>0</v>
      </c>
      <c r="E126" s="173">
        <v>0</v>
      </c>
      <c r="F126" s="173">
        <v>0</v>
      </c>
      <c r="G126" s="173">
        <v>0.6</v>
      </c>
      <c r="H126" s="174">
        <v>0.15</v>
      </c>
      <c r="I126" s="175">
        <v>0.25</v>
      </c>
      <c r="J126" s="176">
        <v>0</v>
      </c>
      <c r="K126" s="176">
        <v>0</v>
      </c>
      <c r="L126" s="176">
        <v>0</v>
      </c>
      <c r="M126" s="176">
        <v>9.1</v>
      </c>
      <c r="N126" s="177">
        <v>15</v>
      </c>
      <c r="O126" s="178">
        <v>24.7</v>
      </c>
      <c r="P126" s="9"/>
      <c r="Q126" s="6">
        <f t="shared" ref="Q126:Q127" si="45">IF(SUM(D126:I126)&gt;0.95,D126*J126+E126*K126+F126*L126+G126*M126+H126*N126+I126*O126,"")</f>
        <v>13.885</v>
      </c>
      <c r="R126" s="105"/>
      <c r="S126" s="11"/>
      <c r="T126" s="6">
        <f>D126*Z105+E126*Z106+F126*Z107+G126*Z108+H126*Z109+I126*Z110</f>
        <v>23.408775000000002</v>
      </c>
      <c r="U126" s="20"/>
      <c r="V126" s="9"/>
      <c r="W126" s="6">
        <f t="shared" si="43"/>
        <v>37.293775000000004</v>
      </c>
      <c r="X126" s="105"/>
      <c r="Y126" s="11"/>
      <c r="Z126" s="6">
        <f>IF(OR(SUM(D126:I126)&gt;0.95,SUM(D132:I132)&gt;0.95,SUM(D139:I139)&gt;0.95),IF($I$5="min",MIN(W126,W132,W140),MAX(W126,W132,W140)),"")</f>
        <v>24.943386</v>
      </c>
      <c r="AA126" s="105"/>
      <c r="AB126" s="86"/>
      <c r="AC126" s="85">
        <f>Z126-Z108</f>
        <v>2.4382359999999998</v>
      </c>
    </row>
    <row r="127" spans="1:29" ht="14.25" customHeight="1" x14ac:dyDescent="0.15">
      <c r="A127" s="62"/>
      <c r="B127" s="74"/>
      <c r="C127" s="63">
        <f>IF(SUM(D127:I127)&gt;0.99,$I$2,"")</f>
        <v>5</v>
      </c>
      <c r="D127" s="179">
        <v>0</v>
      </c>
      <c r="E127" s="180">
        <v>0</v>
      </c>
      <c r="F127" s="180">
        <v>0</v>
      </c>
      <c r="G127" s="180">
        <v>0</v>
      </c>
      <c r="H127" s="181">
        <v>0.45</v>
      </c>
      <c r="I127" s="182">
        <v>0.55000000000000004</v>
      </c>
      <c r="J127" s="183">
        <v>0</v>
      </c>
      <c r="K127" s="183">
        <v>0</v>
      </c>
      <c r="L127" s="183">
        <v>0</v>
      </c>
      <c r="M127" s="183">
        <v>0</v>
      </c>
      <c r="N127" s="184">
        <v>24.7</v>
      </c>
      <c r="O127" s="185">
        <v>40.799999999999997</v>
      </c>
      <c r="P127" s="116"/>
      <c r="Q127" s="6">
        <f t="shared" si="45"/>
        <v>33.555</v>
      </c>
      <c r="R127" s="117"/>
      <c r="S127" s="114"/>
      <c r="T127" s="6">
        <f>D127*Z105+E127*Z106+F127*Z107+G127*Z108+H127*Z109+I127*Z110</f>
        <v>24.374212499999999</v>
      </c>
      <c r="U127" s="115"/>
      <c r="V127" s="116"/>
      <c r="W127" s="6">
        <f t="shared" si="43"/>
        <v>57.929212499999998</v>
      </c>
      <c r="X127" s="117"/>
      <c r="Y127" s="11"/>
      <c r="Z127" s="6">
        <f>IF(OR(SUM(D127:I127)&gt;0.95,SUM(D133:I133)&gt;0.95,SUM(D139:I139)&gt;0.95),IF($I$5="min",MIN(W127,W133,W139),MAX(W127,W133,W139)),"")</f>
        <v>23.958856249999997</v>
      </c>
      <c r="AA127" s="105"/>
      <c r="AB127" s="86"/>
      <c r="AC127" s="85">
        <f t="shared" ref="AC127:AC128" si="46">Z127-Z109</f>
        <v>2.4446437499999973</v>
      </c>
    </row>
    <row r="128" spans="1:29" ht="14.25" customHeight="1" thickBot="1" x14ac:dyDescent="0.2">
      <c r="A128" s="62"/>
      <c r="B128" s="64"/>
      <c r="C128" s="65">
        <f>IF(SUM(D128:I128)&gt;0.99,$J$2,"")</f>
        <v>6</v>
      </c>
      <c r="D128" s="186">
        <v>1</v>
      </c>
      <c r="E128" s="187">
        <v>0</v>
      </c>
      <c r="F128" s="187">
        <v>0</v>
      </c>
      <c r="G128" s="187">
        <v>0</v>
      </c>
      <c r="H128" s="188">
        <v>0</v>
      </c>
      <c r="I128" s="189">
        <v>0</v>
      </c>
      <c r="J128" s="190">
        <v>16.5</v>
      </c>
      <c r="K128" s="190">
        <v>0</v>
      </c>
      <c r="L128" s="190">
        <v>0</v>
      </c>
      <c r="M128" s="190">
        <v>0</v>
      </c>
      <c r="N128" s="191">
        <v>0</v>
      </c>
      <c r="O128" s="192">
        <v>0</v>
      </c>
      <c r="P128" s="109"/>
      <c r="Q128" s="107">
        <f>IF(SUM(D128:I128)&gt;0.95,D128*J128+E128*K128+F128*L128+G128*M128+H128*N128+I128*O128,"")</f>
        <v>16.5</v>
      </c>
      <c r="R128" s="110"/>
      <c r="S128" s="106"/>
      <c r="T128" s="6">
        <f>D128*Z105+E128*Z106+F128*Z107+G128*Z108+H128*Z109+I128*Z110</f>
        <v>12.658856249999998</v>
      </c>
      <c r="U128" s="108"/>
      <c r="V128" s="109"/>
      <c r="W128" s="107">
        <f t="shared" si="43"/>
        <v>29.158856249999999</v>
      </c>
      <c r="X128" s="110"/>
      <c r="Y128" s="11"/>
      <c r="Z128" s="6">
        <f>IF(OR(SUM(D128:I128)&gt;0.95,SUM(D134:I134)&gt;0.95,SUM(D140:I140)&gt;0.95),IF($I$5="min",MIN(W128,W134,W140),MAX(W128,W134,W140)),"")</f>
        <v>29.158856249999999</v>
      </c>
      <c r="AA128" s="105"/>
      <c r="AB128" s="86"/>
      <c r="AC128" s="85">
        <f t="shared" si="46"/>
        <v>2.4446437500000009</v>
      </c>
    </row>
    <row r="129" spans="1:29" ht="14.25" customHeight="1" thickTop="1" x14ac:dyDescent="0.15">
      <c r="A129" s="62"/>
      <c r="B129" s="66"/>
      <c r="C129" s="61">
        <f>IF(SUM(D129:I129)&gt;0.99,$E$2,"")</f>
        <v>1</v>
      </c>
      <c r="D129" s="165">
        <v>0.5</v>
      </c>
      <c r="E129" s="166">
        <v>0.25</v>
      </c>
      <c r="F129" s="166">
        <v>0.25</v>
      </c>
      <c r="G129" s="166">
        <v>0</v>
      </c>
      <c r="H129" s="167">
        <v>0</v>
      </c>
      <c r="I129" s="168">
        <v>0</v>
      </c>
      <c r="J129" s="169">
        <v>0.5</v>
      </c>
      <c r="K129" s="169">
        <v>0.7</v>
      </c>
      <c r="L129" s="169">
        <v>1.2</v>
      </c>
      <c r="M129" s="169">
        <v>0</v>
      </c>
      <c r="N129" s="170">
        <v>0</v>
      </c>
      <c r="O129" s="171">
        <v>0</v>
      </c>
      <c r="P129" s="112"/>
      <c r="Q129" s="102">
        <f>IF(SUM(D129:I129)&gt;0.95,D129*J129+E129*K129+F129*L129+G129*M129+H129*N129+I129*O129,"")</f>
        <v>0.72499999999999998</v>
      </c>
      <c r="R129" s="113"/>
      <c r="S129" s="111"/>
      <c r="T129" s="6">
        <f>D129*Z105+E129*Z106+F129*Z107+G129*Z108+H129*Z109+I129*Z110</f>
        <v>14.373689999999996</v>
      </c>
      <c r="U129" s="41"/>
      <c r="V129" s="112"/>
      <c r="W129" s="12">
        <f t="shared" si="43"/>
        <v>15.098689999999996</v>
      </c>
      <c r="X129" s="113"/>
      <c r="Y129" s="11"/>
      <c r="Z129" s="6"/>
      <c r="AA129" s="105"/>
      <c r="AB129" s="86"/>
    </row>
    <row r="130" spans="1:29" ht="14.25" customHeight="1" x14ac:dyDescent="0.15">
      <c r="A130" s="62">
        <f>IF(A112&lt;$I$3,A112+1,"")</f>
        <v>7</v>
      </c>
      <c r="B130" s="62"/>
      <c r="C130" s="63">
        <f>IF(SUM(D130:I130)&gt;0.99,$F$2,"")</f>
        <v>2</v>
      </c>
      <c r="D130" s="172">
        <v>1</v>
      </c>
      <c r="E130" s="173">
        <v>0</v>
      </c>
      <c r="F130" s="173">
        <v>0</v>
      </c>
      <c r="G130" s="173">
        <v>0</v>
      </c>
      <c r="H130" s="174">
        <v>0</v>
      </c>
      <c r="I130" s="175">
        <v>0</v>
      </c>
      <c r="J130" s="176">
        <v>4.7</v>
      </c>
      <c r="K130" s="176">
        <v>0</v>
      </c>
      <c r="L130" s="176">
        <v>0</v>
      </c>
      <c r="M130" s="176">
        <v>0</v>
      </c>
      <c r="N130" s="177">
        <v>0</v>
      </c>
      <c r="O130" s="178">
        <v>0</v>
      </c>
      <c r="P130" s="9"/>
      <c r="Q130" s="6">
        <f>IF(SUM(D130:I130)&gt;0.95,D130*J130+E130*K130+F130*L130+G130*M130+H130*N130+I130*O130,"")</f>
        <v>4.7</v>
      </c>
      <c r="R130" s="105"/>
      <c r="S130" s="11"/>
      <c r="T130" s="6">
        <f>D130*Z105+E130*Z106+F130*Z107+G130*Z108+H130*Z109+I130*Z110</f>
        <v>12.658856249999998</v>
      </c>
      <c r="U130" s="20"/>
      <c r="V130" s="9"/>
      <c r="W130" s="6">
        <f t="shared" si="43"/>
        <v>17.358856249999999</v>
      </c>
      <c r="X130" s="105"/>
      <c r="Y130" s="11"/>
      <c r="Z130" s="6"/>
      <c r="AA130" s="105"/>
      <c r="AB130" s="86"/>
    </row>
    <row r="131" spans="1:29" ht="14.25" customHeight="1" x14ac:dyDescent="0.15">
      <c r="A131" s="62"/>
      <c r="B131" s="62">
        <f>IF(ISNUMBER(A130),$H$4,"")</f>
        <v>1</v>
      </c>
      <c r="C131" s="63">
        <f>IF(SUM(D131:I131)&gt;0.99,$G$2,"")</f>
        <v>3</v>
      </c>
      <c r="D131" s="172">
        <v>0.4</v>
      </c>
      <c r="E131" s="173">
        <v>0.6</v>
      </c>
      <c r="F131" s="173">
        <v>0</v>
      </c>
      <c r="G131" s="173">
        <v>0</v>
      </c>
      <c r="H131" s="174">
        <v>0</v>
      </c>
      <c r="I131" s="175">
        <v>0</v>
      </c>
      <c r="J131" s="176">
        <v>5.2</v>
      </c>
      <c r="K131" s="176">
        <v>6</v>
      </c>
      <c r="L131" s="176">
        <v>0</v>
      </c>
      <c r="M131" s="176">
        <v>0</v>
      </c>
      <c r="N131" s="177">
        <v>0</v>
      </c>
      <c r="O131" s="178">
        <v>0</v>
      </c>
      <c r="P131" s="9"/>
      <c r="Q131" s="6">
        <f t="shared" ref="Q131:Q133" si="47">IF(SUM(D131:I131)&gt;0.95,D131*J131+E131*K131+F131*L131+G131*M131+H131*N131+I131*O131,"")</f>
        <v>5.68</v>
      </c>
      <c r="R131" s="105"/>
      <c r="S131" s="11"/>
      <c r="T131" s="6">
        <f>D131*Z105+E131*Z106+F131*Z107+G131*Z108+H131*Z109+I131*Z110</f>
        <v>14.012069999999998</v>
      </c>
      <c r="U131" s="20"/>
      <c r="V131" s="9"/>
      <c r="W131" s="6">
        <f t="shared" si="43"/>
        <v>19.692069999999998</v>
      </c>
      <c r="X131" s="105"/>
      <c r="Y131" s="11"/>
      <c r="Z131" s="6"/>
      <c r="AA131" s="105"/>
      <c r="AB131" s="86"/>
    </row>
    <row r="132" spans="1:29" ht="14.25" customHeight="1" x14ac:dyDescent="0.15">
      <c r="A132" s="62"/>
      <c r="B132" s="62"/>
      <c r="C132" s="63">
        <f>IF(SUM(D132:I132)&gt;0.99,$H$2,"")</f>
        <v>4</v>
      </c>
      <c r="D132" s="172">
        <v>0</v>
      </c>
      <c r="E132" s="173">
        <v>0.4</v>
      </c>
      <c r="F132" s="173">
        <v>0.6</v>
      </c>
      <c r="G132" s="173">
        <v>0</v>
      </c>
      <c r="H132" s="174">
        <v>0</v>
      </c>
      <c r="I132" s="175">
        <v>0</v>
      </c>
      <c r="J132" s="176">
        <v>0</v>
      </c>
      <c r="K132" s="176">
        <v>7.3</v>
      </c>
      <c r="L132" s="176">
        <v>9.5</v>
      </c>
      <c r="M132" s="176">
        <v>0</v>
      </c>
      <c r="N132" s="177">
        <v>0</v>
      </c>
      <c r="O132" s="178">
        <v>0</v>
      </c>
      <c r="P132" s="9"/>
      <c r="Q132" s="6">
        <f t="shared" si="47"/>
        <v>8.620000000000001</v>
      </c>
      <c r="R132" s="105"/>
      <c r="S132" s="11"/>
      <c r="T132" s="6">
        <f>D132*Z105+E132*Z106+F132*Z107+G132*Z108+H132*Z109+I132*Z110</f>
        <v>16.323385999999999</v>
      </c>
      <c r="U132" s="20"/>
      <c r="V132" s="9"/>
      <c r="W132" s="6">
        <f t="shared" si="43"/>
        <v>24.943386</v>
      </c>
      <c r="X132" s="105"/>
      <c r="Y132" s="11"/>
      <c r="Z132" s="6"/>
      <c r="AA132" s="105"/>
      <c r="AB132" s="86"/>
    </row>
    <row r="133" spans="1:29" ht="14.25" customHeight="1" x14ac:dyDescent="0.15">
      <c r="A133" s="74"/>
      <c r="B133" s="74"/>
      <c r="C133" s="63">
        <f>IF(SUM(D133:I133)&gt;0.99,$I$2,"")</f>
        <v>5</v>
      </c>
      <c r="D133" s="179">
        <v>0</v>
      </c>
      <c r="E133" s="180">
        <v>0</v>
      </c>
      <c r="F133" s="180">
        <v>0.4</v>
      </c>
      <c r="G133" s="180">
        <v>0.6</v>
      </c>
      <c r="H133" s="181">
        <v>0</v>
      </c>
      <c r="I133" s="182">
        <v>0</v>
      </c>
      <c r="J133" s="183">
        <v>0</v>
      </c>
      <c r="K133" s="183">
        <v>0</v>
      </c>
      <c r="L133" s="183">
        <v>13.1</v>
      </c>
      <c r="M133" s="183">
        <v>19</v>
      </c>
      <c r="N133" s="184">
        <v>0</v>
      </c>
      <c r="O133" s="185">
        <v>0</v>
      </c>
      <c r="P133" s="116"/>
      <c r="Q133" s="6">
        <f t="shared" si="47"/>
        <v>16.64</v>
      </c>
      <c r="R133" s="117"/>
      <c r="S133" s="114"/>
      <c r="T133" s="6">
        <f>D133*Z105+E133*Z106+F133*Z107+G133*Z108+H133*Z109+I133*Z110</f>
        <v>20.408224000000001</v>
      </c>
      <c r="U133" s="115"/>
      <c r="V133" s="116"/>
      <c r="W133" s="6">
        <f t="shared" si="43"/>
        <v>37.048224000000005</v>
      </c>
      <c r="X133" s="117"/>
      <c r="Y133" s="114"/>
      <c r="Z133" s="18"/>
      <c r="AA133" s="117"/>
      <c r="AB133" s="86"/>
    </row>
    <row r="134" spans="1:29" s="18" customFormat="1" ht="14.25" customHeight="1" thickBot="1" x14ac:dyDescent="0.2">
      <c r="A134" s="74"/>
      <c r="B134" s="74"/>
      <c r="C134" s="65">
        <f>IF(SUM(D134:I134)&gt;0.99,$J$2,"")</f>
        <v>6</v>
      </c>
      <c r="D134" s="186">
        <v>1</v>
      </c>
      <c r="E134" s="187">
        <v>0</v>
      </c>
      <c r="F134" s="187">
        <v>0</v>
      </c>
      <c r="G134" s="187">
        <v>0</v>
      </c>
      <c r="H134" s="188">
        <v>0</v>
      </c>
      <c r="I134" s="189">
        <v>0</v>
      </c>
      <c r="J134" s="190">
        <v>16.5</v>
      </c>
      <c r="K134" s="190">
        <v>0</v>
      </c>
      <c r="L134" s="190">
        <v>0</v>
      </c>
      <c r="M134" s="190">
        <v>0</v>
      </c>
      <c r="N134" s="191">
        <v>0</v>
      </c>
      <c r="O134" s="192">
        <v>0</v>
      </c>
      <c r="P134" s="116"/>
      <c r="Q134" s="107">
        <f>IF(SUM(D134:I134)&gt;0.95,D134*J134+E134*K134+F134*L134+G134*M134+H134*N134+I134*O134,"")</f>
        <v>16.5</v>
      </c>
      <c r="R134" s="117"/>
      <c r="S134" s="114"/>
      <c r="T134" s="6">
        <f>D134*Z105+E134*Z106+F134*Z107+G134*Z108+H134*Z109+I134*Z110</f>
        <v>12.658856249999998</v>
      </c>
      <c r="U134" s="115"/>
      <c r="V134" s="116"/>
      <c r="W134" s="18">
        <f t="shared" si="43"/>
        <v>29.158856249999999</v>
      </c>
      <c r="X134" s="117"/>
      <c r="Y134" s="114"/>
      <c r="AA134" s="117"/>
      <c r="AB134" s="88"/>
      <c r="AC134" s="89"/>
    </row>
    <row r="135" spans="1:29" s="12" customFormat="1" ht="14.25" customHeight="1" thickTop="1" x14ac:dyDescent="0.15">
      <c r="A135" s="66"/>
      <c r="B135" s="75"/>
      <c r="C135" s="61">
        <f>IF(SUM(D135:I135)&gt;0.99,$E$2,"")</f>
        <v>1</v>
      </c>
      <c r="D135" s="165">
        <v>0.5</v>
      </c>
      <c r="E135" s="166">
        <v>0.25</v>
      </c>
      <c r="F135" s="166">
        <v>0.25</v>
      </c>
      <c r="G135" s="166">
        <v>0</v>
      </c>
      <c r="H135" s="167">
        <v>0</v>
      </c>
      <c r="I135" s="168">
        <v>0</v>
      </c>
      <c r="J135" s="169">
        <v>0.5</v>
      </c>
      <c r="K135" s="169">
        <v>0.7</v>
      </c>
      <c r="L135" s="169">
        <v>1.2</v>
      </c>
      <c r="M135" s="169">
        <v>0</v>
      </c>
      <c r="N135" s="170">
        <v>0</v>
      </c>
      <c r="O135" s="171">
        <v>0</v>
      </c>
      <c r="P135" s="119"/>
      <c r="Q135" s="102">
        <f>IF(SUM(D135:I135)&gt;0.95,D135*J135+E135*K135+F135*L135+G135*M135+H135*N135+I135*O135,"")</f>
        <v>0.72499999999999998</v>
      </c>
      <c r="R135" s="120"/>
      <c r="S135" s="121"/>
      <c r="T135" s="6">
        <f>D135*Z105+E135*Z106+F135*Z107+G135*Z108+H135*Z109+I135*Z110</f>
        <v>14.373689999999996</v>
      </c>
      <c r="U135" s="118"/>
      <c r="V135" s="119"/>
      <c r="W135" s="144">
        <f t="shared" si="43"/>
        <v>15.098689999999996</v>
      </c>
      <c r="X135" s="120"/>
      <c r="Y135" s="111"/>
      <c r="AA135" s="113"/>
      <c r="AB135" s="90"/>
      <c r="AC135" s="91"/>
    </row>
    <row r="136" spans="1:29" ht="14.25" customHeight="1" x14ac:dyDescent="0.15">
      <c r="A136" s="62"/>
      <c r="B136" s="62"/>
      <c r="C136" s="63">
        <f>IF(SUM(D136:I136)&gt;0.99,$F$2,"")</f>
        <v>2</v>
      </c>
      <c r="D136" s="172">
        <v>1</v>
      </c>
      <c r="E136" s="173">
        <v>0</v>
      </c>
      <c r="F136" s="173">
        <v>0</v>
      </c>
      <c r="G136" s="173">
        <v>0</v>
      </c>
      <c r="H136" s="174">
        <v>0</v>
      </c>
      <c r="I136" s="175">
        <v>0</v>
      </c>
      <c r="J136" s="176">
        <v>8.6999999999999993</v>
      </c>
      <c r="K136" s="176">
        <v>0</v>
      </c>
      <c r="L136" s="176">
        <v>0</v>
      </c>
      <c r="M136" s="176">
        <v>0</v>
      </c>
      <c r="N136" s="177">
        <v>0</v>
      </c>
      <c r="O136" s="178">
        <v>0</v>
      </c>
      <c r="P136" s="9"/>
      <c r="Q136" s="6">
        <f>IF(SUM(D136:I136)&gt;0.95,D136*J136+E136*K136+F136*L136+G136*M136+H136*N136+I136*O136,"")</f>
        <v>8.6999999999999993</v>
      </c>
      <c r="R136" s="105"/>
      <c r="S136" s="11"/>
      <c r="T136" s="6">
        <f>D136*Z105+E136*Z106+F136*Z107+G136*Z108+H136*Z109+I136*Z110</f>
        <v>12.658856249999998</v>
      </c>
      <c r="U136" s="20"/>
      <c r="V136" s="9"/>
      <c r="W136" s="6">
        <f t="shared" si="43"/>
        <v>21.358856249999995</v>
      </c>
      <c r="X136" s="105"/>
      <c r="Y136" s="11"/>
      <c r="Z136" s="6"/>
      <c r="AA136" s="105"/>
      <c r="AB136" s="86"/>
    </row>
    <row r="137" spans="1:29" ht="14.25" customHeight="1" x14ac:dyDescent="0.15">
      <c r="A137" s="62"/>
      <c r="B137" s="62">
        <f>IF(ISNUMBER(A130),$I$4,"")</f>
        <v>2</v>
      </c>
      <c r="C137" s="63">
        <f>IF(SUM(D137:I137)&gt;0.99,$G$2,"")</f>
        <v>3</v>
      </c>
      <c r="D137" s="172">
        <v>1</v>
      </c>
      <c r="E137" s="173">
        <v>0</v>
      </c>
      <c r="F137" s="173">
        <v>0</v>
      </c>
      <c r="G137" s="173">
        <v>0</v>
      </c>
      <c r="H137" s="174">
        <v>0</v>
      </c>
      <c r="I137" s="175">
        <v>0</v>
      </c>
      <c r="J137" s="176">
        <v>9.1999999999999993</v>
      </c>
      <c r="K137" s="176">
        <v>0</v>
      </c>
      <c r="L137" s="176">
        <v>0</v>
      </c>
      <c r="M137" s="176">
        <v>0</v>
      </c>
      <c r="N137" s="177">
        <v>0</v>
      </c>
      <c r="O137" s="178">
        <v>0</v>
      </c>
      <c r="P137" s="9"/>
      <c r="Q137" s="6">
        <f t="shared" ref="Q137:Q139" si="48">IF(SUM(D137:I137)&gt;0.95,D137*J137+E137*K137+F137*L137+G137*M137+H137*N137+I137*O137,"")</f>
        <v>9.1999999999999993</v>
      </c>
      <c r="R137" s="105"/>
      <c r="S137" s="11"/>
      <c r="T137" s="6">
        <f>D137*Z105+E137*Z106+F137*Z107+G137*Z108+H137*Z109+I137*Z110</f>
        <v>12.658856249999998</v>
      </c>
      <c r="U137" s="20"/>
      <c r="V137" s="9"/>
      <c r="W137" s="6">
        <f t="shared" si="43"/>
        <v>21.858856249999995</v>
      </c>
      <c r="X137" s="105"/>
      <c r="Y137" s="11"/>
      <c r="Z137" s="6"/>
      <c r="AA137" s="105"/>
      <c r="AB137" s="86"/>
    </row>
    <row r="138" spans="1:29" ht="14.25" customHeight="1" x14ac:dyDescent="0.15">
      <c r="A138" s="62"/>
      <c r="B138" s="62"/>
      <c r="C138" s="63">
        <f>IF(SUM(D138:I138)&gt;0.99,$H$2,"")</f>
        <v>4</v>
      </c>
      <c r="D138" s="172">
        <v>1</v>
      </c>
      <c r="E138" s="173">
        <v>0</v>
      </c>
      <c r="F138" s="173">
        <v>0</v>
      </c>
      <c r="G138" s="173">
        <v>0</v>
      </c>
      <c r="H138" s="174">
        <v>0</v>
      </c>
      <c r="I138" s="175">
        <v>0</v>
      </c>
      <c r="J138" s="176">
        <v>10</v>
      </c>
      <c r="K138" s="176">
        <v>0</v>
      </c>
      <c r="L138" s="176">
        <v>0</v>
      </c>
      <c r="M138" s="176">
        <v>0</v>
      </c>
      <c r="N138" s="177">
        <v>0</v>
      </c>
      <c r="O138" s="178">
        <v>0</v>
      </c>
      <c r="P138" s="9"/>
      <c r="Q138" s="6">
        <f t="shared" si="48"/>
        <v>10</v>
      </c>
      <c r="R138" s="105"/>
      <c r="S138" s="11"/>
      <c r="T138" s="6">
        <f>D138*Z105+E138*Z106+F138*Z107+G138*Z108+H138*Z109+I138*Z110</f>
        <v>12.658856249999998</v>
      </c>
      <c r="U138" s="20"/>
      <c r="V138" s="9"/>
      <c r="W138" s="6">
        <f>IF(SUM(D138:I138)&gt;0.95,Q138+T138,"")</f>
        <v>22.658856249999999</v>
      </c>
      <c r="X138" s="105"/>
      <c r="Y138" s="11"/>
      <c r="Z138" s="6"/>
      <c r="AA138" s="105"/>
      <c r="AB138" s="86"/>
    </row>
    <row r="139" spans="1:29" ht="14.25" customHeight="1" x14ac:dyDescent="0.15">
      <c r="A139" s="62"/>
      <c r="B139" s="62"/>
      <c r="C139" s="63">
        <f>IF(SUM(D139:I139)&gt;0.99,$I$2,"")</f>
        <v>5</v>
      </c>
      <c r="D139" s="179">
        <v>1</v>
      </c>
      <c r="E139" s="180">
        <v>0</v>
      </c>
      <c r="F139" s="180">
        <v>0</v>
      </c>
      <c r="G139" s="180">
        <v>0</v>
      </c>
      <c r="H139" s="181">
        <v>0</v>
      </c>
      <c r="I139" s="182">
        <v>0</v>
      </c>
      <c r="J139" s="176">
        <v>11.3</v>
      </c>
      <c r="K139" s="176">
        <v>0</v>
      </c>
      <c r="L139" s="176">
        <v>0</v>
      </c>
      <c r="M139" s="176">
        <v>0</v>
      </c>
      <c r="N139" s="177">
        <v>0</v>
      </c>
      <c r="O139" s="178">
        <v>0</v>
      </c>
      <c r="P139" s="9"/>
      <c r="Q139" s="6">
        <f t="shared" si="48"/>
        <v>11.3</v>
      </c>
      <c r="R139" s="105"/>
      <c r="S139" s="11"/>
      <c r="T139" s="6">
        <f>D139*Z105+E139*Z106+F139*Z107+G139*Z108+H139*Z109+I139*Z110</f>
        <v>12.658856249999998</v>
      </c>
      <c r="U139" s="20"/>
      <c r="V139" s="9"/>
      <c r="W139" s="6">
        <f t="shared" ref="W139:W155" si="49">IF(SUM(D139:I139)&gt;0.95,Q139+T139,"")</f>
        <v>23.958856249999997</v>
      </c>
      <c r="X139" s="105"/>
      <c r="Y139" s="11"/>
      <c r="Z139" s="6"/>
      <c r="AA139" s="105"/>
      <c r="AB139" s="86"/>
    </row>
    <row r="140" spans="1:29" ht="14.25" customHeight="1" thickBot="1" x14ac:dyDescent="0.2">
      <c r="A140" s="67"/>
      <c r="B140" s="67"/>
      <c r="C140" s="65">
        <f>IF(SUM(D140:I140)&gt;0.99,$J$2,"")</f>
        <v>6</v>
      </c>
      <c r="D140" s="186">
        <v>1</v>
      </c>
      <c r="E140" s="187">
        <v>0</v>
      </c>
      <c r="F140" s="187">
        <v>0</v>
      </c>
      <c r="G140" s="187">
        <v>0</v>
      </c>
      <c r="H140" s="188">
        <v>0</v>
      </c>
      <c r="I140" s="189">
        <v>0</v>
      </c>
      <c r="J140" s="193">
        <v>16.5</v>
      </c>
      <c r="K140" s="193">
        <v>0</v>
      </c>
      <c r="L140" s="193">
        <v>0</v>
      </c>
      <c r="M140" s="193">
        <v>0</v>
      </c>
      <c r="N140" s="194">
        <v>0</v>
      </c>
      <c r="O140" s="195">
        <v>0</v>
      </c>
      <c r="P140" s="10"/>
      <c r="Q140" s="107">
        <f>IF(SUM(D140:I140)&gt;0.95,D140*J140+E140*K140+F140*L140+G140*M140+H140*N140+I140*O140,"")</f>
        <v>16.5</v>
      </c>
      <c r="R140" s="124"/>
      <c r="S140" s="125"/>
      <c r="T140" s="6">
        <f>D140*Z105+E140*Z106+F140*Z107+G140*Z108+H140*Z109+I140*Z110</f>
        <v>12.658856249999998</v>
      </c>
      <c r="U140" s="123"/>
      <c r="V140" s="10"/>
      <c r="W140" s="122">
        <f t="shared" si="49"/>
        <v>29.158856249999999</v>
      </c>
      <c r="X140" s="124"/>
      <c r="Y140" s="125"/>
      <c r="Z140" s="122"/>
      <c r="AA140" s="124"/>
      <c r="AB140" s="86"/>
    </row>
    <row r="141" spans="1:29" ht="14.25" customHeight="1" thickTop="1" x14ac:dyDescent="0.15">
      <c r="A141" s="60"/>
      <c r="B141" s="60"/>
      <c r="C141" s="61">
        <f>IF(SUM(D141:I141)&gt;0.99,$E$2,"")</f>
        <v>1</v>
      </c>
      <c r="D141" s="165">
        <v>0.5</v>
      </c>
      <c r="E141" s="166">
        <v>0.25</v>
      </c>
      <c r="F141" s="166">
        <v>0.25</v>
      </c>
      <c r="G141" s="166">
        <v>0</v>
      </c>
      <c r="H141" s="167">
        <v>0</v>
      </c>
      <c r="I141" s="168">
        <v>0</v>
      </c>
      <c r="J141" s="169">
        <v>0.5</v>
      </c>
      <c r="K141" s="169">
        <v>0.7</v>
      </c>
      <c r="L141" s="169">
        <v>1.2</v>
      </c>
      <c r="M141" s="169">
        <v>0</v>
      </c>
      <c r="N141" s="170">
        <v>0</v>
      </c>
      <c r="O141" s="171">
        <v>0</v>
      </c>
      <c r="P141" s="8"/>
      <c r="Q141" s="102">
        <f>IF(SUM(D141:I141)&gt;0.95,D141*J141+E141*K141+F141*L141+G141*M141+H141*N141+I141*O141,"")</f>
        <v>0.72499999999999998</v>
      </c>
      <c r="R141" s="104"/>
      <c r="S141" s="101"/>
      <c r="T141" s="6">
        <f>D141*Z123+E141*Z124+F141*Z125+G141*Z126+H141*Z127+I141*Z128</f>
        <v>16.812076562499996</v>
      </c>
      <c r="U141" s="103"/>
      <c r="V141" s="8"/>
      <c r="W141" s="102">
        <f t="shared" si="49"/>
        <v>17.537076562499998</v>
      </c>
      <c r="X141" s="104"/>
      <c r="Y141" s="101"/>
      <c r="Z141" s="102">
        <f>IF(OR(SUM(D141:I141)&gt;0.95,SUM(D147:I147)&gt;0.95,SUM(D153:I153)&gt;0.95),IF($I$5="min",MIN(W141,W147,W153),MAX(W141,W147,W153)),"")</f>
        <v>17.537076562499998</v>
      </c>
      <c r="AA141" s="104"/>
      <c r="AB141" s="86"/>
      <c r="AC141" s="85">
        <f>Z141-Z123</f>
        <v>2.4383865625000016</v>
      </c>
    </row>
    <row r="142" spans="1:29" ht="14.25" customHeight="1" x14ac:dyDescent="0.15">
      <c r="A142" s="62"/>
      <c r="B142" s="62"/>
      <c r="C142" s="63">
        <f>IF(SUM(D142:I142)&gt;0.99,$F$2,"")</f>
        <v>2</v>
      </c>
      <c r="D142" s="172">
        <v>0</v>
      </c>
      <c r="E142" s="173">
        <v>0.65</v>
      </c>
      <c r="F142" s="173">
        <v>0.1</v>
      </c>
      <c r="G142" s="173">
        <v>0.1</v>
      </c>
      <c r="H142" s="174">
        <v>0.15</v>
      </c>
      <c r="I142" s="175">
        <v>0</v>
      </c>
      <c r="J142" s="176">
        <v>0</v>
      </c>
      <c r="K142" s="176">
        <v>1.2</v>
      </c>
      <c r="L142" s="176">
        <v>2</v>
      </c>
      <c r="M142" s="176">
        <v>3.3</v>
      </c>
      <c r="N142" s="177">
        <v>5.5</v>
      </c>
      <c r="O142" s="178">
        <v>0</v>
      </c>
      <c r="P142" s="9"/>
      <c r="Q142" s="6">
        <f>IF(SUM(D142:I142)&gt;0.95,D142*J142+E142*K142+F142*L142+G142*M142+H142*N142+I142*O142,"")</f>
        <v>2.1349999999999998</v>
      </c>
      <c r="R142" s="105"/>
      <c r="S142" s="11"/>
      <c r="T142" s="6">
        <f>D142*Z123+E142*Z124+F142*Z125+G142*Z126+H142*Z127+I142*Z128</f>
        <v>19.340630600000001</v>
      </c>
      <c r="U142" s="20"/>
      <c r="V142" s="9"/>
      <c r="W142" s="6">
        <f t="shared" si="49"/>
        <v>21.475630600000002</v>
      </c>
      <c r="X142" s="105"/>
      <c r="Y142" s="11"/>
      <c r="Z142" s="6">
        <f>IF(OR(SUM(D142:I142)&gt;0.95,SUM(D148:I148)&gt;0.95,SUM(D154:I154)&gt;0.95),IF($I$5="min",MIN(W142,W148,W154),MAX(W142,W148,W154)),"")</f>
        <v>19.798689999999997</v>
      </c>
      <c r="AA142" s="105"/>
      <c r="AB142" s="86"/>
      <c r="AC142" s="85">
        <f>Z142-Z124</f>
        <v>2.4398337499999982</v>
      </c>
    </row>
    <row r="143" spans="1:29" ht="14.25" customHeight="1" x14ac:dyDescent="0.15">
      <c r="A143" s="62" t="s">
        <v>2</v>
      </c>
      <c r="B143" s="62">
        <f>IF(ISNUMBER(A148),$G$4,"")</f>
        <v>0</v>
      </c>
      <c r="C143" s="63">
        <f>IF(SUM(D143:I143)&gt;0.99,$G$2,"")</f>
        <v>3</v>
      </c>
      <c r="D143" s="172">
        <v>0</v>
      </c>
      <c r="E143" s="173">
        <v>0</v>
      </c>
      <c r="F143" s="173">
        <v>0.55000000000000004</v>
      </c>
      <c r="G143" s="173">
        <v>0.35</v>
      </c>
      <c r="H143" s="174">
        <v>0.05</v>
      </c>
      <c r="I143" s="175">
        <v>0.05</v>
      </c>
      <c r="J143" s="176">
        <v>0</v>
      </c>
      <c r="K143" s="176">
        <v>0</v>
      </c>
      <c r="L143" s="176">
        <v>3.3</v>
      </c>
      <c r="M143" s="176">
        <v>5.5</v>
      </c>
      <c r="N143" s="177">
        <v>9.1</v>
      </c>
      <c r="O143" s="178">
        <v>15</v>
      </c>
      <c r="P143" s="9"/>
      <c r="Q143" s="6">
        <f>IF(SUM(D143:I143)&gt;0.95,D143*J143+E143*K143+F143*L143+G143*M143+H143*N143+I143*O143,"")</f>
        <v>4.9449999999999994</v>
      </c>
      <c r="R143" s="105"/>
      <c r="S143" s="11"/>
      <c r="T143" s="6">
        <f>D143*Z123+E143*Z124+F143*Z125+G143*Z126+H143*Z127+I143*Z128</f>
        <v>22.216709224999999</v>
      </c>
      <c r="U143" s="20"/>
      <c r="V143" s="9"/>
      <c r="W143" s="6">
        <f t="shared" si="49"/>
        <v>27.161709224999999</v>
      </c>
      <c r="X143" s="105"/>
      <c r="Y143" s="11"/>
      <c r="Z143" s="6">
        <f>IF(OR(SUM(D143:I143)&gt;0.95,SUM(D149:I149)&gt;0.95,SUM(D155:I155)&gt;0.95),IF($I$5="min",MIN(W143,W149,W155),MAX(W143,W149,W155)),"")</f>
        <v>22.134789749999996</v>
      </c>
      <c r="AA143" s="105"/>
      <c r="AB143" s="86"/>
      <c r="AC143" s="85">
        <f t="shared" ref="AC143" si="50">Z143-Z125</f>
        <v>2.4427197499999984</v>
      </c>
    </row>
    <row r="144" spans="1:29" ht="14.25" customHeight="1" x14ac:dyDescent="0.15">
      <c r="A144" s="62"/>
      <c r="B144" s="62"/>
      <c r="C144" s="63">
        <f>IF(SUM(D144:I144)&gt;0.99,$H$2,"")</f>
        <v>4</v>
      </c>
      <c r="D144" s="172">
        <v>0</v>
      </c>
      <c r="E144" s="173">
        <v>0</v>
      </c>
      <c r="F144" s="173">
        <v>0</v>
      </c>
      <c r="G144" s="173">
        <v>0.6</v>
      </c>
      <c r="H144" s="174">
        <v>0.15</v>
      </c>
      <c r="I144" s="175">
        <v>0.25</v>
      </c>
      <c r="J144" s="176">
        <v>0</v>
      </c>
      <c r="K144" s="176">
        <v>0</v>
      </c>
      <c r="L144" s="176">
        <v>0</v>
      </c>
      <c r="M144" s="176">
        <v>9.1</v>
      </c>
      <c r="N144" s="177">
        <v>15</v>
      </c>
      <c r="O144" s="178">
        <v>24.7</v>
      </c>
      <c r="P144" s="9"/>
      <c r="Q144" s="6">
        <f t="shared" ref="Q144:Q145" si="51">IF(SUM(D144:I144)&gt;0.95,D144*J144+E144*K144+F144*L144+G144*M144+H144*N144+I144*O144,"")</f>
        <v>13.885</v>
      </c>
      <c r="R144" s="105"/>
      <c r="S144" s="11"/>
      <c r="T144" s="6">
        <f>D144*Z123+E144*Z124+F144*Z125+G144*Z126+H144*Z127+I144*Z128</f>
        <v>25.849574099999998</v>
      </c>
      <c r="U144" s="20"/>
      <c r="V144" s="9"/>
      <c r="W144" s="6">
        <f t="shared" si="49"/>
        <v>39.734574099999996</v>
      </c>
      <c r="X144" s="105"/>
      <c r="Y144" s="11"/>
      <c r="Z144" s="6">
        <f>IF(OR(SUM(D144:I144)&gt;0.95,SUM(D150:I150)&gt;0.95,SUM(D157:I157)&gt;0.95),IF($I$5="min",MIN(W144,W150,W158),MAX(W144,W150,W158)),"")</f>
        <v>27.378784499999998</v>
      </c>
      <c r="AA144" s="105"/>
      <c r="AB144" s="86"/>
      <c r="AC144" s="85">
        <f>Z144-Z126</f>
        <v>2.435398499999998</v>
      </c>
    </row>
    <row r="145" spans="1:29" ht="14.25" customHeight="1" x14ac:dyDescent="0.15">
      <c r="A145" s="62"/>
      <c r="B145" s="74"/>
      <c r="C145" s="63">
        <f>IF(SUM(D145:I145)&gt;0.99,$I$2,"")</f>
        <v>5</v>
      </c>
      <c r="D145" s="179">
        <v>0</v>
      </c>
      <c r="E145" s="180">
        <v>0</v>
      </c>
      <c r="F145" s="180">
        <v>0</v>
      </c>
      <c r="G145" s="180">
        <v>0</v>
      </c>
      <c r="H145" s="181">
        <v>0.45</v>
      </c>
      <c r="I145" s="182">
        <v>0.55000000000000004</v>
      </c>
      <c r="J145" s="183">
        <v>0</v>
      </c>
      <c r="K145" s="183">
        <v>0</v>
      </c>
      <c r="L145" s="183">
        <v>0</v>
      </c>
      <c r="M145" s="183">
        <v>0</v>
      </c>
      <c r="N145" s="184">
        <v>24.7</v>
      </c>
      <c r="O145" s="185">
        <v>40.799999999999997</v>
      </c>
      <c r="P145" s="116"/>
      <c r="Q145" s="6">
        <f t="shared" si="51"/>
        <v>33.555</v>
      </c>
      <c r="R145" s="117"/>
      <c r="S145" s="114"/>
      <c r="T145" s="6">
        <f>D145*Z123+E145*Z124+F145*Z125+G145*Z126+H145*Z127+I145*Z128</f>
        <v>26.81885625</v>
      </c>
      <c r="U145" s="115"/>
      <c r="V145" s="116"/>
      <c r="W145" s="6">
        <f t="shared" si="49"/>
        <v>60.373856250000003</v>
      </c>
      <c r="X145" s="117"/>
      <c r="Y145" s="11"/>
      <c r="Z145" s="6">
        <f>IF(OR(SUM(D145:I145)&gt;0.95,SUM(D151:I151)&gt;0.95,SUM(D157:I157)&gt;0.95),IF($I$5="min",MIN(W145,W151,W157),MAX(W145,W151,W157)),"")</f>
        <v>26.398689999999995</v>
      </c>
      <c r="AA145" s="105"/>
      <c r="AB145" s="86"/>
      <c r="AC145" s="85">
        <f t="shared" ref="AC145:AC146" si="52">Z145-Z127</f>
        <v>2.4398337499999982</v>
      </c>
    </row>
    <row r="146" spans="1:29" ht="14.25" customHeight="1" thickBot="1" x14ac:dyDescent="0.2">
      <c r="A146" s="62"/>
      <c r="B146" s="64"/>
      <c r="C146" s="65">
        <f>IF(SUM(D146:I146)&gt;0.99,$J$2,"")</f>
        <v>6</v>
      </c>
      <c r="D146" s="186">
        <v>1</v>
      </c>
      <c r="E146" s="187">
        <v>0</v>
      </c>
      <c r="F146" s="187">
        <v>0</v>
      </c>
      <c r="G146" s="187">
        <v>0</v>
      </c>
      <c r="H146" s="188">
        <v>0</v>
      </c>
      <c r="I146" s="189">
        <v>0</v>
      </c>
      <c r="J146" s="190">
        <v>16.5</v>
      </c>
      <c r="K146" s="190">
        <v>0</v>
      </c>
      <c r="L146" s="190">
        <v>0</v>
      </c>
      <c r="M146" s="190">
        <v>0</v>
      </c>
      <c r="N146" s="191">
        <v>0</v>
      </c>
      <c r="O146" s="192">
        <v>0</v>
      </c>
      <c r="P146" s="109"/>
      <c r="Q146" s="107">
        <f>IF(SUM(D146:I146)&gt;0.95,D146*J146+E146*K146+F146*L146+G146*M146+H146*N146+I146*O146,"")</f>
        <v>16.5</v>
      </c>
      <c r="R146" s="110"/>
      <c r="S146" s="106"/>
      <c r="T146" s="6">
        <f>D146*Z123+E146*Z124+F146*Z125+G146*Z126+H146*Z127+I146*Z128</f>
        <v>15.098689999999996</v>
      </c>
      <c r="U146" s="108"/>
      <c r="V146" s="109"/>
      <c r="W146" s="107">
        <f t="shared" si="49"/>
        <v>31.598689999999998</v>
      </c>
      <c r="X146" s="110"/>
      <c r="Y146" s="11"/>
      <c r="Z146" s="6">
        <f>IF(OR(SUM(D146:I146)&gt;0.95,SUM(D152:I152)&gt;0.95,SUM(D158:I158)&gt;0.95),IF($I$5="min",MIN(W146,W152,W158),MAX(W146,W152,W158)),"")</f>
        <v>31.598689999999998</v>
      </c>
      <c r="AA146" s="105"/>
      <c r="AB146" s="86"/>
      <c r="AC146" s="85">
        <f t="shared" si="52"/>
        <v>2.4398337499999982</v>
      </c>
    </row>
    <row r="147" spans="1:29" ht="14.25" customHeight="1" thickTop="1" x14ac:dyDescent="0.15">
      <c r="A147" s="62"/>
      <c r="B147" s="66"/>
      <c r="C147" s="61">
        <f>IF(SUM(D147:I147)&gt;0.99,$E$2,"")</f>
        <v>1</v>
      </c>
      <c r="D147" s="165">
        <v>0.5</v>
      </c>
      <c r="E147" s="166">
        <v>0.25</v>
      </c>
      <c r="F147" s="166">
        <v>0.25</v>
      </c>
      <c r="G147" s="166">
        <v>0</v>
      </c>
      <c r="H147" s="167">
        <v>0</v>
      </c>
      <c r="I147" s="168">
        <v>0</v>
      </c>
      <c r="J147" s="169">
        <v>0.5</v>
      </c>
      <c r="K147" s="169">
        <v>0.7</v>
      </c>
      <c r="L147" s="169">
        <v>1.2</v>
      </c>
      <c r="M147" s="169">
        <v>0</v>
      </c>
      <c r="N147" s="170">
        <v>0</v>
      </c>
      <c r="O147" s="171">
        <v>0</v>
      </c>
      <c r="P147" s="112"/>
      <c r="Q147" s="102">
        <f>IF(SUM(D147:I147)&gt;0.95,D147*J147+E147*K147+F147*L147+G147*M147+H147*N147+I147*O147,"")</f>
        <v>0.72499999999999998</v>
      </c>
      <c r="R147" s="113"/>
      <c r="S147" s="111"/>
      <c r="T147" s="6">
        <f>D147*Z123+E147*Z124+F147*Z125+G147*Z126+H147*Z127+I147*Z128</f>
        <v>16.812076562499996</v>
      </c>
      <c r="U147" s="41"/>
      <c r="V147" s="112"/>
      <c r="W147" s="12">
        <f t="shared" si="49"/>
        <v>17.537076562499998</v>
      </c>
      <c r="X147" s="113"/>
      <c r="Y147" s="11"/>
      <c r="Z147" s="6"/>
      <c r="AA147" s="105"/>
      <c r="AB147" s="86"/>
    </row>
    <row r="148" spans="1:29" ht="14.25" customHeight="1" x14ac:dyDescent="0.15">
      <c r="A148" s="62">
        <f>IF(A130&lt;$I$3,A130+1,"")</f>
        <v>8</v>
      </c>
      <c r="B148" s="62"/>
      <c r="C148" s="63">
        <f>IF(SUM(D148:I148)&gt;0.99,$F$2,"")</f>
        <v>2</v>
      </c>
      <c r="D148" s="172">
        <v>1</v>
      </c>
      <c r="E148" s="173">
        <v>0</v>
      </c>
      <c r="F148" s="173">
        <v>0</v>
      </c>
      <c r="G148" s="173">
        <v>0</v>
      </c>
      <c r="H148" s="174">
        <v>0</v>
      </c>
      <c r="I148" s="175">
        <v>0</v>
      </c>
      <c r="J148" s="176">
        <v>4.7</v>
      </c>
      <c r="K148" s="176">
        <v>0</v>
      </c>
      <c r="L148" s="176">
        <v>0</v>
      </c>
      <c r="M148" s="176">
        <v>0</v>
      </c>
      <c r="N148" s="177">
        <v>0</v>
      </c>
      <c r="O148" s="178">
        <v>0</v>
      </c>
      <c r="P148" s="9"/>
      <c r="Q148" s="6">
        <f>IF(SUM(D148:I148)&gt;0.95,D148*J148+E148*K148+F148*L148+G148*M148+H148*N148+I148*O148,"")</f>
        <v>4.7</v>
      </c>
      <c r="R148" s="105"/>
      <c r="S148" s="11"/>
      <c r="T148" s="6">
        <f>D148*Z123+E148*Z124+F148*Z125+G148*Z126+H148*Z127+I148*Z128</f>
        <v>15.098689999999996</v>
      </c>
      <c r="U148" s="20"/>
      <c r="V148" s="9"/>
      <c r="W148" s="6">
        <f t="shared" si="49"/>
        <v>19.798689999999997</v>
      </c>
      <c r="X148" s="105"/>
      <c r="Y148" s="11"/>
      <c r="Z148" s="6"/>
      <c r="AA148" s="105"/>
      <c r="AB148" s="86"/>
    </row>
    <row r="149" spans="1:29" ht="14.25" customHeight="1" x14ac:dyDescent="0.15">
      <c r="A149" s="62"/>
      <c r="B149" s="62">
        <f>IF(ISNUMBER(A148),$H$4,"")</f>
        <v>1</v>
      </c>
      <c r="C149" s="63">
        <f>IF(SUM(D149:I149)&gt;0.99,$G$2,"")</f>
        <v>3</v>
      </c>
      <c r="D149" s="172">
        <v>0.4</v>
      </c>
      <c r="E149" s="173">
        <v>0.6</v>
      </c>
      <c r="F149" s="173">
        <v>0</v>
      </c>
      <c r="G149" s="173">
        <v>0</v>
      </c>
      <c r="H149" s="174">
        <v>0</v>
      </c>
      <c r="I149" s="175">
        <v>0</v>
      </c>
      <c r="J149" s="176">
        <v>5.2</v>
      </c>
      <c r="K149" s="176">
        <v>6</v>
      </c>
      <c r="L149" s="176">
        <v>0</v>
      </c>
      <c r="M149" s="176">
        <v>0</v>
      </c>
      <c r="N149" s="177">
        <v>0</v>
      </c>
      <c r="O149" s="178">
        <v>0</v>
      </c>
      <c r="P149" s="9"/>
      <c r="Q149" s="6">
        <f t="shared" ref="Q149:Q151" si="53">IF(SUM(D149:I149)&gt;0.95,D149*J149+E149*K149+F149*L149+G149*M149+H149*N149+I149*O149,"")</f>
        <v>5.68</v>
      </c>
      <c r="R149" s="105"/>
      <c r="S149" s="11"/>
      <c r="T149" s="6">
        <f>D149*Z123+E149*Z124+F149*Z125+G149*Z126+H149*Z127+I149*Z128</f>
        <v>16.454789749999996</v>
      </c>
      <c r="U149" s="20"/>
      <c r="V149" s="9"/>
      <c r="W149" s="6">
        <f t="shared" si="49"/>
        <v>22.134789749999996</v>
      </c>
      <c r="X149" s="105"/>
      <c r="Y149" s="11"/>
      <c r="Z149" s="6"/>
      <c r="AA149" s="105"/>
      <c r="AB149" s="86"/>
    </row>
    <row r="150" spans="1:29" ht="14.25" customHeight="1" x14ac:dyDescent="0.15">
      <c r="A150" s="62"/>
      <c r="B150" s="62"/>
      <c r="C150" s="63">
        <f>IF(SUM(D150:I150)&gt;0.99,$H$2,"")</f>
        <v>4</v>
      </c>
      <c r="D150" s="172">
        <v>0</v>
      </c>
      <c r="E150" s="173">
        <v>0.4</v>
      </c>
      <c r="F150" s="173">
        <v>0.6</v>
      </c>
      <c r="G150" s="173">
        <v>0</v>
      </c>
      <c r="H150" s="174">
        <v>0</v>
      </c>
      <c r="I150" s="175">
        <v>0</v>
      </c>
      <c r="J150" s="176">
        <v>0</v>
      </c>
      <c r="K150" s="176">
        <v>7.3</v>
      </c>
      <c r="L150" s="176">
        <v>9.5</v>
      </c>
      <c r="M150" s="176">
        <v>0</v>
      </c>
      <c r="N150" s="177">
        <v>0</v>
      </c>
      <c r="O150" s="178">
        <v>0</v>
      </c>
      <c r="P150" s="9"/>
      <c r="Q150" s="6">
        <f t="shared" si="53"/>
        <v>8.620000000000001</v>
      </c>
      <c r="R150" s="105"/>
      <c r="S150" s="11"/>
      <c r="T150" s="6">
        <f>D150*Z123+E150*Z124+F150*Z125+G150*Z126+H150*Z127+I150*Z128</f>
        <v>18.758784499999997</v>
      </c>
      <c r="U150" s="20"/>
      <c r="V150" s="9"/>
      <c r="W150" s="6">
        <f t="shared" si="49"/>
        <v>27.378784499999998</v>
      </c>
      <c r="X150" s="105"/>
      <c r="Y150" s="11"/>
      <c r="Z150" s="6"/>
      <c r="AA150" s="105"/>
      <c r="AB150" s="86"/>
    </row>
    <row r="151" spans="1:29" ht="14.25" customHeight="1" x14ac:dyDescent="0.15">
      <c r="A151" s="74"/>
      <c r="B151" s="74"/>
      <c r="C151" s="63">
        <f>IF(SUM(D151:I151)&gt;0.99,$I$2,"")</f>
        <v>5</v>
      </c>
      <c r="D151" s="179">
        <v>0</v>
      </c>
      <c r="E151" s="180">
        <v>0</v>
      </c>
      <c r="F151" s="180">
        <v>0.4</v>
      </c>
      <c r="G151" s="180">
        <v>0.6</v>
      </c>
      <c r="H151" s="181">
        <v>0</v>
      </c>
      <c r="I151" s="182">
        <v>0</v>
      </c>
      <c r="J151" s="183">
        <v>0</v>
      </c>
      <c r="K151" s="183">
        <v>0</v>
      </c>
      <c r="L151" s="183">
        <v>13.1</v>
      </c>
      <c r="M151" s="183">
        <v>19</v>
      </c>
      <c r="N151" s="184">
        <v>0</v>
      </c>
      <c r="O151" s="185">
        <v>0</v>
      </c>
      <c r="P151" s="116"/>
      <c r="Q151" s="6">
        <f t="shared" si="53"/>
        <v>16.64</v>
      </c>
      <c r="R151" s="117"/>
      <c r="S151" s="114"/>
      <c r="T151" s="6">
        <f>D151*Z123+E151*Z124+F151*Z125+G151*Z126+H151*Z127+I151*Z128</f>
        <v>22.842859599999997</v>
      </c>
      <c r="U151" s="115"/>
      <c r="V151" s="116"/>
      <c r="W151" s="6">
        <f t="shared" si="49"/>
        <v>39.482859599999998</v>
      </c>
      <c r="X151" s="117"/>
      <c r="Y151" s="114"/>
      <c r="Z151" s="18"/>
      <c r="AA151" s="117"/>
      <c r="AB151" s="86"/>
    </row>
    <row r="152" spans="1:29" s="18" customFormat="1" ht="14.25" customHeight="1" thickBot="1" x14ac:dyDescent="0.2">
      <c r="A152" s="74"/>
      <c r="B152" s="74"/>
      <c r="C152" s="65">
        <f>IF(SUM(D152:I152)&gt;0.99,$J$2,"")</f>
        <v>6</v>
      </c>
      <c r="D152" s="186">
        <v>1</v>
      </c>
      <c r="E152" s="187">
        <v>0</v>
      </c>
      <c r="F152" s="187">
        <v>0</v>
      </c>
      <c r="G152" s="187">
        <v>0</v>
      </c>
      <c r="H152" s="188">
        <v>0</v>
      </c>
      <c r="I152" s="189">
        <v>0</v>
      </c>
      <c r="J152" s="190">
        <v>16.5</v>
      </c>
      <c r="K152" s="190">
        <v>0</v>
      </c>
      <c r="L152" s="190">
        <v>0</v>
      </c>
      <c r="M152" s="190">
        <v>0</v>
      </c>
      <c r="N152" s="191">
        <v>0</v>
      </c>
      <c r="O152" s="192">
        <v>0</v>
      </c>
      <c r="P152" s="116"/>
      <c r="Q152" s="107">
        <f>IF(SUM(D152:I152)&gt;0.95,D152*J152+E152*K152+F152*L152+G152*M152+H152*N152+I152*O152,"")</f>
        <v>16.5</v>
      </c>
      <c r="R152" s="117"/>
      <c r="S152" s="114"/>
      <c r="T152" s="6">
        <f>D152*Z123+E152*Z124+F152*Z125+G152*Z126+H152*Z127+I152*Z128</f>
        <v>15.098689999999996</v>
      </c>
      <c r="U152" s="115"/>
      <c r="V152" s="116"/>
      <c r="W152" s="18">
        <f t="shared" si="49"/>
        <v>31.598689999999998</v>
      </c>
      <c r="X152" s="117"/>
      <c r="Y152" s="114"/>
      <c r="AA152" s="117"/>
      <c r="AB152" s="88"/>
      <c r="AC152" s="89"/>
    </row>
    <row r="153" spans="1:29" s="12" customFormat="1" ht="14.25" customHeight="1" thickTop="1" x14ac:dyDescent="0.15">
      <c r="A153" s="66"/>
      <c r="B153" s="75"/>
      <c r="C153" s="61">
        <f>IF(SUM(D153:I153)&gt;0.99,$E$2,"")</f>
        <v>1</v>
      </c>
      <c r="D153" s="165">
        <v>0.5</v>
      </c>
      <c r="E153" s="166">
        <v>0.25</v>
      </c>
      <c r="F153" s="166">
        <v>0.25</v>
      </c>
      <c r="G153" s="166">
        <v>0</v>
      </c>
      <c r="H153" s="167">
        <v>0</v>
      </c>
      <c r="I153" s="168">
        <v>0</v>
      </c>
      <c r="J153" s="169">
        <v>0.5</v>
      </c>
      <c r="K153" s="169">
        <v>0.7</v>
      </c>
      <c r="L153" s="169">
        <v>1.2</v>
      </c>
      <c r="M153" s="169">
        <v>0</v>
      </c>
      <c r="N153" s="170">
        <v>0</v>
      </c>
      <c r="O153" s="171">
        <v>0</v>
      </c>
      <c r="P153" s="119"/>
      <c r="Q153" s="102">
        <f>IF(SUM(D153:I153)&gt;0.95,D153*J153+E153*K153+F153*L153+G153*M153+H153*N153+I153*O153,"")</f>
        <v>0.72499999999999998</v>
      </c>
      <c r="R153" s="120"/>
      <c r="S153" s="121"/>
      <c r="T153" s="6">
        <f>D153*Z123+E153*Z124+F153*Z125+G153*Z126+H153*Z127+I153*Z128</f>
        <v>16.812076562499996</v>
      </c>
      <c r="U153" s="118"/>
      <c r="V153" s="119"/>
      <c r="W153" s="144">
        <f t="shared" si="49"/>
        <v>17.537076562499998</v>
      </c>
      <c r="X153" s="120"/>
      <c r="Y153" s="111"/>
      <c r="AA153" s="113"/>
      <c r="AB153" s="90"/>
      <c r="AC153" s="91"/>
    </row>
    <row r="154" spans="1:29" ht="14.25" customHeight="1" x14ac:dyDescent="0.15">
      <c r="A154" s="62"/>
      <c r="B154" s="62"/>
      <c r="C154" s="63">
        <f>IF(SUM(D154:I154)&gt;0.99,$F$2,"")</f>
        <v>2</v>
      </c>
      <c r="D154" s="172">
        <v>1</v>
      </c>
      <c r="E154" s="173">
        <v>0</v>
      </c>
      <c r="F154" s="173">
        <v>0</v>
      </c>
      <c r="G154" s="173">
        <v>0</v>
      </c>
      <c r="H154" s="174">
        <v>0</v>
      </c>
      <c r="I154" s="175">
        <v>0</v>
      </c>
      <c r="J154" s="176">
        <v>8.6999999999999993</v>
      </c>
      <c r="K154" s="176">
        <v>0</v>
      </c>
      <c r="L154" s="176">
        <v>0</v>
      </c>
      <c r="M154" s="176">
        <v>0</v>
      </c>
      <c r="N154" s="177">
        <v>0</v>
      </c>
      <c r="O154" s="178">
        <v>0</v>
      </c>
      <c r="P154" s="9"/>
      <c r="Q154" s="6">
        <f>IF(SUM(D154:I154)&gt;0.95,D154*J154+E154*K154+F154*L154+G154*M154+H154*N154+I154*O154,"")</f>
        <v>8.6999999999999993</v>
      </c>
      <c r="R154" s="105"/>
      <c r="S154" s="11"/>
      <c r="T154" s="6">
        <f>D154*Z123+E154*Z124+F154*Z125+G154*Z126+H154*Z127+I154*Z128</f>
        <v>15.098689999999996</v>
      </c>
      <c r="U154" s="20"/>
      <c r="V154" s="9"/>
      <c r="W154" s="6">
        <f t="shared" si="49"/>
        <v>23.798689999999993</v>
      </c>
      <c r="X154" s="105"/>
      <c r="Y154" s="11"/>
      <c r="Z154" s="6"/>
      <c r="AA154" s="105"/>
      <c r="AB154" s="86"/>
    </row>
    <row r="155" spans="1:29" ht="14.25" customHeight="1" x14ac:dyDescent="0.15">
      <c r="A155" s="62"/>
      <c r="B155" s="62">
        <f>IF(ISNUMBER(A148),$I$4,"")</f>
        <v>2</v>
      </c>
      <c r="C155" s="63">
        <f>IF(SUM(D155:I155)&gt;0.99,$G$2,"")</f>
        <v>3</v>
      </c>
      <c r="D155" s="172">
        <v>1</v>
      </c>
      <c r="E155" s="173">
        <v>0</v>
      </c>
      <c r="F155" s="173">
        <v>0</v>
      </c>
      <c r="G155" s="173">
        <v>0</v>
      </c>
      <c r="H155" s="174">
        <v>0</v>
      </c>
      <c r="I155" s="175">
        <v>0</v>
      </c>
      <c r="J155" s="176">
        <v>9.1999999999999993</v>
      </c>
      <c r="K155" s="176">
        <v>0</v>
      </c>
      <c r="L155" s="176">
        <v>0</v>
      </c>
      <c r="M155" s="176">
        <v>0</v>
      </c>
      <c r="N155" s="177">
        <v>0</v>
      </c>
      <c r="O155" s="178">
        <v>0</v>
      </c>
      <c r="P155" s="9"/>
      <c r="Q155" s="6">
        <f t="shared" ref="Q155:Q157" si="54">IF(SUM(D155:I155)&gt;0.95,D155*J155+E155*K155+F155*L155+G155*M155+H155*N155+I155*O155,"")</f>
        <v>9.1999999999999993</v>
      </c>
      <c r="R155" s="105"/>
      <c r="S155" s="11"/>
      <c r="T155" s="6">
        <f>D155*Z123+E155*Z124+F155*Z125+G155*Z126+H155*Z127+I155*Z128</f>
        <v>15.098689999999996</v>
      </c>
      <c r="U155" s="20"/>
      <c r="V155" s="9"/>
      <c r="W155" s="6">
        <f t="shared" si="49"/>
        <v>24.298689999999993</v>
      </c>
      <c r="X155" s="105"/>
      <c r="Y155" s="11"/>
      <c r="Z155" s="6"/>
      <c r="AA155" s="105"/>
      <c r="AB155" s="86"/>
    </row>
    <row r="156" spans="1:29" ht="14.25" customHeight="1" x14ac:dyDescent="0.15">
      <c r="A156" s="62"/>
      <c r="B156" s="62"/>
      <c r="C156" s="63">
        <f>IF(SUM(D156:I156)&gt;0.99,$H$2,"")</f>
        <v>4</v>
      </c>
      <c r="D156" s="172">
        <v>1</v>
      </c>
      <c r="E156" s="173">
        <v>0</v>
      </c>
      <c r="F156" s="173">
        <v>0</v>
      </c>
      <c r="G156" s="173">
        <v>0</v>
      </c>
      <c r="H156" s="174">
        <v>0</v>
      </c>
      <c r="I156" s="175">
        <v>0</v>
      </c>
      <c r="J156" s="176">
        <v>10</v>
      </c>
      <c r="K156" s="176">
        <v>0</v>
      </c>
      <c r="L156" s="176">
        <v>0</v>
      </c>
      <c r="M156" s="176">
        <v>0</v>
      </c>
      <c r="N156" s="177">
        <v>0</v>
      </c>
      <c r="O156" s="178">
        <v>0</v>
      </c>
      <c r="P156" s="9"/>
      <c r="Q156" s="6">
        <f t="shared" si="54"/>
        <v>10</v>
      </c>
      <c r="R156" s="105"/>
      <c r="S156" s="11"/>
      <c r="T156" s="6">
        <f>D156*Z123+E156*Z124+F156*Z125+G156*Z126+H156*Z127+I156*Z128</f>
        <v>15.098689999999996</v>
      </c>
      <c r="U156" s="20"/>
      <c r="V156" s="9"/>
      <c r="W156" s="6">
        <f>IF(SUM(D156:I156)&gt;0.95,Q156+T156,"")</f>
        <v>25.098689999999998</v>
      </c>
      <c r="X156" s="105"/>
      <c r="Y156" s="11"/>
      <c r="Z156" s="6"/>
      <c r="AA156" s="105"/>
      <c r="AB156" s="86"/>
    </row>
    <row r="157" spans="1:29" ht="14.25" customHeight="1" x14ac:dyDescent="0.15">
      <c r="A157" s="62"/>
      <c r="B157" s="62"/>
      <c r="C157" s="63">
        <f>IF(SUM(D157:I157)&gt;0.99,$I$2,"")</f>
        <v>5</v>
      </c>
      <c r="D157" s="179">
        <v>1</v>
      </c>
      <c r="E157" s="180">
        <v>0</v>
      </c>
      <c r="F157" s="180">
        <v>0</v>
      </c>
      <c r="G157" s="180">
        <v>0</v>
      </c>
      <c r="H157" s="181">
        <v>0</v>
      </c>
      <c r="I157" s="182">
        <v>0</v>
      </c>
      <c r="J157" s="176">
        <v>11.3</v>
      </c>
      <c r="K157" s="176">
        <v>0</v>
      </c>
      <c r="L157" s="176">
        <v>0</v>
      </c>
      <c r="M157" s="176">
        <v>0</v>
      </c>
      <c r="N157" s="177">
        <v>0</v>
      </c>
      <c r="O157" s="178">
        <v>0</v>
      </c>
      <c r="P157" s="9"/>
      <c r="Q157" s="6">
        <f t="shared" si="54"/>
        <v>11.3</v>
      </c>
      <c r="R157" s="105"/>
      <c r="S157" s="11"/>
      <c r="T157" s="6">
        <f>D157*Z123+E157*Z124+F157*Z125+G157*Z126+H157*Z127+I157*Z128</f>
        <v>15.098689999999996</v>
      </c>
      <c r="U157" s="20"/>
      <c r="V157" s="9"/>
      <c r="W157" s="6">
        <f t="shared" ref="W157:W173" si="55">IF(SUM(D157:I157)&gt;0.95,Q157+T157,"")</f>
        <v>26.398689999999995</v>
      </c>
      <c r="X157" s="105"/>
      <c r="Y157" s="11"/>
      <c r="Z157" s="6"/>
      <c r="AA157" s="105"/>
      <c r="AB157" s="86"/>
    </row>
    <row r="158" spans="1:29" ht="14.25" customHeight="1" thickBot="1" x14ac:dyDescent="0.2">
      <c r="A158" s="67"/>
      <c r="B158" s="67"/>
      <c r="C158" s="65">
        <f>IF(SUM(D158:I158)&gt;0.99,$J$2,"")</f>
        <v>6</v>
      </c>
      <c r="D158" s="186">
        <v>1</v>
      </c>
      <c r="E158" s="187">
        <v>0</v>
      </c>
      <c r="F158" s="187">
        <v>0</v>
      </c>
      <c r="G158" s="187">
        <v>0</v>
      </c>
      <c r="H158" s="188">
        <v>0</v>
      </c>
      <c r="I158" s="189">
        <v>0</v>
      </c>
      <c r="J158" s="193">
        <v>16.5</v>
      </c>
      <c r="K158" s="193">
        <v>0</v>
      </c>
      <c r="L158" s="193">
        <v>0</v>
      </c>
      <c r="M158" s="193">
        <v>0</v>
      </c>
      <c r="N158" s="194">
        <v>0</v>
      </c>
      <c r="O158" s="195">
        <v>0</v>
      </c>
      <c r="P158" s="10"/>
      <c r="Q158" s="107">
        <f>IF(SUM(D158:I158)&gt;0.95,D158*J158+E158*K158+F158*L158+G158*M158+H158*N158+I158*O158,"")</f>
        <v>16.5</v>
      </c>
      <c r="R158" s="124"/>
      <c r="S158" s="125"/>
      <c r="T158" s="6">
        <f>D158*Z123+E158*Z124+F158*Z125+G158*Z126+H158*Z127+I158*Z128</f>
        <v>15.098689999999996</v>
      </c>
      <c r="U158" s="123"/>
      <c r="V158" s="10"/>
      <c r="W158" s="122">
        <f t="shared" si="55"/>
        <v>31.598689999999998</v>
      </c>
      <c r="X158" s="124"/>
      <c r="Y158" s="125"/>
      <c r="Z158" s="122"/>
      <c r="AA158" s="124"/>
      <c r="AB158" s="86"/>
    </row>
    <row r="159" spans="1:29" ht="14.25" customHeight="1" thickTop="1" x14ac:dyDescent="0.15">
      <c r="A159" s="60"/>
      <c r="B159" s="60"/>
      <c r="C159" s="61">
        <f>IF(SUM(D159:I159)&gt;0.99,$E$2,"")</f>
        <v>1</v>
      </c>
      <c r="D159" s="165">
        <v>0.5</v>
      </c>
      <c r="E159" s="166">
        <v>0.25</v>
      </c>
      <c r="F159" s="166">
        <v>0.25</v>
      </c>
      <c r="G159" s="166">
        <v>0</v>
      </c>
      <c r="H159" s="167">
        <v>0</v>
      </c>
      <c r="I159" s="168">
        <v>0</v>
      </c>
      <c r="J159" s="169">
        <v>0.5</v>
      </c>
      <c r="K159" s="169">
        <v>0.7</v>
      </c>
      <c r="L159" s="169">
        <v>1.2</v>
      </c>
      <c r="M159" s="169">
        <v>0</v>
      </c>
      <c r="N159" s="170">
        <v>0</v>
      </c>
      <c r="O159" s="171">
        <v>0</v>
      </c>
      <c r="P159" s="8"/>
      <c r="Q159" s="102">
        <f>IF(SUM(D159:I159)&gt;0.95,D159*J159+E159*K159+F159*L159+G159*M159+H159*N159+I159*O159,"")</f>
        <v>0.72499999999999998</v>
      </c>
      <c r="R159" s="104"/>
      <c r="S159" s="101"/>
      <c r="T159" s="6">
        <f>D159*Z141+E159*Z142+F159*Z143+G159*Z144+H159*Z145+I159*Z146</f>
        <v>19.251908218749996</v>
      </c>
      <c r="U159" s="103"/>
      <c r="V159" s="8"/>
      <c r="W159" s="102">
        <f t="shared" si="55"/>
        <v>19.976908218749998</v>
      </c>
      <c r="X159" s="104"/>
      <c r="Y159" s="101"/>
      <c r="Z159" s="102">
        <f>IF(OR(SUM(D159:I159)&gt;0.95,SUM(D165:I165)&gt;0.95,SUM(D171:I171)&gt;0.95),IF($I$5="min",MIN(W159,W165,W171),MAX(W159,W165,W171)),"")</f>
        <v>19.976908218749998</v>
      </c>
      <c r="AA159" s="104"/>
      <c r="AB159" s="86"/>
      <c r="AC159" s="85">
        <f>Z159-Z141</f>
        <v>2.43983165625</v>
      </c>
    </row>
    <row r="160" spans="1:29" ht="14.25" customHeight="1" x14ac:dyDescent="0.15">
      <c r="A160" s="62"/>
      <c r="B160" s="62"/>
      <c r="C160" s="63">
        <f>IF(SUM(D160:I160)&gt;0.99,$F$2,"")</f>
        <v>2</v>
      </c>
      <c r="D160" s="172">
        <v>0</v>
      </c>
      <c r="E160" s="173">
        <v>0.65</v>
      </c>
      <c r="F160" s="173">
        <v>0.1</v>
      </c>
      <c r="G160" s="173">
        <v>0.1</v>
      </c>
      <c r="H160" s="174">
        <v>0.15</v>
      </c>
      <c r="I160" s="175">
        <v>0</v>
      </c>
      <c r="J160" s="176">
        <v>0</v>
      </c>
      <c r="K160" s="176">
        <v>1.2</v>
      </c>
      <c r="L160" s="176">
        <v>2</v>
      </c>
      <c r="M160" s="176">
        <v>3.3</v>
      </c>
      <c r="N160" s="177">
        <v>5.5</v>
      </c>
      <c r="O160" s="178">
        <v>0</v>
      </c>
      <c r="P160" s="9"/>
      <c r="Q160" s="6">
        <f>IF(SUM(D160:I160)&gt;0.95,D160*J160+E160*K160+F160*L160+G160*M160+H160*N160+I160*O160,"")</f>
        <v>2.1349999999999998</v>
      </c>
      <c r="R160" s="105"/>
      <c r="S160" s="11"/>
      <c r="T160" s="6">
        <f>D160*Z141+E160*Z142+F160*Z143+G160*Z144+H160*Z145+I160*Z146</f>
        <v>21.780309424999999</v>
      </c>
      <c r="U160" s="20"/>
      <c r="V160" s="9"/>
      <c r="W160" s="6">
        <f t="shared" si="55"/>
        <v>23.915309424999997</v>
      </c>
      <c r="X160" s="105"/>
      <c r="Y160" s="11"/>
      <c r="Z160" s="156">
        <f>IF(OR(SUM(D160:I160)&gt;0.95,SUM(D166:I166)&gt;0.95,SUM(D172:I172)&gt;0.95),IF($I$5="min",MIN(W160,W166,W172),MAX(W160,W166,W172)),"")</f>
        <v>22.237076562499997</v>
      </c>
      <c r="AA160" s="105"/>
      <c r="AB160" s="86"/>
      <c r="AC160" s="85">
        <f>Z160-Z142</f>
        <v>2.4383865624999999</v>
      </c>
    </row>
    <row r="161" spans="1:29" ht="14.25" customHeight="1" x14ac:dyDescent="0.15">
      <c r="A161" s="62" t="s">
        <v>2</v>
      </c>
      <c r="B161" s="62">
        <f>IF(ISNUMBER(A166),$G$4,"")</f>
        <v>0</v>
      </c>
      <c r="C161" s="63">
        <f>IF(SUM(D161:I161)&gt;0.99,$G$2,"")</f>
        <v>3</v>
      </c>
      <c r="D161" s="172">
        <v>0</v>
      </c>
      <c r="E161" s="173">
        <v>0</v>
      </c>
      <c r="F161" s="173">
        <v>0.55000000000000004</v>
      </c>
      <c r="G161" s="173">
        <v>0.35</v>
      </c>
      <c r="H161" s="174">
        <v>0.05</v>
      </c>
      <c r="I161" s="175">
        <v>0.05</v>
      </c>
      <c r="J161" s="176">
        <v>0</v>
      </c>
      <c r="K161" s="176">
        <v>0</v>
      </c>
      <c r="L161" s="176">
        <v>3.3</v>
      </c>
      <c r="M161" s="176">
        <v>5.5</v>
      </c>
      <c r="N161" s="177">
        <v>9.1</v>
      </c>
      <c r="O161" s="178">
        <v>15</v>
      </c>
      <c r="P161" s="9"/>
      <c r="Q161" s="6">
        <f>IF(SUM(D161:I161)&gt;0.95,D161*J161+E161*K161+F161*L161+G161*M161+H161*N161+I161*O161,"")</f>
        <v>4.9449999999999994</v>
      </c>
      <c r="R161" s="105"/>
      <c r="S161" s="11"/>
      <c r="T161" s="6">
        <f>D161*Z141+E161*Z142+F161*Z143+G161*Z144+H161*Z145+I161*Z146</f>
        <v>24.656577937499996</v>
      </c>
      <c r="U161" s="20"/>
      <c r="V161" s="9"/>
      <c r="W161" s="6">
        <f t="shared" si="55"/>
        <v>29.601577937499997</v>
      </c>
      <c r="X161" s="105"/>
      <c r="Y161" s="11"/>
      <c r="Z161" s="156">
        <f>IF(OR(SUM(D161:I161)&gt;0.95,SUM(D167:I167)&gt;0.95,SUM(D173:I173)&gt;0.95),IF($I$5="min",MIN(W161,W167,W173),MAX(W161,W167,W173)),"")</f>
        <v>24.574044624999996</v>
      </c>
      <c r="AA161" s="105"/>
      <c r="AB161" s="86"/>
      <c r="AC161" s="85">
        <f t="shared" ref="AC161" si="56">Z161-Z143</f>
        <v>2.4392548749999996</v>
      </c>
    </row>
    <row r="162" spans="1:29" ht="14.25" customHeight="1" x14ac:dyDescent="0.15">
      <c r="A162" s="62"/>
      <c r="B162" s="62"/>
      <c r="C162" s="63">
        <f>IF(SUM(D162:I162)&gt;0.99,$H$2,"")</f>
        <v>4</v>
      </c>
      <c r="D162" s="172">
        <v>0</v>
      </c>
      <c r="E162" s="173">
        <v>0</v>
      </c>
      <c r="F162" s="173">
        <v>0</v>
      </c>
      <c r="G162" s="173">
        <v>0.6</v>
      </c>
      <c r="H162" s="174">
        <v>0.15</v>
      </c>
      <c r="I162" s="175">
        <v>0.25</v>
      </c>
      <c r="J162" s="176">
        <v>0</v>
      </c>
      <c r="K162" s="176">
        <v>0</v>
      </c>
      <c r="L162" s="176">
        <v>0</v>
      </c>
      <c r="M162" s="176">
        <v>9.1</v>
      </c>
      <c r="N162" s="177">
        <v>15</v>
      </c>
      <c r="O162" s="178">
        <v>24.7</v>
      </c>
      <c r="P162" s="9"/>
      <c r="Q162" s="6">
        <f t="shared" ref="Q162:Q163" si="57">IF(SUM(D162:I162)&gt;0.95,D162*J162+E162*K162+F162*L162+G162*M162+H162*N162+I162*O162,"")</f>
        <v>13.885</v>
      </c>
      <c r="R162" s="105"/>
      <c r="S162" s="11"/>
      <c r="T162" s="6">
        <f>D162*Z141+E162*Z142+F162*Z143+G162*Z144+H162*Z145+I162*Z146</f>
        <v>28.286746699999995</v>
      </c>
      <c r="U162" s="20"/>
      <c r="V162" s="9"/>
      <c r="W162" s="6">
        <f t="shared" si="55"/>
        <v>42.171746699999993</v>
      </c>
      <c r="X162" s="105"/>
      <c r="Y162" s="11"/>
      <c r="Z162" s="156">
        <f>IF(OR(SUM(D162:I162)&gt;0.95,SUM(D168:I168)&gt;0.95,SUM(D175:I175)&gt;0.95),IF($I$5="min",MIN(W162,W168,W176),MAX(W162,W168,W176)),"")</f>
        <v>29.820349849999996</v>
      </c>
      <c r="AA162" s="105"/>
      <c r="AB162" s="86"/>
      <c r="AC162" s="85">
        <f>Z162-Z144</f>
        <v>2.4415653499999976</v>
      </c>
    </row>
    <row r="163" spans="1:29" ht="14.25" customHeight="1" x14ac:dyDescent="0.15">
      <c r="A163" s="62"/>
      <c r="B163" s="74"/>
      <c r="C163" s="63">
        <f>IF(SUM(D163:I163)&gt;0.99,$I$2,"")</f>
        <v>5</v>
      </c>
      <c r="D163" s="179">
        <v>0</v>
      </c>
      <c r="E163" s="180">
        <v>0</v>
      </c>
      <c r="F163" s="180">
        <v>0</v>
      </c>
      <c r="G163" s="180">
        <v>0</v>
      </c>
      <c r="H163" s="181">
        <v>0.45</v>
      </c>
      <c r="I163" s="182">
        <v>0.55000000000000004</v>
      </c>
      <c r="J163" s="183">
        <v>0</v>
      </c>
      <c r="K163" s="183">
        <v>0</v>
      </c>
      <c r="L163" s="183">
        <v>0</v>
      </c>
      <c r="M163" s="183">
        <v>0</v>
      </c>
      <c r="N163" s="184">
        <v>24.7</v>
      </c>
      <c r="O163" s="185">
        <v>40.799999999999997</v>
      </c>
      <c r="P163" s="116"/>
      <c r="Q163" s="6">
        <f t="shared" si="57"/>
        <v>33.555</v>
      </c>
      <c r="R163" s="117"/>
      <c r="S163" s="114"/>
      <c r="T163" s="6">
        <f>D163*Z141+E163*Z142+F163*Z143+G163*Z144+H163*Z145+I163*Z146</f>
        <v>29.258689999999998</v>
      </c>
      <c r="U163" s="115"/>
      <c r="V163" s="116"/>
      <c r="W163" s="6">
        <f t="shared" si="55"/>
        <v>62.813689999999994</v>
      </c>
      <c r="X163" s="117"/>
      <c r="Y163" s="11"/>
      <c r="Z163" s="157">
        <f>IF(OR(SUM(D163:I163)&gt;0.95,SUM(D169:I169)&gt;0.95,SUM(D175:I175)&gt;0.95),IF($I$5="min",MIN(W163,W169,W175),MAX(W163,W169,W175)),"")</f>
        <v>28.837076562499998</v>
      </c>
      <c r="AA163" s="105"/>
      <c r="AB163" s="86"/>
      <c r="AC163" s="85">
        <f t="shared" ref="AC163:AC164" si="58">Z163-Z145</f>
        <v>2.4383865625000034</v>
      </c>
    </row>
    <row r="164" spans="1:29" ht="14.25" customHeight="1" thickBot="1" x14ac:dyDescent="0.2">
      <c r="A164" s="62"/>
      <c r="B164" s="64"/>
      <c r="C164" s="65">
        <f>IF(SUM(D164:I164)&gt;0.99,$J$2,"")</f>
        <v>6</v>
      </c>
      <c r="D164" s="186">
        <v>1</v>
      </c>
      <c r="E164" s="187">
        <v>0</v>
      </c>
      <c r="F164" s="187">
        <v>0</v>
      </c>
      <c r="G164" s="187">
        <v>0</v>
      </c>
      <c r="H164" s="188">
        <v>0</v>
      </c>
      <c r="I164" s="189">
        <v>0</v>
      </c>
      <c r="J164" s="190">
        <v>16.5</v>
      </c>
      <c r="K164" s="190">
        <v>0</v>
      </c>
      <c r="L164" s="190">
        <v>0</v>
      </c>
      <c r="M164" s="190">
        <v>0</v>
      </c>
      <c r="N164" s="191">
        <v>0</v>
      </c>
      <c r="O164" s="192">
        <v>0</v>
      </c>
      <c r="P164" s="109"/>
      <c r="Q164" s="107">
        <f>IF(SUM(D164:I164)&gt;0.95,D164*J164+E164*K164+F164*L164+G164*M164+H164*N164+I164*O164,"")</f>
        <v>16.5</v>
      </c>
      <c r="R164" s="110"/>
      <c r="S164" s="106"/>
      <c r="T164" s="6">
        <f>D164*Z141+E164*Z142+F164*Z143+G164*Z144+H164*Z145+I164*Z146</f>
        <v>17.537076562499998</v>
      </c>
      <c r="U164" s="108"/>
      <c r="V164" s="109"/>
      <c r="W164" s="107">
        <f t="shared" si="55"/>
        <v>34.037076562499998</v>
      </c>
      <c r="X164" s="110"/>
      <c r="Y164" s="11"/>
      <c r="Z164" s="6">
        <f>IF(OR(SUM(D164:I164)&gt;0.95,SUM(D170:I170)&gt;0.95,SUM(D176:I176)&gt;0.95),IF($I$5="min",MIN(W164,W170,W176),MAX(W164,W170,W176)),"")</f>
        <v>34.037076562499998</v>
      </c>
      <c r="AA164" s="105"/>
      <c r="AB164" s="86"/>
      <c r="AC164" s="85">
        <f t="shared" si="58"/>
        <v>2.4383865624999999</v>
      </c>
    </row>
    <row r="165" spans="1:29" ht="14.25" customHeight="1" thickTop="1" x14ac:dyDescent="0.15">
      <c r="A165" s="62"/>
      <c r="B165" s="66"/>
      <c r="C165" s="61">
        <f>IF(SUM(D165:I165)&gt;0.99,$E$2,"")</f>
        <v>1</v>
      </c>
      <c r="D165" s="165">
        <v>0.5</v>
      </c>
      <c r="E165" s="166">
        <v>0.25</v>
      </c>
      <c r="F165" s="166">
        <v>0.25</v>
      </c>
      <c r="G165" s="166">
        <v>0</v>
      </c>
      <c r="H165" s="167">
        <v>0</v>
      </c>
      <c r="I165" s="168">
        <v>0</v>
      </c>
      <c r="J165" s="169">
        <v>0.5</v>
      </c>
      <c r="K165" s="169">
        <v>0.7</v>
      </c>
      <c r="L165" s="169">
        <v>1.2</v>
      </c>
      <c r="M165" s="169">
        <v>0</v>
      </c>
      <c r="N165" s="170">
        <v>0</v>
      </c>
      <c r="O165" s="171">
        <v>0</v>
      </c>
      <c r="P165" s="112"/>
      <c r="Q165" s="102">
        <f>IF(SUM(D165:I165)&gt;0.95,D165*J165+E165*K165+F165*L165+G165*M165+H165*N165+I165*O165,"")</f>
        <v>0.72499999999999998</v>
      </c>
      <c r="R165" s="113"/>
      <c r="S165" s="111"/>
      <c r="T165" s="6">
        <f>D165*Z141+E165*Z142+F165*Z143+G165*Z144+H165*Z145+I165*Z146</f>
        <v>19.251908218749996</v>
      </c>
      <c r="U165" s="41"/>
      <c r="V165" s="112"/>
      <c r="W165" s="12">
        <f t="shared" si="55"/>
        <v>19.976908218749998</v>
      </c>
      <c r="X165" s="113"/>
      <c r="Y165" s="11"/>
      <c r="Z165" s="6"/>
      <c r="AA165" s="105"/>
      <c r="AB165" s="86"/>
    </row>
    <row r="166" spans="1:29" ht="14.25" customHeight="1" x14ac:dyDescent="0.15">
      <c r="A166" s="62">
        <f>IF(A148&lt;$I$3,A148+1,"")</f>
        <v>9</v>
      </c>
      <c r="B166" s="62"/>
      <c r="C166" s="63">
        <f>IF(SUM(D166:I166)&gt;0.99,$F$2,"")</f>
        <v>2</v>
      </c>
      <c r="D166" s="172">
        <v>1</v>
      </c>
      <c r="E166" s="173">
        <v>0</v>
      </c>
      <c r="F166" s="173">
        <v>0</v>
      </c>
      <c r="G166" s="173">
        <v>0</v>
      </c>
      <c r="H166" s="174">
        <v>0</v>
      </c>
      <c r="I166" s="175">
        <v>0</v>
      </c>
      <c r="J166" s="176">
        <v>4.7</v>
      </c>
      <c r="K166" s="176">
        <v>0</v>
      </c>
      <c r="L166" s="176">
        <v>0</v>
      </c>
      <c r="M166" s="176">
        <v>0</v>
      </c>
      <c r="N166" s="177">
        <v>0</v>
      </c>
      <c r="O166" s="178">
        <v>0</v>
      </c>
      <c r="P166" s="9"/>
      <c r="Q166" s="6">
        <f>IF(SUM(D166:I166)&gt;0.95,D166*J166+E166*K166+F166*L166+G166*M166+H166*N166+I166*O166,"")</f>
        <v>4.7</v>
      </c>
      <c r="R166" s="105"/>
      <c r="S166" s="11"/>
      <c r="T166" s="6">
        <f>D166*Z141+E166*Z142+F166*Z143+G166*Z144+H166*Z145+I166*Z146</f>
        <v>17.537076562499998</v>
      </c>
      <c r="U166" s="20"/>
      <c r="V166" s="9"/>
      <c r="W166" s="156">
        <f t="shared" si="55"/>
        <v>22.237076562499997</v>
      </c>
      <c r="X166" s="105"/>
      <c r="Y166" s="11"/>
      <c r="Z166" s="6"/>
      <c r="AA166" s="105"/>
      <c r="AB166" s="86"/>
    </row>
    <row r="167" spans="1:29" ht="14.25" customHeight="1" x14ac:dyDescent="0.15">
      <c r="A167" s="62"/>
      <c r="B167" s="62">
        <f>IF(ISNUMBER(A166),$H$4,"")</f>
        <v>1</v>
      </c>
      <c r="C167" s="63">
        <f>IF(SUM(D167:I167)&gt;0.99,$G$2,"")</f>
        <v>3</v>
      </c>
      <c r="D167" s="172">
        <v>0.4</v>
      </c>
      <c r="E167" s="173">
        <v>0.6</v>
      </c>
      <c r="F167" s="173">
        <v>0</v>
      </c>
      <c r="G167" s="173">
        <v>0</v>
      </c>
      <c r="H167" s="174">
        <v>0</v>
      </c>
      <c r="I167" s="175">
        <v>0</v>
      </c>
      <c r="J167" s="176">
        <v>5.2</v>
      </c>
      <c r="K167" s="176">
        <v>6</v>
      </c>
      <c r="L167" s="176">
        <v>0</v>
      </c>
      <c r="M167" s="176">
        <v>0</v>
      </c>
      <c r="N167" s="177">
        <v>0</v>
      </c>
      <c r="O167" s="178">
        <v>0</v>
      </c>
      <c r="P167" s="9"/>
      <c r="Q167" s="6">
        <f t="shared" ref="Q167:Q169" si="59">IF(SUM(D167:I167)&gt;0.95,D167*J167+E167*K167+F167*L167+G167*M167+H167*N167+I167*O167,"")</f>
        <v>5.68</v>
      </c>
      <c r="R167" s="105"/>
      <c r="S167" s="11"/>
      <c r="T167" s="6">
        <f>D167*Z141+E167*Z142+F167*Z143+G167*Z144+H167*Z145+I167*Z146</f>
        <v>18.894044624999996</v>
      </c>
      <c r="U167" s="20"/>
      <c r="V167" s="9"/>
      <c r="W167" s="156">
        <f t="shared" si="55"/>
        <v>24.574044624999996</v>
      </c>
      <c r="X167" s="105"/>
      <c r="Y167" s="11"/>
      <c r="Z167" s="6"/>
      <c r="AA167" s="105"/>
      <c r="AB167" s="86"/>
    </row>
    <row r="168" spans="1:29" ht="14.25" customHeight="1" x14ac:dyDescent="0.15">
      <c r="A168" s="62"/>
      <c r="B168" s="62"/>
      <c r="C168" s="63">
        <f>IF(SUM(D168:I168)&gt;0.99,$H$2,"")</f>
        <v>4</v>
      </c>
      <c r="D168" s="172">
        <v>0</v>
      </c>
      <c r="E168" s="173">
        <v>0.4</v>
      </c>
      <c r="F168" s="173">
        <v>0.6</v>
      </c>
      <c r="G168" s="173">
        <v>0</v>
      </c>
      <c r="H168" s="174">
        <v>0</v>
      </c>
      <c r="I168" s="175">
        <v>0</v>
      </c>
      <c r="J168" s="176">
        <v>0</v>
      </c>
      <c r="K168" s="176">
        <v>7.3</v>
      </c>
      <c r="L168" s="176">
        <v>9.5</v>
      </c>
      <c r="M168" s="176">
        <v>0</v>
      </c>
      <c r="N168" s="177">
        <v>0</v>
      </c>
      <c r="O168" s="178">
        <v>0</v>
      </c>
      <c r="P168" s="9"/>
      <c r="Q168" s="6">
        <f t="shared" si="59"/>
        <v>8.620000000000001</v>
      </c>
      <c r="R168" s="105"/>
      <c r="S168" s="11"/>
      <c r="T168" s="6">
        <f>D168*Z141+E168*Z142+F168*Z143+G168*Z144+H168*Z145+I168*Z146</f>
        <v>21.200349849999995</v>
      </c>
      <c r="U168" s="20"/>
      <c r="V168" s="9"/>
      <c r="W168" s="156">
        <f t="shared" si="55"/>
        <v>29.820349849999996</v>
      </c>
      <c r="X168" s="105"/>
      <c r="Y168" s="11"/>
      <c r="Z168" s="6"/>
      <c r="AA168" s="105"/>
      <c r="AB168" s="86"/>
    </row>
    <row r="169" spans="1:29" ht="14.25" customHeight="1" x14ac:dyDescent="0.15">
      <c r="A169" s="74"/>
      <c r="B169" s="74"/>
      <c r="C169" s="63">
        <f>IF(SUM(D169:I169)&gt;0.99,$I$2,"")</f>
        <v>5</v>
      </c>
      <c r="D169" s="179">
        <v>0</v>
      </c>
      <c r="E169" s="180">
        <v>0</v>
      </c>
      <c r="F169" s="180">
        <v>0.4</v>
      </c>
      <c r="G169" s="180">
        <v>0.6</v>
      </c>
      <c r="H169" s="181">
        <v>0</v>
      </c>
      <c r="I169" s="182">
        <v>0</v>
      </c>
      <c r="J169" s="183">
        <v>0</v>
      </c>
      <c r="K169" s="183">
        <v>0</v>
      </c>
      <c r="L169" s="183">
        <v>13.1</v>
      </c>
      <c r="M169" s="183">
        <v>19</v>
      </c>
      <c r="N169" s="184">
        <v>0</v>
      </c>
      <c r="O169" s="185">
        <v>0</v>
      </c>
      <c r="P169" s="116"/>
      <c r="Q169" s="6">
        <f t="shared" si="59"/>
        <v>16.64</v>
      </c>
      <c r="R169" s="117"/>
      <c r="S169" s="114"/>
      <c r="T169" s="6">
        <f>D169*Z141+E169*Z142+F169*Z143+G169*Z144+H169*Z145+I169*Z146</f>
        <v>25.281186599999998</v>
      </c>
      <c r="U169" s="115"/>
      <c r="V169" s="116"/>
      <c r="W169" s="6">
        <f t="shared" si="55"/>
        <v>41.921186599999999</v>
      </c>
      <c r="X169" s="117"/>
      <c r="Y169" s="114"/>
      <c r="Z169" s="18"/>
      <c r="AA169" s="117"/>
      <c r="AB169" s="86"/>
    </row>
    <row r="170" spans="1:29" s="18" customFormat="1" ht="14.25" customHeight="1" thickBot="1" x14ac:dyDescent="0.2">
      <c r="A170" s="74"/>
      <c r="B170" s="74"/>
      <c r="C170" s="65">
        <f>IF(SUM(D170:I170)&gt;0.99,$J$2,"")</f>
        <v>6</v>
      </c>
      <c r="D170" s="186">
        <v>1</v>
      </c>
      <c r="E170" s="187">
        <v>0</v>
      </c>
      <c r="F170" s="187">
        <v>0</v>
      </c>
      <c r="G170" s="187">
        <v>0</v>
      </c>
      <c r="H170" s="188">
        <v>0</v>
      </c>
      <c r="I170" s="189">
        <v>0</v>
      </c>
      <c r="J170" s="190">
        <v>16.5</v>
      </c>
      <c r="K170" s="190">
        <v>0</v>
      </c>
      <c r="L170" s="190">
        <v>0</v>
      </c>
      <c r="M170" s="190">
        <v>0</v>
      </c>
      <c r="N170" s="191">
        <v>0</v>
      </c>
      <c r="O170" s="192">
        <v>0</v>
      </c>
      <c r="P170" s="116"/>
      <c r="Q170" s="107">
        <f>IF(SUM(D170:I170)&gt;0.95,D170*J170+E170*K170+F170*L170+G170*M170+H170*N170+I170*O170,"")</f>
        <v>16.5</v>
      </c>
      <c r="R170" s="117"/>
      <c r="S170" s="114"/>
      <c r="T170" s="6">
        <f>D170*Z141+E170*Z142+F170*Z143+G170*Z144+H170*Z145+I170*Z146</f>
        <v>17.537076562499998</v>
      </c>
      <c r="U170" s="115"/>
      <c r="V170" s="116"/>
      <c r="W170" s="18">
        <f t="shared" si="55"/>
        <v>34.037076562499998</v>
      </c>
      <c r="X170" s="117"/>
      <c r="Y170" s="114"/>
      <c r="AA170" s="117"/>
      <c r="AB170" s="88"/>
      <c r="AC170" s="89"/>
    </row>
    <row r="171" spans="1:29" s="12" customFormat="1" ht="14.25" customHeight="1" thickTop="1" x14ac:dyDescent="0.15">
      <c r="A171" s="66"/>
      <c r="B171" s="75"/>
      <c r="C171" s="61">
        <f>IF(SUM(D171:I171)&gt;0.99,$E$2,"")</f>
        <v>1</v>
      </c>
      <c r="D171" s="165">
        <v>0.5</v>
      </c>
      <c r="E171" s="166">
        <v>0.25</v>
      </c>
      <c r="F171" s="166">
        <v>0.25</v>
      </c>
      <c r="G171" s="166">
        <v>0</v>
      </c>
      <c r="H171" s="167">
        <v>0</v>
      </c>
      <c r="I171" s="168">
        <v>0</v>
      </c>
      <c r="J171" s="169">
        <v>0.5</v>
      </c>
      <c r="K171" s="169">
        <v>0.7</v>
      </c>
      <c r="L171" s="169">
        <v>1.2</v>
      </c>
      <c r="M171" s="169">
        <v>0</v>
      </c>
      <c r="N171" s="170">
        <v>0</v>
      </c>
      <c r="O171" s="171">
        <v>0</v>
      </c>
      <c r="P171" s="119"/>
      <c r="Q171" s="102">
        <f>IF(SUM(D171:I171)&gt;0.95,D171*J171+E171*K171+F171*L171+G171*M171+H171*N171+I171*O171,"")</f>
        <v>0.72499999999999998</v>
      </c>
      <c r="R171" s="120"/>
      <c r="S171" s="121"/>
      <c r="T171" s="6">
        <f>D171*Z141+E171*Z142+F171*Z143+G171*Z144+H171*Z145+I171*Z146</f>
        <v>19.251908218749996</v>
      </c>
      <c r="U171" s="118"/>
      <c r="V171" s="119"/>
      <c r="W171" s="144">
        <f t="shared" si="55"/>
        <v>19.976908218749998</v>
      </c>
      <c r="X171" s="120"/>
      <c r="Y171" s="111"/>
      <c r="AA171" s="113"/>
      <c r="AB171" s="90"/>
      <c r="AC171" s="91"/>
    </row>
    <row r="172" spans="1:29" ht="14.25" customHeight="1" x14ac:dyDescent="0.15">
      <c r="A172" s="62"/>
      <c r="B172" s="62"/>
      <c r="C172" s="63">
        <f>IF(SUM(D172:I172)&gt;0.99,$F$2,"")</f>
        <v>2</v>
      </c>
      <c r="D172" s="172">
        <v>1</v>
      </c>
      <c r="E172" s="173">
        <v>0</v>
      </c>
      <c r="F172" s="173">
        <v>0</v>
      </c>
      <c r="G172" s="173">
        <v>0</v>
      </c>
      <c r="H172" s="174">
        <v>0</v>
      </c>
      <c r="I172" s="175">
        <v>0</v>
      </c>
      <c r="J172" s="176">
        <v>8.6999999999999993</v>
      </c>
      <c r="K172" s="176">
        <v>0</v>
      </c>
      <c r="L172" s="176">
        <v>0</v>
      </c>
      <c r="M172" s="176">
        <v>0</v>
      </c>
      <c r="N172" s="177">
        <v>0</v>
      </c>
      <c r="O172" s="178">
        <v>0</v>
      </c>
      <c r="P172" s="9"/>
      <c r="Q172" s="6">
        <f>IF(SUM(D172:I172)&gt;0.95,D172*J172+E172*K172+F172*L172+G172*M172+H172*N172+I172*O172,"")</f>
        <v>8.6999999999999993</v>
      </c>
      <c r="R172" s="105"/>
      <c r="S172" s="11"/>
      <c r="T172" s="6">
        <f>D172*Z141+E172*Z142+F172*Z143+G172*Z144+H172*Z145+I172*Z146</f>
        <v>17.537076562499998</v>
      </c>
      <c r="U172" s="20"/>
      <c r="V172" s="9"/>
      <c r="W172" s="6">
        <f t="shared" si="55"/>
        <v>26.237076562499997</v>
      </c>
      <c r="X172" s="105"/>
      <c r="Y172" s="11"/>
      <c r="Z172" s="6"/>
      <c r="AA172" s="105"/>
      <c r="AB172" s="86"/>
    </row>
    <row r="173" spans="1:29" ht="14.25" customHeight="1" x14ac:dyDescent="0.15">
      <c r="A173" s="62"/>
      <c r="B173" s="62">
        <f>IF(ISNUMBER(A166),$I$4,"")</f>
        <v>2</v>
      </c>
      <c r="C173" s="63">
        <f>IF(SUM(D173:I173)&gt;0.99,$G$2,"")</f>
        <v>3</v>
      </c>
      <c r="D173" s="172">
        <v>1</v>
      </c>
      <c r="E173" s="173">
        <v>0</v>
      </c>
      <c r="F173" s="173">
        <v>0</v>
      </c>
      <c r="G173" s="173">
        <v>0</v>
      </c>
      <c r="H173" s="174">
        <v>0</v>
      </c>
      <c r="I173" s="175">
        <v>0</v>
      </c>
      <c r="J173" s="176">
        <v>9.1999999999999993</v>
      </c>
      <c r="K173" s="176">
        <v>0</v>
      </c>
      <c r="L173" s="176">
        <v>0</v>
      </c>
      <c r="M173" s="176">
        <v>0</v>
      </c>
      <c r="N173" s="177">
        <v>0</v>
      </c>
      <c r="O173" s="178">
        <v>0</v>
      </c>
      <c r="P173" s="9"/>
      <c r="Q173" s="6">
        <f t="shared" ref="Q173:Q175" si="60">IF(SUM(D173:I173)&gt;0.95,D173*J173+E173*K173+F173*L173+G173*M173+H173*N173+I173*O173,"")</f>
        <v>9.1999999999999993</v>
      </c>
      <c r="R173" s="105"/>
      <c r="S173" s="11"/>
      <c r="T173" s="6">
        <f>D173*Z141+E173*Z142+F173*Z143+G173*Z144+H173*Z145+I173*Z146</f>
        <v>17.537076562499998</v>
      </c>
      <c r="U173" s="20"/>
      <c r="V173" s="9"/>
      <c r="W173" s="6">
        <f t="shared" si="55"/>
        <v>26.737076562499997</v>
      </c>
      <c r="X173" s="105"/>
      <c r="Y173" s="11"/>
      <c r="Z173" s="6"/>
      <c r="AA173" s="105"/>
      <c r="AB173" s="86"/>
    </row>
    <row r="174" spans="1:29" ht="14.25" customHeight="1" x14ac:dyDescent="0.15">
      <c r="A174" s="62"/>
      <c r="B174" s="62"/>
      <c r="C174" s="63">
        <f>IF(SUM(D174:I174)&gt;0.99,$H$2,"")</f>
        <v>4</v>
      </c>
      <c r="D174" s="172">
        <v>1</v>
      </c>
      <c r="E174" s="173">
        <v>0</v>
      </c>
      <c r="F174" s="173">
        <v>0</v>
      </c>
      <c r="G174" s="173">
        <v>0</v>
      </c>
      <c r="H174" s="174">
        <v>0</v>
      </c>
      <c r="I174" s="175">
        <v>0</v>
      </c>
      <c r="J174" s="176">
        <v>10</v>
      </c>
      <c r="K174" s="176">
        <v>0</v>
      </c>
      <c r="L174" s="176">
        <v>0</v>
      </c>
      <c r="M174" s="176">
        <v>0</v>
      </c>
      <c r="N174" s="177">
        <v>0</v>
      </c>
      <c r="O174" s="178">
        <v>0</v>
      </c>
      <c r="P174" s="9"/>
      <c r="Q174" s="6">
        <f t="shared" si="60"/>
        <v>10</v>
      </c>
      <c r="R174" s="105"/>
      <c r="S174" s="11"/>
      <c r="T174" s="6">
        <f>D174*Z141+E174*Z142+F174*Z143+G174*Z144+H174*Z145+I174*Z146</f>
        <v>17.537076562499998</v>
      </c>
      <c r="U174" s="20"/>
      <c r="V174" s="9"/>
      <c r="W174" s="6">
        <f>IF(SUM(D174:I174)&gt;0.95,Q174+T174,"")</f>
        <v>27.537076562499998</v>
      </c>
      <c r="X174" s="105"/>
      <c r="Y174" s="11"/>
      <c r="Z174" s="6"/>
      <c r="AA174" s="105"/>
      <c r="AB174" s="86"/>
    </row>
    <row r="175" spans="1:29" ht="14.25" customHeight="1" x14ac:dyDescent="0.15">
      <c r="A175" s="62"/>
      <c r="B175" s="62"/>
      <c r="C175" s="63">
        <f>IF(SUM(D175:I175)&gt;0.99,$I$2,"")</f>
        <v>5</v>
      </c>
      <c r="D175" s="179">
        <v>1</v>
      </c>
      <c r="E175" s="180">
        <v>0</v>
      </c>
      <c r="F175" s="180">
        <v>0</v>
      </c>
      <c r="G175" s="180">
        <v>0</v>
      </c>
      <c r="H175" s="181">
        <v>0</v>
      </c>
      <c r="I175" s="182">
        <v>0</v>
      </c>
      <c r="J175" s="176">
        <v>11.3</v>
      </c>
      <c r="K175" s="176">
        <v>0</v>
      </c>
      <c r="L175" s="176">
        <v>0</v>
      </c>
      <c r="M175" s="176">
        <v>0</v>
      </c>
      <c r="N175" s="177">
        <v>0</v>
      </c>
      <c r="O175" s="178">
        <v>0</v>
      </c>
      <c r="P175" s="9"/>
      <c r="Q175" s="6">
        <f t="shared" si="60"/>
        <v>11.3</v>
      </c>
      <c r="R175" s="105"/>
      <c r="S175" s="11"/>
      <c r="T175" s="6">
        <f>D175*Z141+E175*Z142+F175*Z143+G175*Z144+H175*Z145+I175*Z146</f>
        <v>17.537076562499998</v>
      </c>
      <c r="U175" s="20"/>
      <c r="V175" s="9"/>
      <c r="W175" s="157">
        <f t="shared" ref="W175:W176" si="61">IF(SUM(D175:I175)&gt;0.95,Q175+T175,"")</f>
        <v>28.837076562499998</v>
      </c>
      <c r="X175" s="105"/>
      <c r="Y175" s="11"/>
      <c r="Z175" s="6"/>
      <c r="AA175" s="105"/>
      <c r="AB175" s="86"/>
    </row>
    <row r="176" spans="1:29" ht="14.25" customHeight="1" thickBot="1" x14ac:dyDescent="0.2">
      <c r="A176" s="67"/>
      <c r="B176" s="67"/>
      <c r="C176" s="65">
        <f>IF(SUM(D176:I176)&gt;0.99,$J$2,"")</f>
        <v>6</v>
      </c>
      <c r="D176" s="186">
        <v>1</v>
      </c>
      <c r="E176" s="187">
        <v>0</v>
      </c>
      <c r="F176" s="187">
        <v>0</v>
      </c>
      <c r="G176" s="187">
        <v>0</v>
      </c>
      <c r="H176" s="188">
        <v>0</v>
      </c>
      <c r="I176" s="189">
        <v>0</v>
      </c>
      <c r="J176" s="193">
        <v>16.5</v>
      </c>
      <c r="K176" s="193">
        <v>0</v>
      </c>
      <c r="L176" s="193">
        <v>0</v>
      </c>
      <c r="M176" s="193">
        <v>0</v>
      </c>
      <c r="N176" s="194">
        <v>0</v>
      </c>
      <c r="O176" s="195">
        <v>0</v>
      </c>
      <c r="P176" s="10"/>
      <c r="Q176" s="107">
        <f>IF(SUM(D176:I176)&gt;0.95,D176*J176+E176*K176+F176*L176+G176*M176+H176*N176+I176*O176,"")</f>
        <v>16.5</v>
      </c>
      <c r="R176" s="124"/>
      <c r="S176" s="125"/>
      <c r="T176" s="6">
        <f>D176*Z141+E176*Z142+F176*Z143+G176*Z144+H176*Z145+I176*Z146</f>
        <v>17.537076562499998</v>
      </c>
      <c r="U176" s="123"/>
      <c r="V176" s="10"/>
      <c r="W176" s="122">
        <f t="shared" si="61"/>
        <v>34.037076562499998</v>
      </c>
      <c r="X176" s="124"/>
      <c r="Y176" s="125"/>
      <c r="Z176" s="122"/>
      <c r="AA176" s="124"/>
      <c r="AB176" s="86"/>
    </row>
    <row r="177" ht="14.25" customHeight="1" thickTop="1" x14ac:dyDescent="0.15"/>
  </sheetData>
  <mergeCells count="7">
    <mergeCell ref="W7:X7"/>
    <mergeCell ref="Z7:AA7"/>
    <mergeCell ref="I5:J5"/>
    <mergeCell ref="F7:G7"/>
    <mergeCell ref="L7:M7"/>
    <mergeCell ref="Q7:R7"/>
    <mergeCell ref="T7:U7"/>
  </mergeCells>
  <phoneticPr fontId="6" type="noConversion"/>
  <pageMargins left="0.55118110236220474" right="0.35433070866141736" top="0.98425196850393704" bottom="0.98425196850393704" header="0.51181102362204722" footer="0.51181102362204722"/>
  <pageSetup paperSize="9" scale="55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151" r:id="rId4">
          <objectPr defaultSize="0" r:id="rId5">
            <anchor moveWithCells="1" sizeWithCells="1">
              <from>
                <xdr:col>0</xdr:col>
                <xdr:colOff>101600</xdr:colOff>
                <xdr:row>6</xdr:row>
                <xdr:rowOff>101600</xdr:rowOff>
              </from>
              <to>
                <xdr:col>0</xdr:col>
                <xdr:colOff>266700</xdr:colOff>
                <xdr:row>6</xdr:row>
                <xdr:rowOff>266700</xdr:rowOff>
              </to>
            </anchor>
          </objectPr>
        </oleObject>
      </mc:Choice>
      <mc:Fallback>
        <oleObject progId="Equation.3" shapeId="4151" r:id="rId4"/>
      </mc:Fallback>
    </mc:AlternateContent>
    <mc:AlternateContent xmlns:mc="http://schemas.openxmlformats.org/markup-compatibility/2006">
      <mc:Choice Requires="x14">
        <oleObject progId="Equation.3" shapeId="4153" r:id="rId6">
          <objectPr defaultSize="0" r:id="rId7">
            <anchor moveWithCells="1" sizeWithCells="1">
              <from>
                <xdr:col>5</xdr:col>
                <xdr:colOff>101600</xdr:colOff>
                <xdr:row>6</xdr:row>
                <xdr:rowOff>50800</xdr:rowOff>
              </from>
              <to>
                <xdr:col>6</xdr:col>
                <xdr:colOff>0</xdr:colOff>
                <xdr:row>6</xdr:row>
                <xdr:rowOff>330200</xdr:rowOff>
              </to>
            </anchor>
          </objectPr>
        </oleObject>
      </mc:Choice>
      <mc:Fallback>
        <oleObject progId="Equation.3" shapeId="4153" r:id="rId6"/>
      </mc:Fallback>
    </mc:AlternateContent>
    <mc:AlternateContent xmlns:mc="http://schemas.openxmlformats.org/markup-compatibility/2006">
      <mc:Choice Requires="x14">
        <oleObject progId="Equation.3" shapeId="4155" r:id="rId8">
          <objectPr defaultSize="0" r:id="rId9">
            <anchor moveWithCells="1" sizeWithCells="1">
              <from>
                <xdr:col>11</xdr:col>
                <xdr:colOff>76200</xdr:colOff>
                <xdr:row>6</xdr:row>
                <xdr:rowOff>50800</xdr:rowOff>
              </from>
              <to>
                <xdr:col>12</xdr:col>
                <xdr:colOff>0</xdr:colOff>
                <xdr:row>6</xdr:row>
                <xdr:rowOff>330200</xdr:rowOff>
              </to>
            </anchor>
          </objectPr>
        </oleObject>
      </mc:Choice>
      <mc:Fallback>
        <oleObject progId="Equation.3" shapeId="4155" r:id="rId8"/>
      </mc:Fallback>
    </mc:AlternateContent>
    <mc:AlternateContent xmlns:mc="http://schemas.openxmlformats.org/markup-compatibility/2006">
      <mc:Choice Requires="x14">
        <oleObject progId="Equation.3" shapeId="4157" r:id="rId10">
          <objectPr defaultSize="0" r:id="rId11">
            <anchor moveWithCells="1" sizeWithCells="1">
              <from>
                <xdr:col>16</xdr:col>
                <xdr:colOff>76200</xdr:colOff>
                <xdr:row>6</xdr:row>
                <xdr:rowOff>25400</xdr:rowOff>
              </from>
              <to>
                <xdr:col>17</xdr:col>
                <xdr:colOff>0</xdr:colOff>
                <xdr:row>6</xdr:row>
                <xdr:rowOff>304800</xdr:rowOff>
              </to>
            </anchor>
          </objectPr>
        </oleObject>
      </mc:Choice>
      <mc:Fallback>
        <oleObject progId="Equation.3" shapeId="4157" r:id="rId10"/>
      </mc:Fallback>
    </mc:AlternateContent>
    <mc:AlternateContent xmlns:mc="http://schemas.openxmlformats.org/markup-compatibility/2006">
      <mc:Choice Requires="x14">
        <oleObject progId="Equation.3" shapeId="4159" r:id="rId12">
          <objectPr defaultSize="0" r:id="rId13">
            <anchor moveWithCells="1" sizeWithCells="1">
              <from>
                <xdr:col>19</xdr:col>
                <xdr:colOff>0</xdr:colOff>
                <xdr:row>6</xdr:row>
                <xdr:rowOff>50800</xdr:rowOff>
              </from>
              <to>
                <xdr:col>20</xdr:col>
                <xdr:colOff>114300</xdr:colOff>
                <xdr:row>6</xdr:row>
                <xdr:rowOff>317500</xdr:rowOff>
              </to>
            </anchor>
          </objectPr>
        </oleObject>
      </mc:Choice>
      <mc:Fallback>
        <oleObject progId="Equation.3" shapeId="4159" r:id="rId12"/>
      </mc:Fallback>
    </mc:AlternateContent>
    <mc:AlternateContent xmlns:mc="http://schemas.openxmlformats.org/markup-compatibility/2006">
      <mc:Choice Requires="x14">
        <oleObject progId="Equation.3" shapeId="4161" r:id="rId14">
          <objectPr defaultSize="0" r:id="rId15">
            <anchor moveWithCells="1" sizeWithCells="1">
              <from>
                <xdr:col>22</xdr:col>
                <xdr:colOff>88900</xdr:colOff>
                <xdr:row>6</xdr:row>
                <xdr:rowOff>50800</xdr:rowOff>
              </from>
              <to>
                <xdr:col>23</xdr:col>
                <xdr:colOff>0</xdr:colOff>
                <xdr:row>6</xdr:row>
                <xdr:rowOff>330200</xdr:rowOff>
              </to>
            </anchor>
          </objectPr>
        </oleObject>
      </mc:Choice>
      <mc:Fallback>
        <oleObject progId="Equation.3" shapeId="4161" r:id="rId14"/>
      </mc:Fallback>
    </mc:AlternateContent>
    <mc:AlternateContent xmlns:mc="http://schemas.openxmlformats.org/markup-compatibility/2006">
      <mc:Choice Requires="x14">
        <oleObject progId="Equation.3" shapeId="4163" r:id="rId16">
          <objectPr defaultSize="0" autoPict="0" r:id="rId17">
            <anchor moveWithCells="1" sizeWithCells="1">
              <from>
                <xdr:col>25</xdr:col>
                <xdr:colOff>50800</xdr:colOff>
                <xdr:row>6</xdr:row>
                <xdr:rowOff>63500</xdr:rowOff>
              </from>
              <to>
                <xdr:col>26</xdr:col>
                <xdr:colOff>63500</xdr:colOff>
                <xdr:row>6</xdr:row>
                <xdr:rowOff>304800</xdr:rowOff>
              </to>
            </anchor>
          </objectPr>
        </oleObject>
      </mc:Choice>
      <mc:Fallback>
        <oleObject progId="Equation.3" shapeId="4163" r:id="rId1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ProgDinâmica</vt:lpstr>
    </vt:vector>
  </TitlesOfParts>
  <Company>Univ. Minho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Usuário do Microsoft Office</cp:lastModifiedBy>
  <cp:lastPrinted>2015-03-28T15:24:41Z</cp:lastPrinted>
  <dcterms:created xsi:type="dcterms:W3CDTF">1999-04-19T09:39:55Z</dcterms:created>
  <dcterms:modified xsi:type="dcterms:W3CDTF">2015-03-28T15:25:08Z</dcterms:modified>
</cp:coreProperties>
</file>