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cmo\Tecmo_Source_Code\TSB_Stable_Rebuild\DOCS\"/>
    </mc:Choice>
  </mc:AlternateContent>
  <xr:revisionPtr revIDLastSave="0" documentId="13_ncr:40009_{895977FA-4C4B-487C-B368-2B3E8FCB604E}" xr6:coauthVersionLast="47" xr6:coauthVersionMax="47" xr10:uidLastSave="{00000000-0000-0000-0000-000000000000}"/>
  <bookViews>
    <workbookView xWindow="-120" yWindow="-120" windowWidth="29040" windowHeight="15840"/>
  </bookViews>
  <sheets>
    <sheet name="RomMapCode" sheetId="1" r:id="rId1"/>
    <sheet name="RomMapGraphics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3" l="1"/>
  <c r="F14" i="3"/>
  <c r="F15" i="3"/>
  <c r="F16" i="3"/>
  <c r="F17" i="3"/>
  <c r="J17" i="3"/>
  <c r="F18" i="3"/>
  <c r="J21" i="3"/>
  <c r="F19" i="3"/>
  <c r="F20" i="3"/>
  <c r="F21" i="3"/>
  <c r="F22" i="3"/>
  <c r="F23" i="3"/>
  <c r="F24" i="3"/>
  <c r="F25" i="3"/>
  <c r="J24" i="3"/>
  <c r="F26" i="3"/>
  <c r="F27" i="3"/>
  <c r="J23" i="3"/>
  <c r="F28" i="3"/>
  <c r="F29" i="3"/>
  <c r="F30" i="3"/>
  <c r="J18" i="3"/>
  <c r="F31" i="3"/>
  <c r="J19" i="3"/>
  <c r="F32" i="3"/>
  <c r="J16" i="3"/>
  <c r="F33" i="3"/>
  <c r="F34" i="3"/>
  <c r="F35" i="3"/>
  <c r="F36" i="3"/>
  <c r="F37" i="3"/>
  <c r="F38" i="3"/>
  <c r="F13" i="3"/>
  <c r="D3" i="6"/>
  <c r="E3" i="6"/>
  <c r="F3" i="6"/>
  <c r="H3" i="6"/>
  <c r="I3" i="6"/>
  <c r="J3" i="6"/>
  <c r="D4" i="6"/>
  <c r="H4" i="6"/>
  <c r="I4" i="6"/>
  <c r="J4" i="6"/>
  <c r="E5" i="6"/>
  <c r="H5" i="6"/>
  <c r="I5" i="6"/>
  <c r="J5" i="6"/>
  <c r="F6" i="6"/>
  <c r="G6" i="6"/>
  <c r="H6" i="6"/>
  <c r="I6" i="6"/>
  <c r="J6" i="6"/>
  <c r="K6" i="6"/>
  <c r="L6" i="6"/>
  <c r="M6" i="6"/>
  <c r="G7" i="6"/>
  <c r="H7" i="6"/>
  <c r="I7" i="6"/>
  <c r="K7" i="6"/>
  <c r="H8" i="6"/>
  <c r="J8" i="6"/>
  <c r="L8" i="6"/>
  <c r="O8" i="6"/>
  <c r="K9" i="6"/>
  <c r="M9" i="6"/>
  <c r="P9" i="6"/>
  <c r="J10" i="6"/>
  <c r="K10" i="6"/>
  <c r="L10" i="6"/>
  <c r="M10" i="6"/>
  <c r="N10" i="6"/>
  <c r="O10" i="6"/>
  <c r="P10" i="6"/>
  <c r="Q10" i="6"/>
  <c r="J11" i="6"/>
  <c r="M11" i="6"/>
  <c r="N11" i="6"/>
  <c r="O11" i="6"/>
  <c r="P11" i="6"/>
  <c r="Q11" i="6"/>
  <c r="R11" i="6"/>
  <c r="N12" i="6"/>
  <c r="O12" i="6"/>
  <c r="P12" i="6"/>
  <c r="Q12" i="6"/>
  <c r="R12" i="6"/>
  <c r="S12" i="6"/>
  <c r="O13" i="6"/>
  <c r="P13" i="6"/>
  <c r="Q13" i="6"/>
  <c r="R13" i="6"/>
  <c r="S13" i="6"/>
  <c r="T13" i="6"/>
  <c r="M14" i="6"/>
  <c r="N14" i="6"/>
  <c r="O14" i="6"/>
  <c r="P14" i="6"/>
  <c r="Q14" i="6"/>
  <c r="R14" i="6"/>
  <c r="S14" i="6"/>
  <c r="T14" i="6"/>
  <c r="M15" i="6"/>
  <c r="O15" i="6"/>
  <c r="P15" i="6"/>
  <c r="Q15" i="6"/>
  <c r="R15" i="6"/>
  <c r="S15" i="6"/>
  <c r="T15" i="6"/>
  <c r="R16" i="6"/>
  <c r="S16" i="6"/>
  <c r="T16" i="6"/>
  <c r="U16" i="6"/>
  <c r="Q17" i="6"/>
  <c r="R17" i="6"/>
  <c r="S17" i="6"/>
  <c r="T17" i="6"/>
  <c r="U17" i="6"/>
  <c r="P18" i="6"/>
  <c r="Q18" i="6"/>
  <c r="R18" i="6"/>
  <c r="S18" i="6"/>
  <c r="T18" i="6"/>
  <c r="U18" i="6"/>
  <c r="V18" i="6"/>
  <c r="W18" i="6"/>
  <c r="E3" i="5"/>
  <c r="E4" i="5"/>
  <c r="E5" i="5"/>
  <c r="E6" i="5"/>
  <c r="E7" i="5"/>
  <c r="E8" i="5"/>
  <c r="E9" i="5"/>
  <c r="G9" i="5"/>
  <c r="H9" i="5"/>
  <c r="K9" i="5"/>
  <c r="L9" i="5"/>
  <c r="N9" i="5"/>
  <c r="Q9" i="5"/>
  <c r="R9" i="5"/>
  <c r="E10" i="5"/>
  <c r="J10" i="5"/>
  <c r="I10" i="5"/>
  <c r="L10" i="5"/>
  <c r="O10" i="5"/>
  <c r="R10" i="5"/>
  <c r="E11" i="5"/>
  <c r="I11" i="5"/>
  <c r="G11" i="5"/>
  <c r="H11" i="5"/>
  <c r="J11" i="5"/>
  <c r="L11" i="5"/>
  <c r="M11" i="5"/>
  <c r="N11" i="5"/>
  <c r="P11" i="5"/>
  <c r="R11" i="5"/>
  <c r="S11" i="5"/>
  <c r="E12" i="5"/>
  <c r="L12" i="5"/>
  <c r="H12" i="5"/>
  <c r="K12" i="5"/>
  <c r="N12" i="5"/>
  <c r="Q12" i="5"/>
  <c r="R12" i="5"/>
  <c r="E13" i="5"/>
  <c r="J13" i="5"/>
  <c r="I13" i="5"/>
  <c r="L13" i="5"/>
  <c r="O13" i="5"/>
  <c r="R13" i="5"/>
  <c r="E14" i="5"/>
  <c r="I14" i="5"/>
  <c r="G14" i="5"/>
  <c r="H14" i="5"/>
  <c r="J14" i="5"/>
  <c r="L14" i="5"/>
  <c r="M14" i="5"/>
  <c r="N14" i="5"/>
  <c r="P14" i="5"/>
  <c r="R14" i="5"/>
  <c r="S14" i="5"/>
  <c r="E15" i="5"/>
  <c r="L15" i="5"/>
  <c r="H15" i="5"/>
  <c r="K15" i="5"/>
  <c r="N15" i="5"/>
  <c r="Q15" i="5"/>
  <c r="R15" i="5"/>
  <c r="E16" i="5"/>
  <c r="J16" i="5"/>
  <c r="I16" i="5"/>
  <c r="L16" i="5"/>
  <c r="O16" i="5"/>
  <c r="R16" i="5"/>
  <c r="E17" i="5"/>
  <c r="I17" i="5"/>
  <c r="G17" i="5"/>
  <c r="H17" i="5"/>
  <c r="J17" i="5"/>
  <c r="L17" i="5"/>
  <c r="M17" i="5"/>
  <c r="N17" i="5"/>
  <c r="P17" i="5"/>
  <c r="R17" i="5"/>
  <c r="S17" i="5"/>
  <c r="E18" i="5"/>
  <c r="K18" i="5"/>
  <c r="H18" i="5"/>
  <c r="J18" i="5"/>
  <c r="L18" i="5"/>
  <c r="N18" i="5"/>
  <c r="P18" i="5"/>
  <c r="Q18" i="5"/>
  <c r="R18" i="5"/>
  <c r="E19" i="5"/>
  <c r="H19" i="5"/>
  <c r="I19" i="5"/>
  <c r="J19" i="5"/>
  <c r="L19" i="5"/>
  <c r="N19" i="5"/>
  <c r="O19" i="5"/>
  <c r="P19" i="5"/>
  <c r="R19" i="5"/>
  <c r="E20" i="5"/>
  <c r="J20" i="5"/>
  <c r="G20" i="5"/>
  <c r="H20" i="5"/>
  <c r="L20" i="5"/>
  <c r="M20" i="5"/>
  <c r="N20" i="5"/>
  <c r="P20" i="5"/>
  <c r="R20" i="5"/>
  <c r="E21" i="5"/>
  <c r="H21" i="5"/>
  <c r="L21" i="5"/>
  <c r="P21" i="5"/>
  <c r="Q21" i="5"/>
  <c r="E22" i="5"/>
  <c r="I22" i="5"/>
  <c r="H22" i="5"/>
  <c r="J22" i="5"/>
  <c r="L22" i="5"/>
  <c r="O22" i="5"/>
  <c r="P22" i="5"/>
  <c r="E23" i="5"/>
  <c r="G23" i="5"/>
  <c r="L23" i="5"/>
  <c r="N23" i="5"/>
  <c r="P23" i="5"/>
  <c r="E24" i="5"/>
  <c r="H24" i="5"/>
  <c r="K24" i="5"/>
  <c r="E25" i="5"/>
  <c r="O25" i="5"/>
  <c r="E26" i="5"/>
  <c r="G26" i="5"/>
  <c r="J26" i="5"/>
  <c r="S26" i="5"/>
  <c r="E27" i="5"/>
  <c r="K27" i="5"/>
  <c r="H27" i="5"/>
  <c r="J27" i="5"/>
  <c r="L27" i="5"/>
  <c r="N27" i="5"/>
  <c r="P27" i="5"/>
  <c r="Q27" i="5"/>
  <c r="R27" i="5"/>
  <c r="E28" i="5"/>
  <c r="H28" i="5"/>
  <c r="I28" i="5"/>
  <c r="J28" i="5"/>
  <c r="L28" i="5"/>
  <c r="N28" i="5"/>
  <c r="O28" i="5"/>
  <c r="P28" i="5"/>
  <c r="R28" i="5"/>
  <c r="E29" i="5"/>
  <c r="J29" i="5"/>
  <c r="G29" i="5"/>
  <c r="H29" i="5"/>
  <c r="L29" i="5"/>
  <c r="M29" i="5"/>
  <c r="N29" i="5"/>
  <c r="P29" i="5"/>
  <c r="R29" i="5"/>
  <c r="E30" i="5"/>
  <c r="H30" i="5"/>
  <c r="L30" i="5"/>
  <c r="P30" i="5"/>
  <c r="Q30" i="5"/>
  <c r="E31" i="5"/>
  <c r="I31" i="5"/>
  <c r="H31" i="5"/>
  <c r="J31" i="5"/>
  <c r="L31" i="5"/>
  <c r="O31" i="5"/>
  <c r="P31" i="5"/>
  <c r="E32" i="5"/>
  <c r="G32" i="5"/>
  <c r="L32" i="5"/>
  <c r="N32" i="5"/>
  <c r="P32" i="5"/>
  <c r="E33" i="5"/>
  <c r="N33" i="5"/>
  <c r="K33" i="5"/>
  <c r="E34" i="5"/>
  <c r="O34" i="5"/>
  <c r="E35" i="5"/>
  <c r="G35" i="5"/>
  <c r="J35" i="5"/>
  <c r="S35" i="5"/>
  <c r="E36" i="5"/>
  <c r="K36" i="5"/>
  <c r="H36" i="5"/>
  <c r="J36" i="5"/>
  <c r="L36" i="5"/>
  <c r="N36" i="5"/>
  <c r="P36" i="5"/>
  <c r="Q36" i="5"/>
  <c r="R36" i="5"/>
  <c r="E37" i="5"/>
  <c r="H37" i="5"/>
  <c r="I37" i="5"/>
  <c r="J37" i="5"/>
  <c r="L37" i="5"/>
  <c r="N37" i="5"/>
  <c r="O37" i="5"/>
  <c r="P37" i="5"/>
  <c r="R37" i="5"/>
  <c r="E38" i="5"/>
  <c r="E39" i="5"/>
  <c r="E40" i="5"/>
  <c r="E41" i="5"/>
  <c r="E42" i="5"/>
  <c r="D2" i="4"/>
  <c r="E2" i="4"/>
  <c r="F2" i="4"/>
  <c r="G2" i="4"/>
  <c r="D3" i="4"/>
  <c r="E3" i="4"/>
  <c r="F3" i="4"/>
  <c r="G3" i="4"/>
  <c r="D4" i="4"/>
  <c r="E4" i="4"/>
  <c r="F4" i="4"/>
  <c r="G4" i="4"/>
  <c r="D5" i="4"/>
  <c r="E5" i="4"/>
  <c r="F5" i="4"/>
  <c r="G5" i="4"/>
  <c r="D6" i="4"/>
  <c r="E6" i="4"/>
  <c r="F6" i="4"/>
  <c r="G6" i="4"/>
  <c r="D7" i="4"/>
  <c r="E7" i="4"/>
  <c r="F7" i="4"/>
  <c r="G7" i="4"/>
  <c r="D8" i="4"/>
  <c r="E8" i="4"/>
  <c r="F8" i="4"/>
  <c r="G8" i="4"/>
  <c r="D9" i="4"/>
  <c r="E9" i="4"/>
  <c r="F9" i="4"/>
  <c r="G9" i="4"/>
  <c r="D10" i="4"/>
  <c r="E10" i="4"/>
  <c r="F10" i="4"/>
  <c r="G10" i="4"/>
  <c r="D11" i="4"/>
  <c r="E11" i="4"/>
  <c r="F11" i="4"/>
  <c r="G11" i="4"/>
  <c r="D12" i="4"/>
  <c r="E12" i="4"/>
  <c r="F12" i="4"/>
  <c r="G12" i="4"/>
  <c r="D13" i="4"/>
  <c r="E13" i="4"/>
  <c r="F13" i="4"/>
  <c r="G13" i="4"/>
  <c r="D14" i="4"/>
  <c r="E14" i="4"/>
  <c r="F14" i="4"/>
  <c r="G14" i="4"/>
  <c r="A5" i="1"/>
  <c r="B5" i="1"/>
  <c r="A6" i="1"/>
  <c r="B6" i="1" s="1"/>
  <c r="A8" i="1"/>
  <c r="A10" i="1" s="1"/>
  <c r="K34" i="5"/>
  <c r="Q34" i="5"/>
  <c r="G34" i="5"/>
  <c r="M34" i="5"/>
  <c r="S34" i="5"/>
  <c r="K25" i="5"/>
  <c r="Q25" i="5"/>
  <c r="G25" i="5"/>
  <c r="M25" i="5"/>
  <c r="S25" i="5"/>
  <c r="R35" i="5"/>
  <c r="H35" i="5"/>
  <c r="N34" i="5"/>
  <c r="R33" i="5"/>
  <c r="J33" i="5"/>
  <c r="I32" i="5"/>
  <c r="O32" i="5"/>
  <c r="K32" i="5"/>
  <c r="Q32" i="5"/>
  <c r="G30" i="5"/>
  <c r="M30" i="5"/>
  <c r="S30" i="5"/>
  <c r="I30" i="5"/>
  <c r="O30" i="5"/>
  <c r="R26" i="5"/>
  <c r="H26" i="5"/>
  <c r="N25" i="5"/>
  <c r="R24" i="5"/>
  <c r="J24" i="5"/>
  <c r="I23" i="5"/>
  <c r="O23" i="5"/>
  <c r="K23" i="5"/>
  <c r="Q23" i="5"/>
  <c r="G21" i="5"/>
  <c r="M21" i="5"/>
  <c r="S21" i="5"/>
  <c r="I21" i="5"/>
  <c r="O21" i="5"/>
  <c r="K37" i="5"/>
  <c r="Q37" i="5"/>
  <c r="G37" i="5"/>
  <c r="M37" i="5"/>
  <c r="S37" i="5"/>
  <c r="P35" i="5"/>
  <c r="L34" i="5"/>
  <c r="Q33" i="5"/>
  <c r="H33" i="5"/>
  <c r="M32" i="5"/>
  <c r="R31" i="5"/>
  <c r="N30" i="5"/>
  <c r="S29" i="5"/>
  <c r="K28" i="5"/>
  <c r="Q28" i="5"/>
  <c r="G28" i="5"/>
  <c r="M28" i="5"/>
  <c r="S28" i="5"/>
  <c r="P26" i="5"/>
  <c r="L25" i="5"/>
  <c r="Q24" i="5"/>
  <c r="M23" i="5"/>
  <c r="R22" i="5"/>
  <c r="N21" i="5"/>
  <c r="S20" i="5"/>
  <c r="K19" i="5"/>
  <c r="Q19" i="5"/>
  <c r="G19" i="5"/>
  <c r="M19" i="5"/>
  <c r="S19" i="5"/>
  <c r="I35" i="5"/>
  <c r="O35" i="5"/>
  <c r="K35" i="5"/>
  <c r="Q35" i="5"/>
  <c r="J34" i="5"/>
  <c r="G24" i="5"/>
  <c r="M24" i="5"/>
  <c r="S24" i="5"/>
  <c r="I24" i="5"/>
  <c r="O24" i="5"/>
  <c r="N35" i="5"/>
  <c r="P33" i="5"/>
  <c r="I26" i="5"/>
  <c r="O26" i="5"/>
  <c r="K26" i="5"/>
  <c r="Q26" i="5"/>
  <c r="P24" i="5"/>
  <c r="M35" i="5"/>
  <c r="R34" i="5"/>
  <c r="I34" i="5"/>
  <c r="S32" i="5"/>
  <c r="J32" i="5"/>
  <c r="K31" i="5"/>
  <c r="Q31" i="5"/>
  <c r="G31" i="5"/>
  <c r="M31" i="5"/>
  <c r="S31" i="5"/>
  <c r="K30" i="5"/>
  <c r="M26" i="5"/>
  <c r="R25" i="5"/>
  <c r="I25" i="5"/>
  <c r="N24" i="5"/>
  <c r="S23" i="5"/>
  <c r="J23" i="5"/>
  <c r="K22" i="5"/>
  <c r="Q22" i="5"/>
  <c r="G22" i="5"/>
  <c r="M22" i="5"/>
  <c r="S22" i="5"/>
  <c r="K21" i="5"/>
  <c r="K16" i="5"/>
  <c r="Q16" i="5"/>
  <c r="G16" i="5"/>
  <c r="M16" i="5"/>
  <c r="S16" i="5"/>
  <c r="H16" i="5"/>
  <c r="N16" i="5"/>
  <c r="K13" i="5"/>
  <c r="Q13" i="5"/>
  <c r="G13" i="5"/>
  <c r="M13" i="5"/>
  <c r="S13" i="5"/>
  <c r="H13" i="5"/>
  <c r="N13" i="5"/>
  <c r="K10" i="5"/>
  <c r="Q10" i="5"/>
  <c r="G10" i="5"/>
  <c r="M10" i="5"/>
  <c r="S10" i="5"/>
  <c r="H10" i="5"/>
  <c r="N10" i="5"/>
  <c r="G33" i="5"/>
  <c r="M33" i="5"/>
  <c r="S33" i="5"/>
  <c r="I33" i="5"/>
  <c r="O33" i="5"/>
  <c r="N26" i="5"/>
  <c r="J25" i="5"/>
  <c r="G36" i="5"/>
  <c r="M36" i="5"/>
  <c r="S36" i="5"/>
  <c r="I36" i="5"/>
  <c r="O36" i="5"/>
  <c r="L35" i="5"/>
  <c r="P34" i="5"/>
  <c r="H34" i="5"/>
  <c r="L33" i="5"/>
  <c r="R32" i="5"/>
  <c r="H32" i="5"/>
  <c r="N31" i="5"/>
  <c r="R30" i="5"/>
  <c r="J30" i="5"/>
  <c r="I29" i="5"/>
  <c r="O29" i="5"/>
  <c r="K29" i="5"/>
  <c r="Q29" i="5"/>
  <c r="G27" i="5"/>
  <c r="M27" i="5"/>
  <c r="S27" i="5"/>
  <c r="I27" i="5"/>
  <c r="O27" i="5"/>
  <c r="L26" i="5"/>
  <c r="P25" i="5"/>
  <c r="H25" i="5"/>
  <c r="L24" i="5"/>
  <c r="R23" i="5"/>
  <c r="H23" i="5"/>
  <c r="N22" i="5"/>
  <c r="R21" i="5"/>
  <c r="J21" i="5"/>
  <c r="I20" i="5"/>
  <c r="O20" i="5"/>
  <c r="K20" i="5"/>
  <c r="Q20" i="5"/>
  <c r="G18" i="5"/>
  <c r="M18" i="5"/>
  <c r="S18" i="5"/>
  <c r="I18" i="5"/>
  <c r="O18" i="5"/>
  <c r="P16" i="5"/>
  <c r="G15" i="5"/>
  <c r="M15" i="5"/>
  <c r="S15" i="5"/>
  <c r="I15" i="5"/>
  <c r="O15" i="5"/>
  <c r="J15" i="5"/>
  <c r="P15" i="5"/>
  <c r="P13" i="5"/>
  <c r="G12" i="5"/>
  <c r="M12" i="5"/>
  <c r="S12" i="5"/>
  <c r="I12" i="5"/>
  <c r="O12" i="5"/>
  <c r="J12" i="5"/>
  <c r="P12" i="5"/>
  <c r="P10" i="5"/>
  <c r="J13" i="3"/>
  <c r="P9" i="5"/>
  <c r="J9" i="5"/>
  <c r="J22" i="3"/>
  <c r="J15" i="3"/>
  <c r="Q17" i="5"/>
  <c r="K17" i="5"/>
  <c r="Q14" i="5"/>
  <c r="K14" i="5"/>
  <c r="Q11" i="5"/>
  <c r="K11" i="5"/>
  <c r="O9" i="5"/>
  <c r="I9" i="5"/>
  <c r="J14" i="3"/>
  <c r="O17" i="5"/>
  <c r="O14" i="5"/>
  <c r="O11" i="5"/>
  <c r="S9" i="5"/>
  <c r="M9" i="5"/>
  <c r="B10" i="1" l="1"/>
  <c r="A11" i="1"/>
  <c r="B8" i="1"/>
  <c r="A12" i="1" l="1"/>
  <c r="B11" i="1"/>
  <c r="B12" i="1" l="1"/>
  <c r="A13" i="1"/>
  <c r="B13" i="1" l="1"/>
  <c r="A14" i="1"/>
  <c r="A15" i="1" l="1"/>
  <c r="B14" i="1"/>
  <c r="A16" i="1" l="1"/>
  <c r="B15" i="1"/>
  <c r="B16" i="1" l="1"/>
  <c r="A19" i="1"/>
  <c r="A20" i="1" s="1"/>
  <c r="B20" i="1" l="1"/>
  <c r="A22" i="1"/>
  <c r="B22" i="1" l="1"/>
  <c r="A24" i="1"/>
  <c r="A29" i="1" l="1"/>
  <c r="B24" i="1"/>
  <c r="B29" i="1" l="1"/>
  <c r="A31" i="1"/>
  <c r="A32" i="1" l="1"/>
  <c r="B31" i="1"/>
  <c r="B32" i="1" l="1"/>
  <c r="A34" i="1"/>
  <c r="B34" i="1" l="1"/>
  <c r="A35" i="1"/>
  <c r="B35" i="1" l="1"/>
  <c r="A40" i="1"/>
  <c r="B40" i="1" l="1"/>
  <c r="A41" i="1"/>
  <c r="B41" i="1" l="1"/>
  <c r="A43" i="1"/>
  <c r="A45" i="1" l="1"/>
  <c r="B43" i="1"/>
  <c r="A47" i="1" l="1"/>
  <c r="B45" i="1"/>
  <c r="A48" i="1" l="1"/>
  <c r="B47" i="1"/>
  <c r="B48" i="1" l="1"/>
  <c r="A49" i="1"/>
  <c r="A51" i="1" l="1"/>
  <c r="B49" i="1"/>
  <c r="A52" i="1" l="1"/>
  <c r="B51" i="1"/>
  <c r="A53" i="1" l="1"/>
  <c r="B52" i="1"/>
  <c r="A55" i="1" l="1"/>
  <c r="B53" i="1"/>
  <c r="B55" i="1" l="1"/>
  <c r="A57" i="1"/>
  <c r="B57" i="1" s="1"/>
</calcChain>
</file>

<file path=xl/sharedStrings.xml><?xml version="1.0" encoding="utf-8"?>
<sst xmlns="http://schemas.openxmlformats.org/spreadsheetml/2006/main" count="665" uniqueCount="496">
  <si>
    <t>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</si>
  <si>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</si>
  <si>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</si>
  <si>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</si>
  <si>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</si>
  <si>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</si>
  <si>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</si>
  <si>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</si>
  <si>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</si>
  <si>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</si>
  <si>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</si>
  <si>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B</t>
  </si>
  <si>
    <t>C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</si>
  <si>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</si>
  <si>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</si>
  <si>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</si>
  <si>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</si>
  <si>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</si>
  <si>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</si>
  <si>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</si>
  <si>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</si>
  <si>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</si>
  <si>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</si>
  <si>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</si>
  <si>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</si>
  <si>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</si>
  <si>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</si>
  <si>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</si>
  <si>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</si>
  <si>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</si>
  <si>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</si>
  <si>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</si>
  <si>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DEC</t>
  </si>
  <si>
    <t xml:space="preserve">F </t>
  </si>
  <si>
    <t>offensive play commands</t>
  </si>
  <si>
    <t>defensive play commands</t>
  </si>
  <si>
    <t>menu display and menu command logic (playbook, player change)</t>
  </si>
  <si>
    <t>A000</t>
  </si>
  <si>
    <t>ROM LOC HEX</t>
  </si>
  <si>
    <t xml:space="preserve">SWAP BANK </t>
  </si>
  <si>
    <t>DESCRIPTION</t>
  </si>
  <si>
    <t>FCE</t>
  </si>
  <si>
    <t>high level game play loops(check for fumble,safety,td,playover,etc, kickoff, music, cutscene)</t>
  </si>
  <si>
    <t>play sound logic.  Sound data</t>
  </si>
  <si>
    <t>main game bank (threads, mathformulas, graphics routines,joystick input, load player skills, update players)</t>
  </si>
  <si>
    <t>draw nfl leaders, player attributes, draw player type pro bowl</t>
  </si>
  <si>
    <t>schedule, clear season stats/playbook, reset starters, get team rush and pass yards, start of pass comp</t>
  </si>
  <si>
    <t>sound mode sceen, initialize com juice, on field colors, crash handlers, unused stat screen</t>
  </si>
  <si>
    <t>com sim logic (play call, timeout, sub), save stats, skip mode logic</t>
  </si>
  <si>
    <t>0000</t>
  </si>
  <si>
    <t>sound data</t>
  </si>
  <si>
    <t>BANK#</t>
  </si>
  <si>
    <t>SOUND DATA</t>
  </si>
  <si>
    <t>draw game field, set uniform colors, collision logic, ball animations</t>
  </si>
  <si>
    <t>cutscene/graphics script commands processing</t>
  </si>
  <si>
    <t>play script processing and game play physics and logic</t>
  </si>
  <si>
    <t>cutscenes #1</t>
  </si>
  <si>
    <t xml:space="preserve">background cutscenes (mostly static screens) </t>
  </si>
  <si>
    <t>draw sprites scripts bank 1</t>
  </si>
  <si>
    <t>draw sprites scripts bank 2</t>
  </si>
  <si>
    <t>4x4 metatiles for backgrounds</t>
  </si>
  <si>
    <t xml:space="preserve"> 12A</t>
  </si>
  <si>
    <t>METATILE BACKGROUNDS</t>
  </si>
  <si>
    <t>sound data and reset vectors</t>
  </si>
  <si>
    <t>RESET + CORE FUNCTIONS</t>
  </si>
  <si>
    <t>SOUND ENGINE</t>
  </si>
  <si>
    <t>ON FIELD GAME LOGIC</t>
  </si>
  <si>
    <t xml:space="preserve">MAIN LOOP </t>
  </si>
  <si>
    <t>background palletes and sprite palletes</t>
  </si>
  <si>
    <t>PALLETES</t>
  </si>
  <si>
    <t>OFFENSIVE PLAYS SCRIPT</t>
  </si>
  <si>
    <t>DEFENSIVE PLAYS SCRIPT</t>
  </si>
  <si>
    <t>SPRITE SCRIPTS</t>
  </si>
  <si>
    <t>INDIVIDUAL TILES FOR 4X4 METATILES</t>
  </si>
  <si>
    <t>player faces script</t>
  </si>
  <si>
    <t xml:space="preserve">offensive formation and offensive play pointers </t>
  </si>
  <si>
    <t>4x4 metatile background structures</t>
  </si>
  <si>
    <t>OFF FORM + OFF PLAY POINTERS</t>
  </si>
  <si>
    <t>DEF PLAY POINTERS</t>
  </si>
  <si>
    <t>B000</t>
  </si>
  <si>
    <t>SPECIAL PLAY POINTERS</t>
  </si>
  <si>
    <t>Team player pointers, player names (0-0X3000)</t>
  </si>
  <si>
    <t>player attribs (0X3000-0X3FFF)</t>
  </si>
  <si>
    <t>PLAYER NAMES</t>
  </si>
  <si>
    <t>PLAYER NAMES + ATTRIBS</t>
  </si>
  <si>
    <t xml:space="preserve">defensive play pointers </t>
  </si>
  <si>
    <t>special formation pointers</t>
  </si>
  <si>
    <t>losing grapple script</t>
  </si>
  <si>
    <t>LOSING GRAPPLE SCRIPT</t>
  </si>
  <si>
    <t xml:space="preserve">Menus, Rankings, Team info, game status backgrounds  (menu) </t>
  </si>
  <si>
    <t>1B000</t>
  </si>
  <si>
    <t>1D300</t>
  </si>
  <si>
    <t>team playbooks</t>
  </si>
  <si>
    <t>1D410</t>
  </si>
  <si>
    <t xml:space="preserve">offensive plays </t>
  </si>
  <si>
    <t>TEAM PLAYBOOKS</t>
  </si>
  <si>
    <t>PLAY NAMES + FORMATION +PLAY INDEX</t>
  </si>
  <si>
    <t>defensive reaction bytes (indexs</t>
  </si>
  <si>
    <t>DEFENSIVE PLAY INDEXES</t>
  </si>
  <si>
    <t>1DC10</t>
  </si>
  <si>
    <t>1DF10</t>
  </si>
  <si>
    <t>com boost values</t>
  </si>
  <si>
    <t>COM BOOST VALUES</t>
  </si>
  <si>
    <t>CHR locations</t>
  </si>
  <si>
    <t>56810</t>
  </si>
  <si>
    <t>5A</t>
  </si>
  <si>
    <t>7E</t>
  </si>
  <si>
    <t>DISTANCE TO CROSSBAR</t>
  </si>
  <si>
    <t>A0</t>
  </si>
  <si>
    <t>F0</t>
  </si>
  <si>
    <t>1E0</t>
  </si>
  <si>
    <t>`</t>
  </si>
  <si>
    <t>TECMO HEX DISTANCE</t>
  </si>
  <si>
    <t>MAX ERROR =0X14</t>
  </si>
  <si>
    <t>ERROR PER YARD OF ARROW MOVEMENT</t>
  </si>
  <si>
    <t>6A</t>
  </si>
  <si>
    <t>wide left</t>
  </si>
  <si>
    <t>miss off upright</t>
  </si>
  <si>
    <t>6B</t>
  </si>
  <si>
    <t>6C</t>
  </si>
  <si>
    <t>6D</t>
  </si>
  <si>
    <t>6E</t>
  </si>
  <si>
    <t>make off upright</t>
  </si>
  <si>
    <t>6F</t>
  </si>
  <si>
    <t>7A</t>
  </si>
  <si>
    <t>7B</t>
  </si>
  <si>
    <t>7C</t>
  </si>
  <si>
    <t>7D</t>
  </si>
  <si>
    <t>7F</t>
  </si>
  <si>
    <t>8A</t>
  </si>
  <si>
    <t>8B</t>
  </si>
  <si>
    <t>down the middle</t>
  </si>
  <si>
    <t>dead center</t>
  </si>
  <si>
    <t>C8</t>
  </si>
  <si>
    <t>1B8</t>
  </si>
  <si>
    <t>06,13</t>
  </si>
  <si>
    <t>19,25</t>
  </si>
  <si>
    <t>arrow limit</t>
  </si>
  <si>
    <t>31,38</t>
  </si>
  <si>
    <t>44,50</t>
  </si>
  <si>
    <t>56,63</t>
  </si>
  <si>
    <t>69,75</t>
  </si>
  <si>
    <t>81,88</t>
  </si>
  <si>
    <t xml:space="preserve">FG DIST </t>
  </si>
  <si>
    <t>EROR MULTIPLY</t>
  </si>
  <si>
    <t>REFERENCE</t>
  </si>
  <si>
    <t>DISTANCE FROM KICKER TO ENDZONE</t>
  </si>
  <si>
    <t>KICK DISTANCE FROM FRONT OF ENDZONE</t>
  </si>
  <si>
    <t>12B</t>
  </si>
  <si>
    <t>SIM LOGIC, COM LOGIC, UPDATE/GET STATS</t>
  </si>
  <si>
    <t>SIM DATA, COM SITUATIONAL, UPDATE STATS</t>
  </si>
  <si>
    <t>DMC DATA + RESET VECTORS</t>
  </si>
  <si>
    <t>FACE SCRIPT DATA</t>
  </si>
  <si>
    <t>SCREEN SCRIPTS (MENUS, STATIS SCREENS)</t>
  </si>
  <si>
    <t>SCREEN SCRIPTS (LEADERS, SCOREBOARD, SCHEDULE)</t>
  </si>
  <si>
    <t xml:space="preserve"> BANK</t>
  </si>
  <si>
    <t>SCREEN SCRIPTS(CUTSCENES)</t>
  </si>
  <si>
    <t>CUTSCENE, BG, SPR SCRIPT PROCESSING</t>
  </si>
  <si>
    <t>NFL LEADERS, DARW PLAYER ATTRIBS</t>
  </si>
  <si>
    <t>DRAW SCHEDULE, SET STARTERS, + VARIOUS</t>
  </si>
  <si>
    <t>SOUND MODE, UNIFORM COLORS, COM JUICE, PLAYER SKILLS</t>
  </si>
  <si>
    <t>MAIN LOOP</t>
  </si>
  <si>
    <t>HIGH LEVEL GAME PLAY LOOP</t>
  </si>
  <si>
    <t>DRAW GAME FIELD, COLLISION, SPRITE FLICK, BALL ANI</t>
  </si>
  <si>
    <t>REVERSE ENG %</t>
  </si>
  <si>
    <t>20B</t>
  </si>
  <si>
    <t>PLAY CALL SCREEN</t>
  </si>
  <si>
    <t>Notes</t>
  </si>
  <si>
    <t>Scripted player actions for plays using byte codes</t>
  </si>
  <si>
    <t>Byte code that gets processed by Bank 24 to draw cutscenes, intro, etc</t>
  </si>
  <si>
    <t>Same as above but for leaders, score board, and schedule screen</t>
  </si>
  <si>
    <t>One layer below the general drawing script code this is the byte code for drawing specific sprites</t>
  </si>
  <si>
    <t>Section below is all data, or scripted data compressed into bytcodes</t>
  </si>
  <si>
    <t>This section deals with the SKP vs SKP simulation and the saving/getting of the game/season stats</t>
  </si>
  <si>
    <t xml:space="preserve">Contains the Background and sprite palletes used </t>
  </si>
  <si>
    <t>This is byte code that draws the various faces</t>
  </si>
  <si>
    <t>Byte code that gets processed by Bank 24 to draw menus and static screens</t>
  </si>
  <si>
    <t>This is the start of the main game loop after reset goes through all of its routines. This handles</t>
  </si>
  <si>
    <t>all the menus the highest level game loop</t>
  </si>
  <si>
    <t>This is one level below the main loop. It handles loading the player skills into ram. It checks who has the bal</t>
  </si>
  <si>
    <t>This section handles everything to do with the each player selection their plays, or checking</t>
  </si>
  <si>
    <t xml:space="preserve">and rearanning their offensive starters. </t>
  </si>
  <si>
    <t>These are various extensions of the other banks where everything won't fit in one bank</t>
  </si>
  <si>
    <t>The sound engine and the sound data follow</t>
  </si>
  <si>
    <t>Contains the DMC sampled sounds and the reset,nmi and irq vectors</t>
  </si>
  <si>
    <t xml:space="preserve">Contains the reset,nmi, and irq handlers as well as commonly used functions (math routines, </t>
  </si>
  <si>
    <t xml:space="preserve">draw calls, pallete buffering, text drawing, player movement updating) </t>
  </si>
  <si>
    <t>The game field drawing routine is here. The collision check routine is here. The ball animation routines</t>
  </si>
  <si>
    <t xml:space="preserve">are here. The routine to flicker sprites due to the nes 8 sprite per scnaline limit is here. </t>
  </si>
  <si>
    <t>Contains most of the core player/gameplay logic (how do defenders chase and cover players, fumble chance</t>
  </si>
  <si>
    <t>pass completion logic . This section processes the player scripts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</si>
  <si>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</si>
  <si>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</si>
  <si>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</si>
  <si>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</si>
  <si>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</si>
  <si>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</si>
  <si>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</si>
  <si>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</si>
  <si>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</si>
  <si>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</si>
  <si>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</si>
  <si>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</si>
  <si>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</si>
  <si>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</si>
  <si>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</si>
  <si>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</si>
  <si>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</si>
  <si>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</si>
  <si>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</si>
  <si>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</si>
  <si>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 </t>
  </si>
  <si>
    <t>player sprites</t>
  </si>
  <si>
    <t>dive and throw</t>
  </si>
  <si>
    <t>jump throw 2</t>
  </si>
  <si>
    <t>tumble, angle dive, x marker</t>
  </si>
  <si>
    <t>jump and kick</t>
  </si>
  <si>
    <t>handoff</t>
  </si>
  <si>
    <t>dropback, unused tumble, ball rotate</t>
  </si>
  <si>
    <t>cry, dive, celebrate</t>
  </si>
  <si>
    <t>jump, arm in motion</t>
  </si>
  <si>
    <t>off starter, nfl shield</t>
  </si>
  <si>
    <t>crowd and endzone 1</t>
  </si>
  <si>
    <t>crowd and endzone 2</t>
  </si>
  <si>
    <t xml:space="preserve">crowd 2 and endzone 1 </t>
  </si>
  <si>
    <t>crowd 2 and endzone 1</t>
  </si>
  <si>
    <t>crowd 2 and endzone 2</t>
  </si>
  <si>
    <t>text, controller outline</t>
  </si>
  <si>
    <t>field and large nfl shield</t>
  </si>
  <si>
    <t>play graphics</t>
  </si>
  <si>
    <t>play graphics mirrored</t>
  </si>
  <si>
    <t>letters and play call sprites</t>
  </si>
  <si>
    <t>numbers and controller outlines</t>
  </si>
  <si>
    <t>kick bar, down marker and numbers</t>
  </si>
  <si>
    <t>4B410</t>
  </si>
  <si>
    <t>2D</t>
  </si>
  <si>
    <t>40410</t>
  </si>
  <si>
    <t>4B810</t>
  </si>
  <si>
    <t>2E</t>
  </si>
  <si>
    <t>40810</t>
  </si>
  <si>
    <t>4BC10</t>
  </si>
  <si>
    <t>2F</t>
  </si>
  <si>
    <t>40C10</t>
  </si>
  <si>
    <t>4C010</t>
  </si>
  <si>
    <t>30</t>
  </si>
  <si>
    <t>41010</t>
  </si>
  <si>
    <t>4C410</t>
  </si>
  <si>
    <t>31</t>
  </si>
  <si>
    <t>41410</t>
  </si>
  <si>
    <t>4C810</t>
  </si>
  <si>
    <t>32</t>
  </si>
  <si>
    <t>41810</t>
  </si>
  <si>
    <t>4CC10</t>
  </si>
  <si>
    <t>33</t>
  </si>
  <si>
    <t>41C10</t>
  </si>
  <si>
    <t>4D010</t>
  </si>
  <si>
    <t>34</t>
  </si>
  <si>
    <t>42010</t>
  </si>
  <si>
    <t>4D410</t>
  </si>
  <si>
    <t>35</t>
  </si>
  <si>
    <t>42410</t>
  </si>
  <si>
    <t>4D810</t>
  </si>
  <si>
    <t>36</t>
  </si>
  <si>
    <t>42810</t>
  </si>
  <si>
    <t>4DC10</t>
  </si>
  <si>
    <t>37</t>
  </si>
  <si>
    <t>42C10</t>
  </si>
  <si>
    <t>4E010</t>
  </si>
  <si>
    <t>38</t>
  </si>
  <si>
    <t>43010</t>
  </si>
  <si>
    <t>4E410</t>
  </si>
  <si>
    <t>39</t>
  </si>
  <si>
    <t>43410</t>
  </si>
  <si>
    <t>4E810</t>
  </si>
  <si>
    <t>3A</t>
  </si>
  <si>
    <t>43810</t>
  </si>
  <si>
    <t>4EC10</t>
  </si>
  <si>
    <t>3B</t>
  </si>
  <si>
    <t>43C10</t>
  </si>
  <si>
    <t>4F010</t>
  </si>
  <si>
    <t>3C</t>
  </si>
  <si>
    <t>44010</t>
  </si>
  <si>
    <t>4F410</t>
  </si>
  <si>
    <t>3D</t>
  </si>
  <si>
    <t>44410</t>
  </si>
  <si>
    <t>4F810</t>
  </si>
  <si>
    <t>3E</t>
  </si>
  <si>
    <t>44810</t>
  </si>
  <si>
    <t>4FC10</t>
  </si>
  <si>
    <t>3F</t>
  </si>
  <si>
    <t>44C10</t>
  </si>
  <si>
    <t>50010</t>
  </si>
  <si>
    <t>40</t>
  </si>
  <si>
    <t>45010</t>
  </si>
  <si>
    <t>50410</t>
  </si>
  <si>
    <t>41</t>
  </si>
  <si>
    <t>45410</t>
  </si>
  <si>
    <t>50810</t>
  </si>
  <si>
    <t>42</t>
  </si>
  <si>
    <t>45810</t>
  </si>
  <si>
    <t>50C10</t>
  </si>
  <si>
    <t>43</t>
  </si>
  <si>
    <t>45C10</t>
  </si>
  <si>
    <t>51010</t>
  </si>
  <si>
    <t>44</t>
  </si>
  <si>
    <t>46010</t>
  </si>
  <si>
    <t>51410</t>
  </si>
  <si>
    <t>45</t>
  </si>
  <si>
    <t>46410</t>
  </si>
  <si>
    <t>51810</t>
  </si>
  <si>
    <t>46</t>
  </si>
  <si>
    <t>46810</t>
  </si>
  <si>
    <t>51C10</t>
  </si>
  <si>
    <t>47</t>
  </si>
  <si>
    <t>46C10</t>
  </si>
  <si>
    <t>52010</t>
  </si>
  <si>
    <t>48</t>
  </si>
  <si>
    <t>47010</t>
  </si>
  <si>
    <t>52410</t>
  </si>
  <si>
    <t>49</t>
  </si>
  <si>
    <t>47410</t>
  </si>
  <si>
    <t>52810</t>
  </si>
  <si>
    <t>4A</t>
  </si>
  <si>
    <t>47810</t>
  </si>
  <si>
    <t>52C10</t>
  </si>
  <si>
    <t>4B</t>
  </si>
  <si>
    <t>47C10</t>
  </si>
  <si>
    <t>53010</t>
  </si>
  <si>
    <t>4C</t>
  </si>
  <si>
    <t>48010</t>
  </si>
  <si>
    <t>20</t>
  </si>
  <si>
    <t>53410</t>
  </si>
  <si>
    <t>4D</t>
  </si>
  <si>
    <t>21</t>
  </si>
  <si>
    <t>53810</t>
  </si>
  <si>
    <t>4E</t>
  </si>
  <si>
    <t>48810</t>
  </si>
  <si>
    <t>22</t>
  </si>
  <si>
    <t>53C10</t>
  </si>
  <si>
    <t>4F</t>
  </si>
  <si>
    <t>48C10</t>
  </si>
  <si>
    <t>23</t>
  </si>
  <si>
    <t>54010</t>
  </si>
  <si>
    <t>50</t>
  </si>
  <si>
    <t>49010</t>
  </si>
  <si>
    <t>24</t>
  </si>
  <si>
    <t>54410</t>
  </si>
  <si>
    <t>51</t>
  </si>
  <si>
    <t>49410</t>
  </si>
  <si>
    <t>25</t>
  </si>
  <si>
    <t>54810</t>
  </si>
  <si>
    <t>52</t>
  </si>
  <si>
    <t>49810</t>
  </si>
  <si>
    <t>26</t>
  </si>
  <si>
    <t>54C10</t>
  </si>
  <si>
    <t>53</t>
  </si>
  <si>
    <t>49C10</t>
  </si>
  <si>
    <t>27</t>
  </si>
  <si>
    <t>55010</t>
  </si>
  <si>
    <t>54</t>
  </si>
  <si>
    <t>4A010</t>
  </si>
  <si>
    <t>28</t>
  </si>
  <si>
    <t>55410</t>
  </si>
  <si>
    <t>55</t>
  </si>
  <si>
    <t>4A410</t>
  </si>
  <si>
    <t>29</t>
  </si>
  <si>
    <t>55810</t>
  </si>
  <si>
    <t>56</t>
  </si>
  <si>
    <t>4A810</t>
  </si>
  <si>
    <t>2A</t>
  </si>
  <si>
    <t>55C10</t>
  </si>
  <si>
    <t>57</t>
  </si>
  <si>
    <t>4AC10</t>
  </si>
  <si>
    <t>2B</t>
  </si>
  <si>
    <t>56010</t>
  </si>
  <si>
    <t>58</t>
  </si>
  <si>
    <t>4B010</t>
  </si>
  <si>
    <t>2C</t>
  </si>
  <si>
    <t>56410</t>
  </si>
  <si>
    <t>59</t>
  </si>
  <si>
    <t>56C10</t>
  </si>
  <si>
    <t>5B</t>
  </si>
  <si>
    <t>57010</t>
  </si>
  <si>
    <t>5C</t>
  </si>
  <si>
    <t>57410</t>
  </si>
  <si>
    <t>5D</t>
  </si>
  <si>
    <t>57810</t>
  </si>
  <si>
    <t>5E</t>
  </si>
  <si>
    <t>57C10</t>
  </si>
  <si>
    <t>5F</t>
  </si>
  <si>
    <t>58010</t>
  </si>
  <si>
    <t>60</t>
  </si>
  <si>
    <t>58410</t>
  </si>
  <si>
    <t>61</t>
  </si>
  <si>
    <t>58810</t>
  </si>
  <si>
    <t>62</t>
  </si>
  <si>
    <t>58C10</t>
  </si>
  <si>
    <t>63</t>
  </si>
  <si>
    <t>59010</t>
  </si>
  <si>
    <t>64</t>
  </si>
  <si>
    <t>59410</t>
  </si>
  <si>
    <t>65</t>
  </si>
  <si>
    <t>59810</t>
  </si>
  <si>
    <t>66</t>
  </si>
  <si>
    <t>59C10</t>
  </si>
  <si>
    <t>67</t>
  </si>
  <si>
    <t>5A010</t>
  </si>
  <si>
    <t>68</t>
  </si>
  <si>
    <t>5A410</t>
  </si>
  <si>
    <t>69</t>
  </si>
  <si>
    <t>5A810</t>
  </si>
  <si>
    <t>5AC10</t>
  </si>
  <si>
    <t>5B010</t>
  </si>
  <si>
    <t>5B410</t>
  </si>
  <si>
    <t>5B810</t>
  </si>
  <si>
    <t>5BC10</t>
  </si>
  <si>
    <t>5C010</t>
  </si>
  <si>
    <t>70</t>
  </si>
  <si>
    <t>5C410</t>
  </si>
  <si>
    <t>71</t>
  </si>
  <si>
    <t>5C810</t>
  </si>
  <si>
    <t>72</t>
  </si>
  <si>
    <t>5CC10</t>
  </si>
  <si>
    <t>73</t>
  </si>
  <si>
    <t>5D010</t>
  </si>
  <si>
    <t>74</t>
  </si>
  <si>
    <t>5D410</t>
  </si>
  <si>
    <t>75</t>
  </si>
  <si>
    <t>5D810</t>
  </si>
  <si>
    <t>76</t>
  </si>
  <si>
    <t>5DC10</t>
  </si>
  <si>
    <t>77</t>
  </si>
  <si>
    <t>5E010</t>
  </si>
  <si>
    <t>78</t>
  </si>
  <si>
    <t>5E410</t>
  </si>
  <si>
    <t>79</t>
  </si>
  <si>
    <t>5E810</t>
  </si>
  <si>
    <t>5EC10</t>
  </si>
  <si>
    <t>5F010</t>
  </si>
  <si>
    <t>5F410</t>
  </si>
  <si>
    <t>5F810</t>
  </si>
  <si>
    <t>5FC10</t>
  </si>
  <si>
    <t>mini helmets team control text</t>
  </si>
  <si>
    <t>size 400</t>
  </si>
  <si>
    <t>large letters and shield</t>
  </si>
  <si>
    <t>kick towards upright,player superbowl, shield/football intro</t>
  </si>
  <si>
    <t>stadium for pass scenes/bomjack/ coach super bowl/ first down marker, clouds</t>
  </si>
  <si>
    <t>player landing jump/diving block/ kr leader</t>
  </si>
  <si>
    <t>large helmet shells</t>
  </si>
  <si>
    <t>cheerleader ani 1, big spinning football for blocks/fg's,hit ground</t>
  </si>
  <si>
    <t>cheerleader ani 2, stat leaders small text, kickoff kicker sprite, big arrows</t>
  </si>
  <si>
    <t>cheerleader ani 3, flags,large scoreboard, hands for catching</t>
  </si>
  <si>
    <t>cheerleader ani 4, large diving jumping sprites, coin toss</t>
  </si>
  <si>
    <t xml:space="preserve">cheerleader ani 5, special on field sprites (cry celebrate ref, injury, snap), </t>
  </si>
  <si>
    <t>temco bunny, LT credits</t>
  </si>
  <si>
    <t>cheerleader ani7, large player qb throw, defender sack sprites</t>
  </si>
  <si>
    <t>cheerleader ani8, diving catch large sprites, chain measure</t>
  </si>
  <si>
    <t>cheerleader ani9, punter dropping ball, Fg overhead and final view</t>
  </si>
  <si>
    <t>cheerleader ani6, large player catch, punter foot  sprrite</t>
  </si>
  <si>
    <t>cheerleader ani10, punter kicking ball, cheer/player, stadium vertocal intro</t>
  </si>
  <si>
    <t>offensive lineman, lt for INTRO</t>
  </si>
  <si>
    <t>offensive lineman, qb dropback , flags INTO</t>
  </si>
  <si>
    <t>Lt coming for tackle INTRO</t>
  </si>
  <si>
    <t>Lt over player INTRO</t>
  </si>
  <si>
    <t>Defnder trying to tackle barry INTRO</t>
  </si>
  <si>
    <t>stadium and ref for rushing and passing TD</t>
  </si>
  <si>
    <t>player jumping hand in air, ball spike rushing TD scene</t>
  </si>
  <si>
    <t>conference championship scene</t>
  </si>
  <si>
    <t>division championship</t>
  </si>
  <si>
    <t>division championship, injured player carrying</t>
  </si>
  <si>
    <t xml:space="preserve">plyerr running td scene spike ball </t>
  </si>
  <si>
    <t>superbowl, double jump defnder</t>
  </si>
  <si>
    <t>suerbowl win scne</t>
  </si>
  <si>
    <t>superbowl cops and cheerleaders migthy bomjack</t>
  </si>
  <si>
    <t>referee signals</t>
  </si>
  <si>
    <t>qb td arm pump</t>
  </si>
  <si>
    <t>qb interview credits</t>
  </si>
  <si>
    <t>player faces</t>
  </si>
  <si>
    <t>half time scenes</t>
  </si>
  <si>
    <t>large helemet logos</t>
  </si>
  <si>
    <t>large helmet, rushing Td letters, AFC NFC select logos</t>
  </si>
  <si>
    <t>tecmo super bowl custom text INTRO</t>
  </si>
  <si>
    <t>stadium vertical scroll INTRO</t>
  </si>
  <si>
    <t xml:space="preserve">buildings INTRO </t>
  </si>
  <si>
    <t>groups of pointers for a specific defensive play that point to the player scrips in DEFENSIVE PLAYS SCRIPT</t>
  </si>
  <si>
    <t>Pointers to the player names and the actual player names</t>
  </si>
  <si>
    <t>High level data format for drawing backgrounds</t>
  </si>
  <si>
    <t>groups of pointers for a special play types(fumbles, kick returns, etc) that point to the player scrips in DEFENSIVE PLAYS SCRIPT</t>
  </si>
  <si>
    <t>The chr tile ids that make up "meta-tiles" that are refernced in the  METATILE BACKGROUNDS</t>
  </si>
  <si>
    <t>It also deals with the in game  Computer play calling logic and decision making (4th down, kick fg, punt etc)</t>
  </si>
  <si>
    <t>This is byte code that describes how far the players move each frame and what animation to use when they are thrown after a collision</t>
  </si>
  <si>
    <t>This section contains the default plays</t>
  </si>
  <si>
    <t>See playbook hackers guidebook DOC for more info</t>
  </si>
  <si>
    <t>The section contains the "boosts" to player ratings the computer gets during season play</t>
  </si>
  <si>
    <t>l, if a touchdown was score, if an injury occurred, if a cutscene needs to be played</t>
  </si>
  <si>
    <t>This processes the compressed bytecode to draw things to the screen (backgrounds and sprites)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</si>
</sst>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9" fontId="0" fillId="0" borderId="0" xfId="0" applyNumberFormat="1"/>
    <xf numFmtId="0" fontId="0" fillId="0" borderId="0" xfId="0" quotePrefix="1"/>
    <xf numFmtId="0" fontId="3" fillId="2" borderId="0" xfId="0" applyFont="1" applyFill="1"/>
    <xf numFmtId="0" fontId="2" fillId="3" borderId="0" xfId="0" applyFont="1" applyFill="1"/>
    <xf numFmtId="0" fontId="0" fillId="3" borderId="0" xfId="0" applyFill="1"/>
    <xf numFmtId="0" fontId="2" fillId="3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top"/>
    </xf>
    <xf numFmtId="0" fontId="3" fillId="2" borderId="0" xfId="0" applyFont="1" applyFill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2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5" borderId="0" xfId="0" applyFont="1" applyFill="1" applyAlignment="1">
      <alignment horizontal="center"/>
    </xf>
    <xf numFmtId="0" fontId="0" fillId="6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0" fillId="0" borderId="0" xfId="0" applyFill="1"/>
    <xf numFmtId="0" fontId="0" fillId="0" borderId="0" xfId="0" applyFill="1" applyAlignment="1">
      <alignment horizontal="right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9" fontId="0" fillId="9" borderId="1" xfId="0" applyNumberFormat="1" applyFill="1" applyBorder="1" applyAlignment="1">
      <alignment horizontal="center"/>
    </xf>
    <xf numFmtId="9" fontId="0" fillId="9" borderId="2" xfId="0" applyNumberFormat="1" applyFill="1" applyBorder="1" applyAlignment="1">
      <alignment horizontal="center"/>
    </xf>
    <xf numFmtId="9" fontId="0" fillId="9" borderId="0" xfId="0" applyNumberFormat="1" applyFill="1" applyAlignment="1">
      <alignment horizontal="center"/>
    </xf>
    <xf numFmtId="9" fontId="0" fillId="10" borderId="0" xfId="0" applyNumberForma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Fill="1" applyAlignment="1">
      <alignment horizontal="left"/>
    </xf>
    <xf numFmtId="9" fontId="0" fillId="0" borderId="0" xfId="0" applyNumberFormat="1" applyFill="1"/>
    <xf numFmtId="0" fontId="0" fillId="0" borderId="0" xfId="0" applyAlignment="1">
      <alignment horizontal="center"/>
    </xf>
    <xf numFmtId="11" fontId="0" fillId="0" borderId="0" xfId="0" quotePrefix="1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3" fontId="0" fillId="0" borderId="0" xfId="0" applyNumberFormat="1" applyAlignment="1">
      <alignment horizontal="left"/>
    </xf>
    <xf numFmtId="0" fontId="2" fillId="12" borderId="0" xfId="0" applyFont="1" applyFill="1"/>
    <xf numFmtId="0" fontId="0" fillId="12" borderId="0" xfId="0" applyFill="1"/>
    <xf numFmtId="0" fontId="0" fillId="5" borderId="0" xfId="0" applyFill="1"/>
    <xf numFmtId="0" fontId="0" fillId="13" borderId="0" xfId="0" applyFill="1"/>
    <xf numFmtId="0" fontId="0" fillId="14" borderId="0" xfId="0" applyFill="1"/>
    <xf numFmtId="0" fontId="3" fillId="0" borderId="0" xfId="0" applyFont="1"/>
    <xf numFmtId="0" fontId="0" fillId="12" borderId="0" xfId="0" applyFill="1" applyBorder="1"/>
    <xf numFmtId="0" fontId="0" fillId="5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2" fillId="13" borderId="0" xfId="0" applyFont="1" applyFill="1" applyBorder="1"/>
    <xf numFmtId="0" fontId="2" fillId="12" borderId="0" xfId="0" applyFont="1" applyFill="1" applyBorder="1"/>
    <xf numFmtId="9" fontId="0" fillId="0" borderId="0" xfId="0" applyNumberForma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3" fillId="0" borderId="0" xfId="0" applyFont="1" applyFill="1"/>
    <xf numFmtId="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9" fontId="2" fillId="9" borderId="3" xfId="0" applyNumberFormat="1" applyFont="1" applyFill="1" applyBorder="1" applyAlignment="1">
      <alignment horizontal="center"/>
    </xf>
    <xf numFmtId="9" fontId="2" fillId="9" borderId="0" xfId="0" applyNumberFormat="1" applyFont="1" applyFill="1" applyAlignment="1">
      <alignment horizontal="center"/>
    </xf>
    <xf numFmtId="9" fontId="2" fillId="9" borderId="1" xfId="0" applyNumberFormat="1" applyFont="1" applyFill="1" applyBorder="1" applyAlignment="1">
      <alignment horizontal="center"/>
    </xf>
    <xf numFmtId="0" fontId="3" fillId="6" borderId="0" xfId="0" applyFont="1" applyFill="1" applyAlignment="1">
      <alignment horizontal="left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2" fillId="6" borderId="0" xfId="0" applyFont="1" applyFill="1" applyAlignment="1">
      <alignment horizontal="center"/>
    </xf>
    <xf numFmtId="9" fontId="0" fillId="9" borderId="0" xfId="0" applyNumberFormat="1" applyFill="1" applyBorder="1" applyAlignment="1">
      <alignment horizontal="center"/>
    </xf>
    <xf numFmtId="0" fontId="0" fillId="6" borderId="0" xfId="0" applyFill="1" applyAlignment="1">
      <alignment horizontal="right"/>
    </xf>
    <xf numFmtId="9" fontId="0" fillId="6" borderId="0" xfId="0" applyNumberForma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9" fontId="2" fillId="6" borderId="1" xfId="0" applyNumberFormat="1" applyFont="1" applyFill="1" applyBorder="1" applyAlignment="1">
      <alignment horizontal="center"/>
    </xf>
    <xf numFmtId="9" fontId="2" fillId="6" borderId="0" xfId="0" applyNumberFormat="1" applyFont="1" applyFill="1" applyBorder="1" applyAlignment="1">
      <alignment horizontal="center"/>
    </xf>
    <xf numFmtId="9" fontId="2" fillId="6" borderId="0" xfId="0" applyNumberFormat="1" applyFont="1" applyFill="1" applyAlignment="1">
      <alignment horizontal="center"/>
    </xf>
    <xf numFmtId="9" fontId="0" fillId="6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B21" workbookViewId="0">
      <selection activeCell="H49" sqref="H49"/>
    </sheetView>
  </sheetViews>
  <sheetFormatPr defaultRowHeight="12.75" x14ac:dyDescent="0.2"/>
  <cols>
    <col min="1" max="1" width="4.5703125" hidden="1" customWidth="1"/>
    <col min="2" max="2" width="10.28515625" customWidth="1"/>
    <col min="3" max="3" width="8.140625" customWidth="1"/>
    <col min="4" max="4" width="6.42578125" customWidth="1"/>
    <col min="5" max="5" width="4.7109375" style="1" customWidth="1"/>
    <col min="6" max="6" width="6.7109375" style="16" customWidth="1"/>
    <col min="7" max="7" width="91.85546875" hidden="1" customWidth="1"/>
    <col min="8" max="8" width="59.85546875" bestFit="1" customWidth="1"/>
    <col min="9" max="9" width="9.140625" style="34"/>
    <col min="10" max="10" width="82.28515625" bestFit="1" customWidth="1"/>
  </cols>
  <sheetData>
    <row r="1" spans="1:10" x14ac:dyDescent="0.2">
      <c r="A1" t="s">
        <v>32</v>
      </c>
      <c r="B1" s="2" t="s">
        <v>38</v>
      </c>
      <c r="C1" s="2" t="s">
        <v>155</v>
      </c>
      <c r="D1" s="2" t="s">
        <v>39</v>
      </c>
      <c r="E1" s="3" t="s">
        <v>41</v>
      </c>
      <c r="F1" s="51" t="s">
        <v>51</v>
      </c>
      <c r="G1" s="12" t="s">
        <v>40</v>
      </c>
      <c r="H1" s="6" t="s">
        <v>164</v>
      </c>
      <c r="J1" t="s">
        <v>167</v>
      </c>
    </row>
    <row r="2" spans="1:10" x14ac:dyDescent="0.2">
      <c r="B2" s="2"/>
      <c r="C2" s="2"/>
      <c r="D2" s="2"/>
      <c r="E2" s="3"/>
      <c r="F2" s="59"/>
      <c r="G2" s="60"/>
      <c r="H2" s="61"/>
    </row>
    <row r="3" spans="1:10" x14ac:dyDescent="0.2">
      <c r="B3" s="2"/>
      <c r="C3" s="2"/>
      <c r="D3" s="2"/>
      <c r="E3" s="3"/>
      <c r="F3" s="59"/>
      <c r="G3" s="60"/>
      <c r="H3" s="61"/>
      <c r="J3" t="s">
        <v>172</v>
      </c>
    </row>
    <row r="4" spans="1:10" x14ac:dyDescent="0.2">
      <c r="A4">
        <v>0</v>
      </c>
      <c r="B4" s="5" t="s">
        <v>49</v>
      </c>
      <c r="C4" s="1">
        <v>8000</v>
      </c>
      <c r="D4" t="s">
        <v>1</v>
      </c>
      <c r="E4" s="1">
        <v>0</v>
      </c>
      <c r="F4" s="52">
        <v>1</v>
      </c>
      <c r="G4" s="7" t="s">
        <v>81</v>
      </c>
      <c r="H4" s="17" t="s">
        <v>83</v>
      </c>
      <c r="I4" s="54">
        <v>1</v>
      </c>
      <c r="J4" t="s">
        <v>485</v>
      </c>
    </row>
    <row r="5" spans="1:10" x14ac:dyDescent="0.2">
      <c r="A5">
        <f>A4+8192</f>
        <v>8192</v>
      </c>
      <c r="B5" t="str">
        <f t="shared" ref="B5:B29" si="0">DEC2HEX(A5)</f>
        <v>2000</v>
      </c>
      <c r="C5" s="3" t="s">
        <v>37</v>
      </c>
      <c r="D5" t="s">
        <v>2</v>
      </c>
      <c r="E5" s="1">
        <v>0</v>
      </c>
      <c r="F5" s="52">
        <v>2</v>
      </c>
      <c r="G5" s="7" t="s">
        <v>82</v>
      </c>
      <c r="H5" s="17" t="s">
        <v>84</v>
      </c>
      <c r="I5" s="54">
        <v>1</v>
      </c>
    </row>
    <row r="6" spans="1:10" x14ac:dyDescent="0.2">
      <c r="A6">
        <f>A5+8192</f>
        <v>16384</v>
      </c>
      <c r="B6" t="str">
        <f t="shared" si="0"/>
        <v>4000</v>
      </c>
      <c r="C6" s="1">
        <v>8000</v>
      </c>
      <c r="D6" t="s">
        <v>3</v>
      </c>
      <c r="E6" s="1">
        <v>1</v>
      </c>
      <c r="F6" s="52">
        <v>3</v>
      </c>
      <c r="G6" s="7" t="s">
        <v>75</v>
      </c>
      <c r="H6" s="29" t="s">
        <v>77</v>
      </c>
      <c r="I6" s="54">
        <v>1</v>
      </c>
    </row>
    <row r="7" spans="1:10" s="21" customFormat="1" x14ac:dyDescent="0.2">
      <c r="B7" s="32">
        <v>5000</v>
      </c>
      <c r="C7" s="22">
        <v>9000</v>
      </c>
      <c r="D7" s="32">
        <v>2</v>
      </c>
      <c r="E7" s="1">
        <v>1</v>
      </c>
      <c r="F7" s="52">
        <v>3</v>
      </c>
      <c r="G7" s="7" t="s">
        <v>76</v>
      </c>
      <c r="H7" s="24" t="s">
        <v>62</v>
      </c>
      <c r="I7" s="50">
        <v>1</v>
      </c>
      <c r="J7" s="21" t="s">
        <v>486</v>
      </c>
    </row>
    <row r="8" spans="1:10" x14ac:dyDescent="0.2">
      <c r="A8">
        <f>A6+8192</f>
        <v>24576</v>
      </c>
      <c r="B8" t="str">
        <f t="shared" si="0"/>
        <v>6000</v>
      </c>
      <c r="C8" s="3" t="s">
        <v>37</v>
      </c>
      <c r="D8" t="s">
        <v>4</v>
      </c>
      <c r="E8" s="1">
        <v>1</v>
      </c>
      <c r="F8" s="52">
        <v>4</v>
      </c>
      <c r="G8" s="7" t="s">
        <v>85</v>
      </c>
      <c r="H8" s="29" t="s">
        <v>78</v>
      </c>
      <c r="I8" s="50">
        <v>1</v>
      </c>
      <c r="J8" t="s">
        <v>484</v>
      </c>
    </row>
    <row r="9" spans="1:10" s="18" customFormat="1" x14ac:dyDescent="0.2">
      <c r="B9" s="31">
        <v>7600</v>
      </c>
      <c r="C9" s="19" t="s">
        <v>79</v>
      </c>
      <c r="D9" t="s">
        <v>4</v>
      </c>
      <c r="E9" s="1">
        <v>1</v>
      </c>
      <c r="F9" s="52">
        <v>4</v>
      </c>
      <c r="G9" s="7" t="s">
        <v>86</v>
      </c>
      <c r="H9" s="29" t="s">
        <v>80</v>
      </c>
      <c r="I9" s="50">
        <v>1</v>
      </c>
      <c r="J9" t="s">
        <v>487</v>
      </c>
    </row>
    <row r="10" spans="1:10" x14ac:dyDescent="0.2">
      <c r="A10">
        <f>A8+8192</f>
        <v>32768</v>
      </c>
      <c r="B10" t="str">
        <f t="shared" si="0"/>
        <v>8000</v>
      </c>
      <c r="C10" s="1">
        <v>8000</v>
      </c>
      <c r="D10" t="s">
        <v>5</v>
      </c>
      <c r="E10" s="1">
        <v>2</v>
      </c>
      <c r="F10" s="52">
        <v>5</v>
      </c>
      <c r="G10" s="7" t="s">
        <v>34</v>
      </c>
      <c r="H10" s="28" t="s">
        <v>70</v>
      </c>
      <c r="I10" s="50">
        <v>1</v>
      </c>
      <c r="J10" t="s">
        <v>168</v>
      </c>
    </row>
    <row r="11" spans="1:10" x14ac:dyDescent="0.2">
      <c r="A11">
        <f t="shared" ref="A11:A16" si="1">A10+8192</f>
        <v>40960</v>
      </c>
      <c r="B11" t="str">
        <f t="shared" si="0"/>
        <v>A000</v>
      </c>
      <c r="C11" s="3" t="s">
        <v>37</v>
      </c>
      <c r="D11" t="s">
        <v>6</v>
      </c>
      <c r="E11" s="1">
        <v>2</v>
      </c>
      <c r="F11" s="52">
        <v>6</v>
      </c>
      <c r="G11" s="7" t="s">
        <v>35</v>
      </c>
      <c r="H11" s="28" t="s">
        <v>71</v>
      </c>
      <c r="I11" s="50">
        <v>1</v>
      </c>
      <c r="J11" t="s">
        <v>168</v>
      </c>
    </row>
    <row r="12" spans="1:10" x14ac:dyDescent="0.2">
      <c r="A12">
        <f t="shared" si="1"/>
        <v>49152</v>
      </c>
      <c r="B12" t="str">
        <f t="shared" si="0"/>
        <v>C000</v>
      </c>
      <c r="C12" s="1">
        <v>8000</v>
      </c>
      <c r="D12" t="s">
        <v>7</v>
      </c>
      <c r="E12" s="1">
        <v>3</v>
      </c>
      <c r="F12" s="52">
        <v>7</v>
      </c>
      <c r="G12" s="7" t="s">
        <v>56</v>
      </c>
      <c r="H12" s="30" t="s">
        <v>156</v>
      </c>
      <c r="I12" s="50">
        <v>1</v>
      </c>
      <c r="J12" t="s">
        <v>169</v>
      </c>
    </row>
    <row r="13" spans="1:10" x14ac:dyDescent="0.2">
      <c r="A13">
        <f t="shared" si="1"/>
        <v>57344</v>
      </c>
      <c r="B13" t="str">
        <f t="shared" si="0"/>
        <v>E000</v>
      </c>
      <c r="C13" s="3" t="s">
        <v>37</v>
      </c>
      <c r="D13" t="s">
        <v>8</v>
      </c>
      <c r="E13" s="1">
        <v>3</v>
      </c>
      <c r="F13" s="52">
        <v>8</v>
      </c>
      <c r="G13" s="7" t="s">
        <v>57</v>
      </c>
      <c r="H13" s="30" t="s">
        <v>154</v>
      </c>
      <c r="I13" s="50">
        <v>1</v>
      </c>
      <c r="J13" t="s">
        <v>170</v>
      </c>
    </row>
    <row r="14" spans="1:10" x14ac:dyDescent="0.2">
      <c r="A14">
        <f t="shared" si="1"/>
        <v>65536</v>
      </c>
      <c r="B14" t="str">
        <f t="shared" si="0"/>
        <v>10000</v>
      </c>
      <c r="C14" s="1">
        <v>8000</v>
      </c>
      <c r="D14" t="s">
        <v>9</v>
      </c>
      <c r="E14" s="1">
        <v>4</v>
      </c>
      <c r="F14" s="52">
        <v>9</v>
      </c>
      <c r="G14" s="7" t="s">
        <v>58</v>
      </c>
      <c r="H14" s="23" t="s">
        <v>72</v>
      </c>
      <c r="I14" s="50">
        <v>1</v>
      </c>
      <c r="J14" t="s">
        <v>171</v>
      </c>
    </row>
    <row r="15" spans="1:10" x14ac:dyDescent="0.2">
      <c r="A15">
        <f t="shared" si="1"/>
        <v>73728</v>
      </c>
      <c r="B15" t="str">
        <f t="shared" si="0"/>
        <v>12000</v>
      </c>
      <c r="C15" s="3" t="s">
        <v>37</v>
      </c>
      <c r="D15" t="s">
        <v>10</v>
      </c>
      <c r="E15" s="1">
        <v>4</v>
      </c>
      <c r="F15" s="52">
        <v>10</v>
      </c>
      <c r="G15" s="7" t="s">
        <v>59</v>
      </c>
      <c r="H15" s="23" t="s">
        <v>72</v>
      </c>
      <c r="I15" s="50">
        <v>1</v>
      </c>
      <c r="J15" t="s">
        <v>171</v>
      </c>
    </row>
    <row r="16" spans="1:10" x14ac:dyDescent="0.2">
      <c r="A16">
        <f t="shared" si="1"/>
        <v>81920</v>
      </c>
      <c r="B16" t="str">
        <f t="shared" si="0"/>
        <v>14000</v>
      </c>
      <c r="C16" s="1">
        <v>8000</v>
      </c>
      <c r="D16" t="s">
        <v>0</v>
      </c>
      <c r="E16" s="1">
        <v>5</v>
      </c>
      <c r="F16" s="52">
        <v>11</v>
      </c>
      <c r="G16" s="7" t="s">
        <v>60</v>
      </c>
      <c r="H16" s="24" t="s">
        <v>73</v>
      </c>
      <c r="I16" s="50">
        <v>1</v>
      </c>
      <c r="J16" t="s">
        <v>488</v>
      </c>
    </row>
    <row r="17" spans="1:10" x14ac:dyDescent="0.2">
      <c r="B17" s="16">
        <v>16000</v>
      </c>
      <c r="C17" s="3" t="s">
        <v>37</v>
      </c>
      <c r="D17" s="2" t="s">
        <v>11</v>
      </c>
      <c r="E17" s="1">
        <v>5</v>
      </c>
      <c r="F17" s="52" t="s">
        <v>61</v>
      </c>
      <c r="G17" s="7" t="s">
        <v>60</v>
      </c>
      <c r="H17" s="24" t="s">
        <v>73</v>
      </c>
      <c r="I17" s="50">
        <v>1</v>
      </c>
    </row>
    <row r="18" spans="1:10" ht="13.5" thickBot="1" x14ac:dyDescent="0.25">
      <c r="B18" s="16"/>
      <c r="C18" s="3"/>
      <c r="D18" s="2"/>
      <c r="F18" s="31"/>
      <c r="G18" s="20"/>
      <c r="H18" s="62"/>
      <c r="I18" s="50"/>
    </row>
    <row r="19" spans="1:10" x14ac:dyDescent="0.2">
      <c r="A19">
        <f>A16+8192</f>
        <v>90112</v>
      </c>
      <c r="B19" s="16">
        <v>17000</v>
      </c>
      <c r="C19" s="3" t="s">
        <v>37</v>
      </c>
      <c r="D19" t="s">
        <v>11</v>
      </c>
      <c r="E19" s="1">
        <v>5</v>
      </c>
      <c r="F19" s="52" t="s">
        <v>148</v>
      </c>
      <c r="G19" s="7" t="s">
        <v>48</v>
      </c>
      <c r="H19" s="25" t="s">
        <v>149</v>
      </c>
      <c r="I19" s="50">
        <v>1</v>
      </c>
      <c r="J19" t="s">
        <v>173</v>
      </c>
    </row>
    <row r="20" spans="1:10" ht="13.5" thickBot="1" x14ac:dyDescent="0.25">
      <c r="A20">
        <f>A19+8192</f>
        <v>98304</v>
      </c>
      <c r="B20" t="str">
        <f t="shared" si="0"/>
        <v>18000</v>
      </c>
      <c r="C20" s="1">
        <v>8000</v>
      </c>
      <c r="D20" t="s">
        <v>12</v>
      </c>
      <c r="E20" s="1">
        <v>6</v>
      </c>
      <c r="F20" s="52">
        <v>13</v>
      </c>
      <c r="G20" s="7" t="s">
        <v>48</v>
      </c>
      <c r="H20" s="26" t="s">
        <v>150</v>
      </c>
      <c r="I20" s="50">
        <v>1</v>
      </c>
      <c r="J20" t="s">
        <v>489</v>
      </c>
    </row>
    <row r="21" spans="1:10" x14ac:dyDescent="0.2">
      <c r="C21" s="1"/>
      <c r="E21" s="64"/>
      <c r="F21" s="31"/>
      <c r="G21" s="20"/>
      <c r="H21" s="65"/>
      <c r="I21" s="50"/>
    </row>
    <row r="22" spans="1:10" x14ac:dyDescent="0.2">
      <c r="A22">
        <f>A20+8192</f>
        <v>106496</v>
      </c>
      <c r="B22" t="str">
        <f t="shared" si="0"/>
        <v>1A000</v>
      </c>
      <c r="C22" s="3" t="s">
        <v>37</v>
      </c>
      <c r="D22" t="s">
        <v>13</v>
      </c>
      <c r="E22" s="1">
        <v>6</v>
      </c>
      <c r="F22" s="52">
        <v>14</v>
      </c>
      <c r="G22" s="7" t="s">
        <v>68</v>
      </c>
      <c r="H22" s="24" t="s">
        <v>69</v>
      </c>
      <c r="I22" s="50">
        <v>1</v>
      </c>
      <c r="J22" t="s">
        <v>174</v>
      </c>
    </row>
    <row r="23" spans="1:10" s="18" customFormat="1" x14ac:dyDescent="0.2">
      <c r="B23" s="20" t="s">
        <v>90</v>
      </c>
      <c r="C23" s="3" t="s">
        <v>79</v>
      </c>
      <c r="D23" t="s">
        <v>13</v>
      </c>
      <c r="E23" s="1">
        <v>6</v>
      </c>
      <c r="F23" s="52">
        <v>14</v>
      </c>
      <c r="G23" s="7" t="s">
        <v>87</v>
      </c>
      <c r="H23" s="23" t="s">
        <v>88</v>
      </c>
      <c r="I23" s="50">
        <v>1</v>
      </c>
      <c r="J23" s="18" t="s">
        <v>490</v>
      </c>
    </row>
    <row r="24" spans="1:10" x14ac:dyDescent="0.2">
      <c r="A24">
        <f>A22+8192</f>
        <v>114688</v>
      </c>
      <c r="B24" t="str">
        <f t="shared" si="0"/>
        <v>1C000</v>
      </c>
      <c r="C24" s="1">
        <v>8000</v>
      </c>
      <c r="D24" t="s">
        <v>14</v>
      </c>
      <c r="E24" s="1">
        <v>7</v>
      </c>
      <c r="F24" s="52">
        <v>15</v>
      </c>
      <c r="G24" s="7" t="s">
        <v>74</v>
      </c>
      <c r="H24" s="23" t="s">
        <v>152</v>
      </c>
      <c r="I24" s="50">
        <v>1</v>
      </c>
      <c r="J24" t="s">
        <v>175</v>
      </c>
    </row>
    <row r="25" spans="1:10" x14ac:dyDescent="0.2">
      <c r="B25" s="2" t="s">
        <v>91</v>
      </c>
      <c r="C25" s="1">
        <v>9000</v>
      </c>
      <c r="D25" t="s">
        <v>14</v>
      </c>
      <c r="E25" s="1">
        <v>7</v>
      </c>
      <c r="F25" s="52">
        <v>15</v>
      </c>
      <c r="G25" s="7" t="s">
        <v>92</v>
      </c>
      <c r="H25" s="29" t="s">
        <v>95</v>
      </c>
      <c r="I25" s="50">
        <v>1</v>
      </c>
      <c r="J25" t="s">
        <v>491</v>
      </c>
    </row>
    <row r="26" spans="1:10" x14ac:dyDescent="0.2">
      <c r="B26" s="2" t="s">
        <v>93</v>
      </c>
      <c r="C26" s="1">
        <v>9000</v>
      </c>
      <c r="D26" t="s">
        <v>14</v>
      </c>
      <c r="E26" s="1">
        <v>7</v>
      </c>
      <c r="F26" s="52">
        <v>15</v>
      </c>
      <c r="G26" s="7" t="s">
        <v>94</v>
      </c>
      <c r="H26" s="29" t="s">
        <v>96</v>
      </c>
      <c r="I26" s="50">
        <v>1</v>
      </c>
      <c r="J26" t="s">
        <v>492</v>
      </c>
    </row>
    <row r="27" spans="1:10" x14ac:dyDescent="0.2">
      <c r="B27" s="2" t="s">
        <v>99</v>
      </c>
      <c r="C27" s="1">
        <v>9000</v>
      </c>
      <c r="D27" t="s">
        <v>14</v>
      </c>
      <c r="E27" s="1">
        <v>7</v>
      </c>
      <c r="F27" s="52">
        <v>15</v>
      </c>
      <c r="G27" s="7" t="s">
        <v>97</v>
      </c>
      <c r="H27" s="29" t="s">
        <v>98</v>
      </c>
      <c r="I27" s="50">
        <v>1</v>
      </c>
    </row>
    <row r="28" spans="1:10" x14ac:dyDescent="0.2">
      <c r="B28" s="2" t="s">
        <v>100</v>
      </c>
      <c r="C28" s="1">
        <v>9000</v>
      </c>
      <c r="D28" t="s">
        <v>14</v>
      </c>
      <c r="E28" s="1">
        <v>7</v>
      </c>
      <c r="F28" s="52">
        <v>15</v>
      </c>
      <c r="G28" s="7" t="s">
        <v>101</v>
      </c>
      <c r="H28" s="29" t="s">
        <v>102</v>
      </c>
      <c r="I28" s="50">
        <v>1</v>
      </c>
      <c r="J28" t="s">
        <v>493</v>
      </c>
    </row>
    <row r="29" spans="1:10" x14ac:dyDescent="0.2">
      <c r="A29">
        <f>A24+8192</f>
        <v>122880</v>
      </c>
      <c r="B29" t="str">
        <f t="shared" si="0"/>
        <v>1E000</v>
      </c>
      <c r="C29" s="3" t="s">
        <v>37</v>
      </c>
      <c r="D29" t="s">
        <v>15</v>
      </c>
      <c r="E29" s="1">
        <v>7</v>
      </c>
      <c r="F29" s="52">
        <v>16</v>
      </c>
      <c r="G29" s="7" t="s">
        <v>89</v>
      </c>
      <c r="H29" s="30" t="s">
        <v>153</v>
      </c>
      <c r="I29" s="50">
        <v>1</v>
      </c>
      <c r="J29" t="s">
        <v>176</v>
      </c>
    </row>
    <row r="30" spans="1:10" ht="13.5" thickBot="1" x14ac:dyDescent="0.25">
      <c r="C30" s="3"/>
      <c r="F30" s="31"/>
      <c r="G30" s="20"/>
      <c r="H30" s="62"/>
      <c r="I30" s="50"/>
    </row>
    <row r="31" spans="1:10" ht="13.5" thickBot="1" x14ac:dyDescent="0.25">
      <c r="A31">
        <f>A29+8192</f>
        <v>131072</v>
      </c>
      <c r="B31" t="str">
        <f t="shared" ref="B31:B57" si="2">DEC2HEX(A31)</f>
        <v>20000</v>
      </c>
      <c r="C31" s="1">
        <v>8000</v>
      </c>
      <c r="D31" t="s">
        <v>16</v>
      </c>
      <c r="E31" s="1">
        <v>8</v>
      </c>
      <c r="F31" s="52">
        <v>17</v>
      </c>
      <c r="G31" s="7" t="s">
        <v>36</v>
      </c>
      <c r="H31" s="58" t="s">
        <v>161</v>
      </c>
      <c r="I31" s="50">
        <v>1</v>
      </c>
      <c r="J31" t="s">
        <v>177</v>
      </c>
    </row>
    <row r="32" spans="1:10" ht="13.5" thickBot="1" x14ac:dyDescent="0.25">
      <c r="A32">
        <f>A31+8192</f>
        <v>139264</v>
      </c>
      <c r="B32" t="str">
        <f t="shared" si="2"/>
        <v>22000</v>
      </c>
      <c r="C32" s="3" t="s">
        <v>37</v>
      </c>
      <c r="D32" t="s">
        <v>17</v>
      </c>
      <c r="E32" s="1">
        <v>8</v>
      </c>
      <c r="F32" s="52">
        <v>18</v>
      </c>
      <c r="G32" s="7" t="s">
        <v>36</v>
      </c>
      <c r="H32" s="25" t="s">
        <v>67</v>
      </c>
      <c r="I32" s="50">
        <v>1</v>
      </c>
      <c r="J32" t="s">
        <v>178</v>
      </c>
    </row>
    <row r="33" spans="1:10" ht="13.5" thickBot="1" x14ac:dyDescent="0.25">
      <c r="C33" s="3"/>
      <c r="F33" s="52"/>
      <c r="G33" s="7"/>
      <c r="H33" s="66"/>
      <c r="I33" s="50"/>
    </row>
    <row r="34" spans="1:10" ht="13.5" thickBot="1" x14ac:dyDescent="0.25">
      <c r="A34">
        <f>A32+8192</f>
        <v>147456</v>
      </c>
      <c r="B34" t="str">
        <f t="shared" si="2"/>
        <v>24000</v>
      </c>
      <c r="C34" s="1">
        <v>8000</v>
      </c>
      <c r="D34" t="s">
        <v>18</v>
      </c>
      <c r="E34" s="1">
        <v>9</v>
      </c>
      <c r="F34" s="52">
        <v>19</v>
      </c>
      <c r="G34" s="7" t="s">
        <v>42</v>
      </c>
      <c r="H34" s="58" t="s">
        <v>162</v>
      </c>
      <c r="I34" s="50">
        <v>1</v>
      </c>
      <c r="J34" t="s">
        <v>179</v>
      </c>
    </row>
    <row r="35" spans="1:10" ht="13.5" thickBot="1" x14ac:dyDescent="0.25">
      <c r="A35">
        <f>A34+8192</f>
        <v>155648</v>
      </c>
      <c r="B35" t="str">
        <f t="shared" si="2"/>
        <v>26000</v>
      </c>
      <c r="C35" s="3" t="s">
        <v>37</v>
      </c>
      <c r="D35" t="s">
        <v>19</v>
      </c>
      <c r="E35" s="1">
        <v>9</v>
      </c>
      <c r="F35" s="52">
        <v>20</v>
      </c>
      <c r="G35" s="7" t="s">
        <v>42</v>
      </c>
      <c r="H35" s="58" t="s">
        <v>162</v>
      </c>
      <c r="I35" s="50">
        <v>1</v>
      </c>
      <c r="J35" t="s">
        <v>494</v>
      </c>
    </row>
    <row r="36" spans="1:10" ht="13.5" thickBot="1" x14ac:dyDescent="0.25">
      <c r="C36" s="3"/>
      <c r="F36" s="52"/>
      <c r="G36" s="7"/>
      <c r="H36" s="67"/>
      <c r="I36" s="50"/>
    </row>
    <row r="37" spans="1:10" ht="13.5" thickBot="1" x14ac:dyDescent="0.25">
      <c r="B37" s="16">
        <v>26800</v>
      </c>
      <c r="C37" s="3">
        <v>8000</v>
      </c>
      <c r="D37" s="16">
        <v>13</v>
      </c>
      <c r="E37" s="1">
        <v>9</v>
      </c>
      <c r="F37" s="52" t="s">
        <v>165</v>
      </c>
      <c r="G37" s="7"/>
      <c r="H37" s="58" t="s">
        <v>166</v>
      </c>
      <c r="I37" s="50">
        <v>1</v>
      </c>
      <c r="J37" t="s">
        <v>180</v>
      </c>
    </row>
    <row r="38" spans="1:10" ht="13.5" thickBot="1" x14ac:dyDescent="0.25">
      <c r="B38" s="16"/>
      <c r="C38" s="3"/>
      <c r="D38" s="16"/>
      <c r="F38" s="52"/>
      <c r="G38" s="7"/>
      <c r="H38" s="67"/>
      <c r="I38" s="50"/>
      <c r="J38" t="s">
        <v>181</v>
      </c>
    </row>
    <row r="39" spans="1:10" ht="13.5" thickBot="1" x14ac:dyDescent="0.25">
      <c r="B39" s="16"/>
      <c r="C39" s="3"/>
      <c r="D39" s="16"/>
      <c r="F39" s="52"/>
      <c r="G39" s="7"/>
      <c r="H39" s="67"/>
      <c r="I39" s="50"/>
    </row>
    <row r="40" spans="1:10" ht="13.5" thickBot="1" x14ac:dyDescent="0.25">
      <c r="A40">
        <f>A35+8192</f>
        <v>163840</v>
      </c>
      <c r="B40" t="str">
        <f t="shared" si="2"/>
        <v>28000</v>
      </c>
      <c r="C40" s="1">
        <v>8000</v>
      </c>
      <c r="D40" t="s">
        <v>20</v>
      </c>
      <c r="E40" s="1" t="s">
        <v>0</v>
      </c>
      <c r="F40" s="52">
        <v>21</v>
      </c>
      <c r="G40" s="8" t="s">
        <v>55</v>
      </c>
      <c r="H40" s="25" t="s">
        <v>66</v>
      </c>
      <c r="I40" s="50">
        <v>1</v>
      </c>
      <c r="J40" t="s">
        <v>189</v>
      </c>
    </row>
    <row r="41" spans="1:10" ht="13.5" thickBot="1" x14ac:dyDescent="0.25">
      <c r="A41">
        <f>A40+8192</f>
        <v>172032</v>
      </c>
      <c r="B41" t="str">
        <f t="shared" si="2"/>
        <v>2A000</v>
      </c>
      <c r="C41" s="3" t="s">
        <v>37</v>
      </c>
      <c r="D41" t="s">
        <v>21</v>
      </c>
      <c r="E41" s="1" t="s">
        <v>0</v>
      </c>
      <c r="F41" s="52">
        <v>22</v>
      </c>
      <c r="G41" s="8" t="s">
        <v>55</v>
      </c>
      <c r="H41" s="25" t="s">
        <v>66</v>
      </c>
      <c r="I41" s="50">
        <v>1</v>
      </c>
      <c r="J41" t="s">
        <v>190</v>
      </c>
    </row>
    <row r="42" spans="1:10" ht="13.5" thickBot="1" x14ac:dyDescent="0.25">
      <c r="C42" s="3"/>
      <c r="F42" s="52"/>
      <c r="G42" s="8"/>
      <c r="H42" s="25"/>
      <c r="I42" s="50"/>
    </row>
    <row r="43" spans="1:10" ht="13.5" thickBot="1" x14ac:dyDescent="0.25">
      <c r="A43">
        <f>A41+8192</f>
        <v>180224</v>
      </c>
      <c r="B43" t="str">
        <f t="shared" si="2"/>
        <v>2C000</v>
      </c>
      <c r="C43" s="1">
        <v>8000</v>
      </c>
      <c r="D43" t="s">
        <v>22</v>
      </c>
      <c r="E43" s="1" t="s">
        <v>11</v>
      </c>
      <c r="F43" s="52">
        <v>23</v>
      </c>
      <c r="G43" s="7" t="s">
        <v>53</v>
      </c>
      <c r="H43" s="56" t="s">
        <v>163</v>
      </c>
      <c r="I43" s="50">
        <v>1</v>
      </c>
      <c r="J43" t="s">
        <v>187</v>
      </c>
    </row>
    <row r="44" spans="1:10" ht="13.5" thickBot="1" x14ac:dyDescent="0.25">
      <c r="C44" s="1"/>
      <c r="F44" s="52"/>
      <c r="G44" s="7"/>
      <c r="H44" s="56"/>
      <c r="I44" s="50"/>
      <c r="J44" t="s">
        <v>188</v>
      </c>
    </row>
    <row r="45" spans="1:10" ht="13.5" thickBot="1" x14ac:dyDescent="0.25">
      <c r="A45">
        <f>A43+8192</f>
        <v>188416</v>
      </c>
      <c r="B45" t="str">
        <f t="shared" si="2"/>
        <v>2E000</v>
      </c>
      <c r="C45" s="3" t="s">
        <v>37</v>
      </c>
      <c r="D45" t="s">
        <v>23</v>
      </c>
      <c r="E45" s="1" t="s">
        <v>11</v>
      </c>
      <c r="F45" s="52">
        <v>24</v>
      </c>
      <c r="G45" s="9" t="s">
        <v>54</v>
      </c>
      <c r="H45" s="56" t="s">
        <v>157</v>
      </c>
      <c r="I45" s="50">
        <v>1</v>
      </c>
      <c r="J45" t="s">
        <v>495</v>
      </c>
    </row>
    <row r="46" spans="1:10" x14ac:dyDescent="0.2">
      <c r="C46" s="3"/>
      <c r="F46" s="52"/>
      <c r="G46" s="9"/>
      <c r="H46" s="68"/>
      <c r="I46" s="50"/>
    </row>
    <row r="47" spans="1:10" x14ac:dyDescent="0.2">
      <c r="A47">
        <f>A45+8192</f>
        <v>196608</v>
      </c>
      <c r="B47" t="str">
        <f t="shared" si="2"/>
        <v>30000</v>
      </c>
      <c r="C47" s="1">
        <v>8000</v>
      </c>
      <c r="D47" t="s">
        <v>24</v>
      </c>
      <c r="E47" s="1" t="s">
        <v>12</v>
      </c>
      <c r="F47" s="52">
        <v>25</v>
      </c>
      <c r="G47" s="7" t="s">
        <v>45</v>
      </c>
      <c r="H47" s="57" t="s">
        <v>158</v>
      </c>
      <c r="I47" s="50">
        <v>1</v>
      </c>
      <c r="J47" t="s">
        <v>182</v>
      </c>
    </row>
    <row r="48" spans="1:10" x14ac:dyDescent="0.2">
      <c r="A48">
        <f>A47+8192</f>
        <v>204800</v>
      </c>
      <c r="B48" t="str">
        <f t="shared" si="2"/>
        <v>32000</v>
      </c>
      <c r="C48" s="3" t="s">
        <v>37</v>
      </c>
      <c r="D48" t="s">
        <v>25</v>
      </c>
      <c r="E48" s="1" t="s">
        <v>12</v>
      </c>
      <c r="F48" s="52">
        <v>26</v>
      </c>
      <c r="G48" s="10" t="s">
        <v>46</v>
      </c>
      <c r="H48" s="57" t="s">
        <v>159</v>
      </c>
      <c r="I48" s="50">
        <v>1</v>
      </c>
    </row>
    <row r="49" spans="1:10" x14ac:dyDescent="0.2">
      <c r="A49">
        <f>A48+8192</f>
        <v>212992</v>
      </c>
      <c r="B49" t="str">
        <f t="shared" si="2"/>
        <v>34000</v>
      </c>
      <c r="C49" s="1">
        <v>8000</v>
      </c>
      <c r="D49" t="s">
        <v>26</v>
      </c>
      <c r="E49" s="1" t="s">
        <v>13</v>
      </c>
      <c r="F49" s="52">
        <v>27</v>
      </c>
      <c r="G49" s="7" t="s">
        <v>47</v>
      </c>
      <c r="H49" s="57" t="s">
        <v>160</v>
      </c>
      <c r="I49" s="50">
        <v>1</v>
      </c>
    </row>
    <row r="50" spans="1:10" s="18" customFormat="1" x14ac:dyDescent="0.2">
      <c r="C50" s="64"/>
      <c r="E50" s="64"/>
      <c r="F50" s="31"/>
      <c r="G50" s="20"/>
      <c r="H50" s="69"/>
      <c r="I50" s="70"/>
    </row>
    <row r="51" spans="1:10" x14ac:dyDescent="0.2">
      <c r="A51">
        <f>A49+8192</f>
        <v>221184</v>
      </c>
      <c r="B51" t="str">
        <f t="shared" si="2"/>
        <v>36000</v>
      </c>
      <c r="C51" s="3" t="s">
        <v>37</v>
      </c>
      <c r="D51" t="s">
        <v>27</v>
      </c>
      <c r="E51" s="1" t="s">
        <v>13</v>
      </c>
      <c r="F51" s="52">
        <v>28</v>
      </c>
      <c r="G51" s="11" t="s">
        <v>43</v>
      </c>
      <c r="H51" s="27" t="s">
        <v>65</v>
      </c>
      <c r="I51" s="50">
        <v>1</v>
      </c>
      <c r="J51" t="s">
        <v>183</v>
      </c>
    </row>
    <row r="52" spans="1:10" x14ac:dyDescent="0.2">
      <c r="A52">
        <f>A51+8192</f>
        <v>229376</v>
      </c>
      <c r="B52" t="str">
        <f t="shared" si="2"/>
        <v>38000</v>
      </c>
      <c r="C52" s="1">
        <v>8000</v>
      </c>
      <c r="D52" t="s">
        <v>28</v>
      </c>
      <c r="E52" s="1" t="s">
        <v>14</v>
      </c>
      <c r="F52" s="52">
        <v>29</v>
      </c>
      <c r="G52" s="7" t="s">
        <v>50</v>
      </c>
      <c r="H52" s="15" t="s">
        <v>52</v>
      </c>
      <c r="I52" s="50">
        <v>1</v>
      </c>
    </row>
    <row r="53" spans="1:10" x14ac:dyDescent="0.2">
      <c r="A53">
        <f>A52+8192</f>
        <v>237568</v>
      </c>
      <c r="B53" t="str">
        <f t="shared" si="2"/>
        <v>3A000</v>
      </c>
      <c r="C53" s="3" t="s">
        <v>37</v>
      </c>
      <c r="D53" t="s">
        <v>29</v>
      </c>
      <c r="E53" s="1" t="s">
        <v>14</v>
      </c>
      <c r="F53" s="52">
        <v>30</v>
      </c>
      <c r="G53" s="7" t="s">
        <v>50</v>
      </c>
      <c r="H53" s="15" t="s">
        <v>52</v>
      </c>
      <c r="I53" s="50">
        <v>1</v>
      </c>
    </row>
    <row r="54" spans="1:10" ht="13.5" thickBot="1" x14ac:dyDescent="0.25">
      <c r="C54" s="3"/>
      <c r="F54" s="52"/>
      <c r="G54" s="7"/>
      <c r="H54" s="62"/>
      <c r="I54" s="50"/>
    </row>
    <row r="55" spans="1:10" x14ac:dyDescent="0.2">
      <c r="A55">
        <f>A53+8192</f>
        <v>245760</v>
      </c>
      <c r="B55" t="str">
        <f t="shared" si="2"/>
        <v>3C000</v>
      </c>
      <c r="C55" s="1">
        <v>8000</v>
      </c>
      <c r="D55" t="s">
        <v>30</v>
      </c>
      <c r="E55" s="1" t="s">
        <v>33</v>
      </c>
      <c r="F55" s="52">
        <v>31</v>
      </c>
      <c r="G55" s="7" t="s">
        <v>44</v>
      </c>
      <c r="H55" s="25" t="s">
        <v>64</v>
      </c>
      <c r="I55" s="50">
        <v>1</v>
      </c>
      <c r="J55" t="s">
        <v>185</v>
      </c>
    </row>
    <row r="56" spans="1:10" x14ac:dyDescent="0.2">
      <c r="C56" s="1"/>
      <c r="F56" s="52"/>
      <c r="G56" s="7"/>
      <c r="H56" s="63"/>
      <c r="I56" s="50"/>
      <c r="J56" t="s">
        <v>186</v>
      </c>
    </row>
    <row r="57" spans="1:10" x14ac:dyDescent="0.2">
      <c r="A57">
        <f>A55+8192</f>
        <v>253952</v>
      </c>
      <c r="B57" t="str">
        <f t="shared" si="2"/>
        <v>3E000</v>
      </c>
      <c r="C57" s="3" t="s">
        <v>37</v>
      </c>
      <c r="D57" t="s">
        <v>31</v>
      </c>
      <c r="E57" s="1" t="s">
        <v>15</v>
      </c>
      <c r="F57" s="52">
        <v>32</v>
      </c>
      <c r="G57" s="7" t="s">
        <v>63</v>
      </c>
      <c r="H57" s="15" t="s">
        <v>151</v>
      </c>
      <c r="I57" s="50">
        <v>1</v>
      </c>
      <c r="J57" t="s">
        <v>184</v>
      </c>
    </row>
    <row r="58" spans="1:10" x14ac:dyDescent="0.2">
      <c r="H58" s="13"/>
      <c r="I58" s="55"/>
      <c r="J58" s="14"/>
    </row>
    <row r="59" spans="1:10" x14ac:dyDescent="0.2">
      <c r="E59" s="22"/>
      <c r="F59" s="32"/>
      <c r="G59" s="21"/>
      <c r="H59" s="21"/>
      <c r="I59" s="55"/>
      <c r="J59" s="21"/>
    </row>
    <row r="60" spans="1:10" x14ac:dyDescent="0.2">
      <c r="E60" s="22"/>
      <c r="F60" s="32"/>
      <c r="G60" s="21"/>
      <c r="H60" s="53"/>
      <c r="I60" s="55"/>
      <c r="J60" s="21"/>
    </row>
    <row r="61" spans="1:10" x14ac:dyDescent="0.2">
      <c r="E61" s="22"/>
      <c r="F61" s="32"/>
      <c r="G61" s="21"/>
      <c r="H61" s="33"/>
      <c r="I61" s="55"/>
      <c r="J61" s="21"/>
    </row>
    <row r="62" spans="1:10" x14ac:dyDescent="0.2">
      <c r="E62" s="22"/>
      <c r="F62" s="32"/>
      <c r="G62" s="21"/>
      <c r="H62" s="21"/>
      <c r="I62" s="55"/>
      <c r="J62" s="21"/>
    </row>
    <row r="63" spans="1:10" x14ac:dyDescent="0.2">
      <c r="E63" s="22"/>
      <c r="F63" s="32"/>
      <c r="G63" s="21"/>
      <c r="H63" s="53"/>
      <c r="I63" s="55"/>
      <c r="J63" s="21"/>
    </row>
    <row r="64" spans="1:10" x14ac:dyDescent="0.2">
      <c r="E64" s="22"/>
      <c r="F64" s="32"/>
      <c r="G64" s="21"/>
      <c r="H64" s="33"/>
      <c r="I64" s="55"/>
      <c r="J64" s="21"/>
    </row>
    <row r="65" spans="5:10" x14ac:dyDescent="0.2">
      <c r="E65" s="22"/>
      <c r="F65" s="32"/>
      <c r="G65" s="21"/>
      <c r="H65" s="21"/>
      <c r="J65" s="21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zoomScale="80" zoomScaleNormal="80" workbookViewId="0">
      <selection activeCell="E43" sqref="E43"/>
    </sheetView>
  </sheetViews>
  <sheetFormatPr defaultRowHeight="12.75" x14ac:dyDescent="0.2"/>
  <cols>
    <col min="1" max="1" width="14.28515625" customWidth="1"/>
    <col min="2" max="2" width="14.28515625" hidden="1" customWidth="1"/>
    <col min="3" max="3" width="0" hidden="1" customWidth="1"/>
    <col min="5" max="6" width="35" customWidth="1"/>
    <col min="8" max="9" width="0" hidden="1" customWidth="1"/>
    <col min="11" max="11" width="55" bestFit="1" customWidth="1"/>
    <col min="13" max="14" width="0" hidden="1" customWidth="1"/>
    <col min="16" max="16" width="2.42578125" customWidth="1"/>
    <col min="18" max="19" width="0" hidden="1" customWidth="1"/>
    <col min="21" max="21" width="1.85546875" customWidth="1"/>
  </cols>
  <sheetData>
    <row r="1" spans="1:27" x14ac:dyDescent="0.2">
      <c r="A1" t="s">
        <v>103</v>
      </c>
      <c r="B1">
        <v>400</v>
      </c>
      <c r="D1" t="s">
        <v>443</v>
      </c>
    </row>
    <row r="2" spans="1:27" x14ac:dyDescent="0.2">
      <c r="A2" s="16">
        <v>40010</v>
      </c>
      <c r="B2">
        <v>262160</v>
      </c>
      <c r="C2">
        <v>0</v>
      </c>
      <c r="D2" t="s">
        <v>1</v>
      </c>
      <c r="E2" s="2" t="s">
        <v>212</v>
      </c>
      <c r="F2" s="2"/>
      <c r="G2" s="16" t="s">
        <v>237</v>
      </c>
      <c r="H2">
        <v>309264</v>
      </c>
      <c r="I2">
        <v>46</v>
      </c>
      <c r="J2" t="s">
        <v>238</v>
      </c>
      <c r="K2" s="2" t="s">
        <v>450</v>
      </c>
      <c r="Q2" s="16" t="s">
        <v>382</v>
      </c>
      <c r="R2">
        <v>356368</v>
      </c>
      <c r="S2">
        <v>92</v>
      </c>
      <c r="T2" t="s">
        <v>383</v>
      </c>
      <c r="U2" s="2"/>
      <c r="V2" t="s">
        <v>474</v>
      </c>
      <c r="AA2" s="16"/>
    </row>
    <row r="3" spans="1:27" x14ac:dyDescent="0.2">
      <c r="A3" s="16" t="s">
        <v>236</v>
      </c>
      <c r="B3">
        <v>263184</v>
      </c>
      <c r="C3">
        <v>1</v>
      </c>
      <c r="D3" t="s">
        <v>2</v>
      </c>
      <c r="E3" s="2" t="s">
        <v>212</v>
      </c>
      <c r="F3" s="2"/>
      <c r="G3" s="16" t="s">
        <v>240</v>
      </c>
      <c r="H3">
        <v>310288</v>
      </c>
      <c r="I3">
        <v>47</v>
      </c>
      <c r="J3" t="s">
        <v>241</v>
      </c>
      <c r="K3" s="2"/>
      <c r="Q3" s="16" t="s">
        <v>384</v>
      </c>
      <c r="R3">
        <v>357392</v>
      </c>
      <c r="S3">
        <v>93</v>
      </c>
      <c r="T3" t="s">
        <v>385</v>
      </c>
      <c r="U3" s="2"/>
      <c r="AA3" s="16"/>
    </row>
    <row r="4" spans="1:27" x14ac:dyDescent="0.2">
      <c r="A4" s="16" t="s">
        <v>239</v>
      </c>
      <c r="B4">
        <v>264208</v>
      </c>
      <c r="C4">
        <v>2</v>
      </c>
      <c r="D4" t="s">
        <v>3</v>
      </c>
      <c r="E4" s="2" t="s">
        <v>212</v>
      </c>
      <c r="F4" s="2"/>
      <c r="G4" s="16" t="s">
        <v>243</v>
      </c>
      <c r="H4">
        <v>311312</v>
      </c>
      <c r="I4">
        <v>48</v>
      </c>
      <c r="J4" t="s">
        <v>244</v>
      </c>
      <c r="K4" s="2" t="s">
        <v>451</v>
      </c>
      <c r="Q4" s="16" t="s">
        <v>386</v>
      </c>
      <c r="R4">
        <v>358416</v>
      </c>
      <c r="S4">
        <v>94</v>
      </c>
      <c r="T4" t="s">
        <v>387</v>
      </c>
      <c r="U4" s="2"/>
      <c r="V4" t="s">
        <v>475</v>
      </c>
      <c r="AA4" s="16"/>
    </row>
    <row r="5" spans="1:27" x14ac:dyDescent="0.2">
      <c r="A5" s="16" t="s">
        <v>242</v>
      </c>
      <c r="B5">
        <v>265232</v>
      </c>
      <c r="C5">
        <v>3</v>
      </c>
      <c r="D5" t="s">
        <v>4</v>
      </c>
      <c r="E5" s="2" t="s">
        <v>212</v>
      </c>
      <c r="F5" s="2"/>
      <c r="G5" s="16" t="s">
        <v>246</v>
      </c>
      <c r="H5">
        <v>312336</v>
      </c>
      <c r="I5">
        <v>49</v>
      </c>
      <c r="J5" t="s">
        <v>247</v>
      </c>
      <c r="K5" s="2"/>
      <c r="Q5" s="16" t="s">
        <v>388</v>
      </c>
      <c r="R5">
        <v>359440</v>
      </c>
      <c r="S5">
        <v>95</v>
      </c>
      <c r="T5" t="s">
        <v>389</v>
      </c>
      <c r="U5" s="2"/>
      <c r="AA5" s="16"/>
    </row>
    <row r="6" spans="1:27" x14ac:dyDescent="0.2">
      <c r="A6" s="16" t="s">
        <v>245</v>
      </c>
      <c r="B6">
        <v>266256</v>
      </c>
      <c r="C6">
        <v>4</v>
      </c>
      <c r="D6" t="s">
        <v>5</v>
      </c>
      <c r="E6" s="2" t="s">
        <v>212</v>
      </c>
      <c r="F6" s="2"/>
      <c r="G6" s="16" t="s">
        <v>249</v>
      </c>
      <c r="H6">
        <v>313360</v>
      </c>
      <c r="I6">
        <v>50</v>
      </c>
      <c r="J6" t="s">
        <v>250</v>
      </c>
      <c r="K6" s="2" t="s">
        <v>452</v>
      </c>
      <c r="Q6" s="16" t="s">
        <v>390</v>
      </c>
      <c r="R6">
        <v>360464</v>
      </c>
      <c r="S6">
        <v>96</v>
      </c>
      <c r="T6" t="s">
        <v>391</v>
      </c>
      <c r="U6" s="2"/>
      <c r="V6" t="s">
        <v>476</v>
      </c>
      <c r="AA6" s="16"/>
    </row>
    <row r="7" spans="1:27" x14ac:dyDescent="0.2">
      <c r="A7" s="16" t="s">
        <v>248</v>
      </c>
      <c r="B7">
        <v>267280</v>
      </c>
      <c r="C7">
        <v>5</v>
      </c>
      <c r="D7" t="s">
        <v>6</v>
      </c>
      <c r="E7" s="2" t="s">
        <v>212</v>
      </c>
      <c r="F7" s="2"/>
      <c r="G7" s="16" t="s">
        <v>252</v>
      </c>
      <c r="H7">
        <v>314384</v>
      </c>
      <c r="I7">
        <v>51</v>
      </c>
      <c r="J7" t="s">
        <v>253</v>
      </c>
      <c r="K7" s="2"/>
      <c r="Q7" s="16" t="s">
        <v>392</v>
      </c>
      <c r="R7">
        <v>361488</v>
      </c>
      <c r="S7">
        <v>97</v>
      </c>
      <c r="T7" t="s">
        <v>393</v>
      </c>
      <c r="U7" s="2"/>
      <c r="AA7" s="16"/>
    </row>
    <row r="8" spans="1:27" x14ac:dyDescent="0.2">
      <c r="A8" s="16" t="s">
        <v>251</v>
      </c>
      <c r="B8">
        <v>268304</v>
      </c>
      <c r="C8">
        <v>6</v>
      </c>
      <c r="D8" t="s">
        <v>7</v>
      </c>
      <c r="E8" s="2" t="s">
        <v>213</v>
      </c>
      <c r="F8" s="2"/>
      <c r="G8" s="16" t="s">
        <v>255</v>
      </c>
      <c r="H8">
        <v>315408</v>
      </c>
      <c r="I8">
        <v>52</v>
      </c>
      <c r="J8" t="s">
        <v>256</v>
      </c>
      <c r="K8" s="2" t="s">
        <v>453</v>
      </c>
      <c r="Q8" s="16" t="s">
        <v>394</v>
      </c>
      <c r="R8">
        <v>362512</v>
      </c>
      <c r="S8">
        <v>98</v>
      </c>
      <c r="T8" t="s">
        <v>395</v>
      </c>
      <c r="U8" s="2"/>
      <c r="V8" t="s">
        <v>477</v>
      </c>
      <c r="AA8" s="16"/>
    </row>
    <row r="9" spans="1:27" x14ac:dyDescent="0.2">
      <c r="A9" s="16" t="s">
        <v>254</v>
      </c>
      <c r="B9">
        <v>269328</v>
      </c>
      <c r="C9">
        <v>7</v>
      </c>
      <c r="D9" t="s">
        <v>8</v>
      </c>
      <c r="E9" s="2" t="s">
        <v>214</v>
      </c>
      <c r="F9" s="2"/>
      <c r="G9" s="16" t="s">
        <v>258</v>
      </c>
      <c r="H9">
        <v>316432</v>
      </c>
      <c r="I9">
        <v>53</v>
      </c>
      <c r="J9" t="s">
        <v>259</v>
      </c>
      <c r="K9" s="2" t="s">
        <v>454</v>
      </c>
      <c r="Q9" s="16" t="s">
        <v>396</v>
      </c>
      <c r="R9">
        <v>363536</v>
      </c>
      <c r="S9">
        <v>99</v>
      </c>
      <c r="T9" t="s">
        <v>397</v>
      </c>
      <c r="U9" s="2"/>
      <c r="AA9" s="16"/>
    </row>
    <row r="10" spans="1:27" x14ac:dyDescent="0.2">
      <c r="A10" s="16" t="s">
        <v>257</v>
      </c>
      <c r="B10">
        <v>270352</v>
      </c>
      <c r="C10">
        <v>8</v>
      </c>
      <c r="D10" t="s">
        <v>9</v>
      </c>
      <c r="E10" s="2" t="s">
        <v>215</v>
      </c>
      <c r="F10" s="2"/>
      <c r="G10" s="16" t="s">
        <v>261</v>
      </c>
      <c r="H10">
        <v>317456</v>
      </c>
      <c r="I10">
        <v>54</v>
      </c>
      <c r="J10" t="s">
        <v>262</v>
      </c>
      <c r="K10" s="2" t="s">
        <v>458</v>
      </c>
      <c r="Q10" s="16" t="s">
        <v>398</v>
      </c>
      <c r="R10">
        <v>364560</v>
      </c>
      <c r="S10">
        <v>100</v>
      </c>
      <c r="T10" t="s">
        <v>399</v>
      </c>
      <c r="V10" t="s">
        <v>478</v>
      </c>
      <c r="AA10" s="16"/>
    </row>
    <row r="11" spans="1:27" x14ac:dyDescent="0.2">
      <c r="A11" s="16" t="s">
        <v>260</v>
      </c>
      <c r="B11">
        <v>271376</v>
      </c>
      <c r="C11">
        <v>9</v>
      </c>
      <c r="D11" t="s">
        <v>10</v>
      </c>
      <c r="E11" s="2" t="s">
        <v>213</v>
      </c>
      <c r="F11" s="2"/>
      <c r="G11" s="16" t="s">
        <v>264</v>
      </c>
      <c r="H11">
        <v>318480</v>
      </c>
      <c r="I11">
        <v>55</v>
      </c>
      <c r="J11" t="s">
        <v>265</v>
      </c>
      <c r="K11" s="2"/>
      <c r="Q11" s="16" t="s">
        <v>400</v>
      </c>
      <c r="R11">
        <v>365584</v>
      </c>
      <c r="S11">
        <v>101</v>
      </c>
      <c r="T11" t="s">
        <v>401</v>
      </c>
      <c r="AA11" s="16"/>
    </row>
    <row r="12" spans="1:27" x14ac:dyDescent="0.2">
      <c r="A12" s="16" t="s">
        <v>263</v>
      </c>
      <c r="B12">
        <v>272400</v>
      </c>
      <c r="C12">
        <v>10</v>
      </c>
      <c r="D12" t="s">
        <v>0</v>
      </c>
      <c r="E12" s="2" t="s">
        <v>216</v>
      </c>
      <c r="F12" s="2"/>
      <c r="G12" s="16" t="s">
        <v>267</v>
      </c>
      <c r="H12">
        <v>319504</v>
      </c>
      <c r="I12">
        <v>56</v>
      </c>
      <c r="J12" t="s">
        <v>268</v>
      </c>
      <c r="K12" s="2" t="s">
        <v>455</v>
      </c>
      <c r="Q12" s="16" t="s">
        <v>402</v>
      </c>
      <c r="R12">
        <v>366608</v>
      </c>
      <c r="S12">
        <v>102</v>
      </c>
      <c r="T12" t="s">
        <v>403</v>
      </c>
      <c r="AA12" s="16"/>
    </row>
    <row r="13" spans="1:27" x14ac:dyDescent="0.2">
      <c r="A13" s="16" t="s">
        <v>266</v>
      </c>
      <c r="B13">
        <v>273424</v>
      </c>
      <c r="C13">
        <v>11</v>
      </c>
      <c r="D13" t="s">
        <v>11</v>
      </c>
      <c r="E13" s="2" t="s">
        <v>217</v>
      </c>
      <c r="F13" s="2"/>
      <c r="G13" s="16" t="s">
        <v>270</v>
      </c>
      <c r="H13">
        <v>320528</v>
      </c>
      <c r="I13">
        <v>57</v>
      </c>
      <c r="J13" t="s">
        <v>271</v>
      </c>
      <c r="K13" s="2"/>
      <c r="Q13" s="16" t="s">
        <v>404</v>
      </c>
      <c r="R13">
        <v>367632</v>
      </c>
      <c r="S13">
        <v>103</v>
      </c>
      <c r="T13" t="s">
        <v>405</v>
      </c>
      <c r="AA13" s="16"/>
    </row>
    <row r="14" spans="1:27" x14ac:dyDescent="0.2">
      <c r="A14" s="16" t="s">
        <v>269</v>
      </c>
      <c r="B14">
        <v>274448</v>
      </c>
      <c r="C14">
        <v>12</v>
      </c>
      <c r="D14" t="s">
        <v>12</v>
      </c>
      <c r="E14" s="2" t="s">
        <v>218</v>
      </c>
      <c r="F14" s="2"/>
      <c r="G14" s="16" t="s">
        <v>273</v>
      </c>
      <c r="H14">
        <v>321552</v>
      </c>
      <c r="I14">
        <v>58</v>
      </c>
      <c r="J14" t="s">
        <v>274</v>
      </c>
      <c r="K14" s="2" t="s">
        <v>456</v>
      </c>
      <c r="Q14" s="16" t="s">
        <v>406</v>
      </c>
      <c r="R14">
        <v>368656</v>
      </c>
      <c r="S14">
        <v>104</v>
      </c>
      <c r="T14" t="s">
        <v>407</v>
      </c>
      <c r="AA14" s="16"/>
    </row>
    <row r="15" spans="1:27" x14ac:dyDescent="0.2">
      <c r="A15" s="16" t="s">
        <v>272</v>
      </c>
      <c r="B15">
        <v>275472</v>
      </c>
      <c r="C15">
        <v>13</v>
      </c>
      <c r="D15" t="s">
        <v>13</v>
      </c>
      <c r="E15" s="2" t="s">
        <v>219</v>
      </c>
      <c r="F15" s="2"/>
      <c r="G15" s="16" t="s">
        <v>276</v>
      </c>
      <c r="H15">
        <v>322576</v>
      </c>
      <c r="I15">
        <v>59</v>
      </c>
      <c r="J15" t="s">
        <v>277</v>
      </c>
      <c r="K15" s="2"/>
      <c r="Q15" s="16" t="s">
        <v>408</v>
      </c>
      <c r="R15">
        <v>369680</v>
      </c>
      <c r="S15">
        <v>105</v>
      </c>
      <c r="T15" t="s">
        <v>409</v>
      </c>
      <c r="AA15" s="16"/>
    </row>
    <row r="16" spans="1:27" x14ac:dyDescent="0.2">
      <c r="A16" s="16" t="s">
        <v>275</v>
      </c>
      <c r="B16">
        <v>276496</v>
      </c>
      <c r="C16">
        <v>14</v>
      </c>
      <c r="D16" t="s">
        <v>14</v>
      </c>
      <c r="E16" s="2" t="s">
        <v>220</v>
      </c>
      <c r="F16" s="2"/>
      <c r="G16" s="16" t="s">
        <v>279</v>
      </c>
      <c r="H16">
        <v>323600</v>
      </c>
      <c r="I16">
        <v>60</v>
      </c>
      <c r="J16" t="s">
        <v>280</v>
      </c>
      <c r="K16" s="2" t="s">
        <v>457</v>
      </c>
      <c r="Q16" s="16" t="s">
        <v>410</v>
      </c>
      <c r="R16">
        <v>370704</v>
      </c>
      <c r="S16">
        <v>106</v>
      </c>
      <c r="T16" t="s">
        <v>115</v>
      </c>
      <c r="AA16" s="16"/>
    </row>
    <row r="17" spans="1:27" x14ac:dyDescent="0.2">
      <c r="A17" s="16" t="s">
        <v>278</v>
      </c>
      <c r="B17">
        <v>277520</v>
      </c>
      <c r="C17">
        <v>15</v>
      </c>
      <c r="D17" t="s">
        <v>15</v>
      </c>
      <c r="E17" s="2" t="s">
        <v>221</v>
      </c>
      <c r="F17" s="2"/>
      <c r="G17" s="16" t="s">
        <v>282</v>
      </c>
      <c r="H17">
        <v>324624</v>
      </c>
      <c r="I17">
        <v>61</v>
      </c>
      <c r="J17" t="s">
        <v>283</v>
      </c>
      <c r="K17" s="2"/>
      <c r="Q17" s="16" t="s">
        <v>411</v>
      </c>
      <c r="R17">
        <v>371728</v>
      </c>
      <c r="S17">
        <v>107</v>
      </c>
      <c r="T17" t="s">
        <v>118</v>
      </c>
      <c r="AA17" s="16"/>
    </row>
    <row r="18" spans="1:27" x14ac:dyDescent="0.2">
      <c r="A18" s="16"/>
      <c r="E18" s="2"/>
      <c r="F18" s="2"/>
      <c r="G18" s="16" t="s">
        <v>285</v>
      </c>
      <c r="H18">
        <v>325648</v>
      </c>
      <c r="I18">
        <v>62</v>
      </c>
      <c r="J18" t="s">
        <v>286</v>
      </c>
      <c r="K18" s="2" t="s">
        <v>459</v>
      </c>
      <c r="Q18" s="16" t="s">
        <v>412</v>
      </c>
      <c r="R18">
        <v>372752</v>
      </c>
      <c r="S18">
        <v>108</v>
      </c>
      <c r="T18" t="s">
        <v>119</v>
      </c>
      <c r="AA18" s="16"/>
    </row>
    <row r="19" spans="1:27" x14ac:dyDescent="0.2">
      <c r="A19" s="16" t="s">
        <v>281</v>
      </c>
      <c r="B19">
        <v>278544</v>
      </c>
      <c r="C19">
        <v>16</v>
      </c>
      <c r="D19" t="s">
        <v>16</v>
      </c>
      <c r="E19" s="2" t="s">
        <v>222</v>
      </c>
      <c r="F19" s="2"/>
      <c r="G19" s="16" t="s">
        <v>288</v>
      </c>
      <c r="H19">
        <v>326672</v>
      </c>
      <c r="I19">
        <v>63</v>
      </c>
      <c r="J19" t="s">
        <v>289</v>
      </c>
      <c r="K19" s="2"/>
      <c r="Q19" s="16" t="s">
        <v>413</v>
      </c>
      <c r="R19">
        <v>373776</v>
      </c>
      <c r="S19">
        <v>109</v>
      </c>
      <c r="T19" t="s">
        <v>120</v>
      </c>
      <c r="AA19" s="16"/>
    </row>
    <row r="20" spans="1:27" x14ac:dyDescent="0.2">
      <c r="A20" s="16" t="s">
        <v>284</v>
      </c>
      <c r="B20">
        <v>279568</v>
      </c>
      <c r="C20">
        <v>17</v>
      </c>
      <c r="D20" t="s">
        <v>17</v>
      </c>
      <c r="E20" s="2" t="s">
        <v>222</v>
      </c>
      <c r="F20" s="2"/>
      <c r="G20" s="16" t="s">
        <v>291</v>
      </c>
      <c r="H20">
        <v>327696</v>
      </c>
      <c r="I20">
        <v>64</v>
      </c>
      <c r="J20" t="s">
        <v>292</v>
      </c>
      <c r="K20" s="2" t="s">
        <v>460</v>
      </c>
      <c r="Q20" s="16" t="s">
        <v>414</v>
      </c>
      <c r="R20">
        <v>374800</v>
      </c>
      <c r="S20">
        <v>110</v>
      </c>
      <c r="T20" t="s">
        <v>121</v>
      </c>
      <c r="AA20" s="16"/>
    </row>
    <row r="21" spans="1:27" x14ac:dyDescent="0.2">
      <c r="A21" s="16" t="s">
        <v>287</v>
      </c>
      <c r="B21">
        <v>280592</v>
      </c>
      <c r="C21">
        <v>18</v>
      </c>
      <c r="D21" t="s">
        <v>18</v>
      </c>
      <c r="E21" s="2" t="s">
        <v>224</v>
      </c>
      <c r="F21" s="2"/>
      <c r="G21" s="16" t="s">
        <v>294</v>
      </c>
      <c r="H21">
        <v>328720</v>
      </c>
      <c r="I21">
        <v>65</v>
      </c>
      <c r="J21" t="s">
        <v>295</v>
      </c>
      <c r="K21" s="2"/>
      <c r="Q21" s="16" t="s">
        <v>415</v>
      </c>
      <c r="R21">
        <v>375824</v>
      </c>
      <c r="S21">
        <v>111</v>
      </c>
      <c r="T21" t="s">
        <v>123</v>
      </c>
      <c r="AA21" s="16"/>
    </row>
    <row r="22" spans="1:27" x14ac:dyDescent="0.2">
      <c r="A22" s="16" t="s">
        <v>290</v>
      </c>
      <c r="B22">
        <v>281616</v>
      </c>
      <c r="C22">
        <v>19</v>
      </c>
      <c r="D22" t="s">
        <v>19</v>
      </c>
      <c r="E22" s="2" t="s">
        <v>225</v>
      </c>
      <c r="F22" s="2"/>
      <c r="G22" s="16" t="s">
        <v>297</v>
      </c>
      <c r="H22">
        <v>329744</v>
      </c>
      <c r="I22">
        <v>66</v>
      </c>
      <c r="J22" t="s">
        <v>298</v>
      </c>
      <c r="K22" s="2" t="s">
        <v>461</v>
      </c>
      <c r="Q22" s="16" t="s">
        <v>416</v>
      </c>
      <c r="R22">
        <v>376848</v>
      </c>
      <c r="S22">
        <v>112</v>
      </c>
      <c r="T22" t="s">
        <v>417</v>
      </c>
      <c r="V22" t="s">
        <v>479</v>
      </c>
      <c r="AA22" s="16"/>
    </row>
    <row r="23" spans="1:27" x14ac:dyDescent="0.2">
      <c r="A23" s="16" t="s">
        <v>293</v>
      </c>
      <c r="B23">
        <v>282640</v>
      </c>
      <c r="C23">
        <v>20</v>
      </c>
      <c r="D23" t="s">
        <v>20</v>
      </c>
      <c r="E23" s="2" t="s">
        <v>223</v>
      </c>
      <c r="F23" s="2"/>
      <c r="G23" s="16" t="s">
        <v>300</v>
      </c>
      <c r="H23">
        <v>330768</v>
      </c>
      <c r="I23">
        <v>67</v>
      </c>
      <c r="J23" t="s">
        <v>301</v>
      </c>
      <c r="K23" s="2"/>
      <c r="Q23" s="16" t="s">
        <v>418</v>
      </c>
      <c r="R23">
        <v>377872</v>
      </c>
      <c r="S23">
        <v>113</v>
      </c>
      <c r="T23" t="s">
        <v>419</v>
      </c>
      <c r="AA23" s="16"/>
    </row>
    <row r="24" spans="1:27" x14ac:dyDescent="0.2">
      <c r="A24" s="16" t="s">
        <v>296</v>
      </c>
      <c r="B24">
        <v>283664</v>
      </c>
      <c r="C24">
        <v>21</v>
      </c>
      <c r="D24" t="s">
        <v>21</v>
      </c>
      <c r="E24" s="2" t="s">
        <v>223</v>
      </c>
      <c r="F24" s="2"/>
      <c r="G24" s="16" t="s">
        <v>303</v>
      </c>
      <c r="H24">
        <v>331792</v>
      </c>
      <c r="I24">
        <v>68</v>
      </c>
      <c r="J24" t="s">
        <v>304</v>
      </c>
      <c r="K24" s="2" t="s">
        <v>462</v>
      </c>
      <c r="Q24" s="16" t="s">
        <v>420</v>
      </c>
      <c r="R24">
        <v>378896</v>
      </c>
      <c r="S24">
        <v>114</v>
      </c>
      <c r="T24" t="s">
        <v>421</v>
      </c>
      <c r="AA24" s="16"/>
    </row>
    <row r="25" spans="1:27" x14ac:dyDescent="0.2">
      <c r="A25" s="16" t="s">
        <v>299</v>
      </c>
      <c r="B25">
        <v>284688</v>
      </c>
      <c r="C25">
        <v>22</v>
      </c>
      <c r="D25" t="s">
        <v>22</v>
      </c>
      <c r="E25" s="2" t="s">
        <v>226</v>
      </c>
      <c r="F25" s="2"/>
      <c r="G25" s="16" t="s">
        <v>306</v>
      </c>
      <c r="H25">
        <v>332816</v>
      </c>
      <c r="I25">
        <v>69</v>
      </c>
      <c r="J25" t="s">
        <v>307</v>
      </c>
      <c r="K25" s="2"/>
      <c r="Q25" s="16" t="s">
        <v>422</v>
      </c>
      <c r="R25">
        <v>379920</v>
      </c>
      <c r="S25">
        <v>115</v>
      </c>
      <c r="T25" t="s">
        <v>423</v>
      </c>
      <c r="AA25" s="16"/>
    </row>
    <row r="26" spans="1:27" x14ac:dyDescent="0.2">
      <c r="A26" s="16" t="s">
        <v>302</v>
      </c>
      <c r="B26">
        <v>285712</v>
      </c>
      <c r="C26">
        <v>23</v>
      </c>
      <c r="D26" t="s">
        <v>23</v>
      </c>
      <c r="E26" s="2" t="s">
        <v>226</v>
      </c>
      <c r="F26" s="2"/>
      <c r="G26" s="16" t="s">
        <v>309</v>
      </c>
      <c r="H26">
        <v>333840</v>
      </c>
      <c r="I26">
        <v>70</v>
      </c>
      <c r="J26" t="s">
        <v>310</v>
      </c>
      <c r="K26" s="2" t="s">
        <v>463</v>
      </c>
      <c r="Q26" s="16" t="s">
        <v>424</v>
      </c>
      <c r="R26">
        <v>380944</v>
      </c>
      <c r="S26">
        <v>116</v>
      </c>
      <c r="T26" t="s">
        <v>425</v>
      </c>
      <c r="V26" t="s">
        <v>480</v>
      </c>
      <c r="AA26" s="16"/>
    </row>
    <row r="27" spans="1:27" x14ac:dyDescent="0.2">
      <c r="A27" s="16"/>
      <c r="E27" s="2"/>
      <c r="F27" s="2"/>
      <c r="G27" s="16" t="s">
        <v>312</v>
      </c>
      <c r="H27">
        <v>334864</v>
      </c>
      <c r="I27">
        <v>71</v>
      </c>
      <c r="J27" t="s">
        <v>313</v>
      </c>
      <c r="K27" s="2"/>
      <c r="Q27" s="16" t="s">
        <v>426</v>
      </c>
      <c r="R27">
        <v>381968</v>
      </c>
      <c r="S27">
        <v>117</v>
      </c>
      <c r="T27" t="s">
        <v>427</v>
      </c>
      <c r="AA27" s="16"/>
    </row>
    <row r="28" spans="1:27" x14ac:dyDescent="0.2">
      <c r="A28" s="16" t="s">
        <v>305</v>
      </c>
      <c r="B28">
        <v>286736</v>
      </c>
      <c r="C28">
        <v>24</v>
      </c>
      <c r="D28" t="s">
        <v>24</v>
      </c>
      <c r="E28" s="2" t="s">
        <v>233</v>
      </c>
      <c r="F28" s="2"/>
      <c r="G28" s="16" t="s">
        <v>315</v>
      </c>
      <c r="H28">
        <v>335888</v>
      </c>
      <c r="I28">
        <v>72</v>
      </c>
      <c r="J28" t="s">
        <v>316</v>
      </c>
      <c r="K28" s="2" t="s">
        <v>464</v>
      </c>
      <c r="Q28" s="16" t="s">
        <v>428</v>
      </c>
      <c r="R28">
        <v>382992</v>
      </c>
      <c r="S28">
        <v>118</v>
      </c>
      <c r="T28" t="s">
        <v>429</v>
      </c>
      <c r="V28" t="s">
        <v>481</v>
      </c>
      <c r="AA28" s="16"/>
    </row>
    <row r="29" spans="1:27" x14ac:dyDescent="0.2">
      <c r="A29" s="16" t="s">
        <v>308</v>
      </c>
      <c r="B29">
        <v>287760</v>
      </c>
      <c r="C29">
        <v>25</v>
      </c>
      <c r="D29" t="s">
        <v>25</v>
      </c>
      <c r="E29" s="2" t="s">
        <v>227</v>
      </c>
      <c r="F29" s="2"/>
      <c r="G29" s="16" t="s">
        <v>318</v>
      </c>
      <c r="H29">
        <v>336912</v>
      </c>
      <c r="I29">
        <v>73</v>
      </c>
      <c r="J29" t="s">
        <v>319</v>
      </c>
      <c r="K29" s="2"/>
      <c r="Q29" s="16" t="s">
        <v>430</v>
      </c>
      <c r="R29">
        <v>384016</v>
      </c>
      <c r="S29">
        <v>119</v>
      </c>
      <c r="T29" t="s">
        <v>431</v>
      </c>
      <c r="AA29" s="16"/>
    </row>
    <row r="30" spans="1:27" x14ac:dyDescent="0.2">
      <c r="A30" s="16" t="s">
        <v>311</v>
      </c>
      <c r="B30">
        <v>288784</v>
      </c>
      <c r="C30">
        <v>26</v>
      </c>
      <c r="D30" t="s">
        <v>26</v>
      </c>
      <c r="E30" s="2" t="s">
        <v>444</v>
      </c>
      <c r="F30" s="2"/>
      <c r="G30" s="16" t="s">
        <v>321</v>
      </c>
      <c r="H30">
        <v>337936</v>
      </c>
      <c r="I30">
        <v>74</v>
      </c>
      <c r="J30" t="s">
        <v>322</v>
      </c>
      <c r="K30" s="2" t="s">
        <v>465</v>
      </c>
      <c r="Q30" s="16" t="s">
        <v>432</v>
      </c>
      <c r="R30">
        <v>385040</v>
      </c>
      <c r="S30">
        <v>120</v>
      </c>
      <c r="T30" t="s">
        <v>433</v>
      </c>
      <c r="V30" t="s">
        <v>482</v>
      </c>
      <c r="AA30" s="16"/>
    </row>
    <row r="31" spans="1:27" x14ac:dyDescent="0.2">
      <c r="A31" s="16" t="s">
        <v>314</v>
      </c>
      <c r="B31">
        <v>289808</v>
      </c>
      <c r="C31">
        <v>27</v>
      </c>
      <c r="D31" t="s">
        <v>27</v>
      </c>
      <c r="E31" s="2" t="s">
        <v>444</v>
      </c>
      <c r="F31" s="2"/>
      <c r="G31" s="16" t="s">
        <v>324</v>
      </c>
      <c r="H31">
        <v>338960</v>
      </c>
      <c r="I31">
        <v>75</v>
      </c>
      <c r="J31" t="s">
        <v>325</v>
      </c>
      <c r="K31" s="2"/>
      <c r="Q31" s="16" t="s">
        <v>434</v>
      </c>
      <c r="R31">
        <v>386064</v>
      </c>
      <c r="S31">
        <v>121</v>
      </c>
      <c r="T31" t="s">
        <v>435</v>
      </c>
      <c r="AA31" s="16"/>
    </row>
    <row r="32" spans="1:27" x14ac:dyDescent="0.2">
      <c r="A32" s="16" t="s">
        <v>317</v>
      </c>
      <c r="B32">
        <v>290832</v>
      </c>
      <c r="C32">
        <v>28</v>
      </c>
      <c r="D32" t="s">
        <v>28</v>
      </c>
      <c r="E32" s="2" t="s">
        <v>228</v>
      </c>
      <c r="F32" s="2"/>
      <c r="G32" s="16" t="s">
        <v>327</v>
      </c>
      <c r="H32">
        <v>339984</v>
      </c>
      <c r="I32">
        <v>76</v>
      </c>
      <c r="J32" t="s">
        <v>328</v>
      </c>
      <c r="K32" s="2" t="s">
        <v>466</v>
      </c>
      <c r="Q32" s="16" t="s">
        <v>436</v>
      </c>
      <c r="R32">
        <v>387088</v>
      </c>
      <c r="S32">
        <v>122</v>
      </c>
      <c r="T32" t="s">
        <v>124</v>
      </c>
      <c r="V32" s="2" t="s">
        <v>442</v>
      </c>
      <c r="AA32" s="16"/>
    </row>
    <row r="33" spans="1:27" x14ac:dyDescent="0.2">
      <c r="A33" s="16" t="s">
        <v>320</v>
      </c>
      <c r="B33">
        <v>291856</v>
      </c>
      <c r="C33">
        <v>29</v>
      </c>
      <c r="D33" t="s">
        <v>29</v>
      </c>
      <c r="E33" s="2" t="s">
        <v>228</v>
      </c>
      <c r="F33" s="2"/>
      <c r="G33" s="16" t="s">
        <v>331</v>
      </c>
      <c r="H33">
        <v>341008</v>
      </c>
      <c r="I33">
        <v>77</v>
      </c>
      <c r="J33" t="s">
        <v>332</v>
      </c>
      <c r="K33" s="2"/>
      <c r="Q33" s="16" t="s">
        <v>437</v>
      </c>
      <c r="R33">
        <v>388112</v>
      </c>
      <c r="S33">
        <v>123</v>
      </c>
      <c r="T33" t="s">
        <v>125</v>
      </c>
      <c r="V33" s="2"/>
      <c r="AA33" s="16"/>
    </row>
    <row r="34" spans="1:27" x14ac:dyDescent="0.2">
      <c r="A34" s="16" t="s">
        <v>323</v>
      </c>
      <c r="B34">
        <v>292880</v>
      </c>
      <c r="C34">
        <v>30</v>
      </c>
      <c r="D34" t="s">
        <v>30</v>
      </c>
      <c r="E34" s="2" t="s">
        <v>229</v>
      </c>
      <c r="F34" s="2"/>
      <c r="G34" s="16" t="s">
        <v>334</v>
      </c>
      <c r="H34">
        <v>342032</v>
      </c>
      <c r="I34">
        <v>78</v>
      </c>
      <c r="J34" t="s">
        <v>335</v>
      </c>
      <c r="K34" s="2" t="s">
        <v>467</v>
      </c>
      <c r="Q34" s="16" t="s">
        <v>438</v>
      </c>
      <c r="R34">
        <v>389136</v>
      </c>
      <c r="S34">
        <v>124</v>
      </c>
      <c r="T34" t="s">
        <v>126</v>
      </c>
      <c r="V34" s="2" t="s">
        <v>483</v>
      </c>
      <c r="AA34" s="16"/>
    </row>
    <row r="35" spans="1:27" x14ac:dyDescent="0.2">
      <c r="A35" s="16" t="s">
        <v>326</v>
      </c>
      <c r="B35">
        <v>293904</v>
      </c>
      <c r="C35">
        <v>31</v>
      </c>
      <c r="D35" t="s">
        <v>31</v>
      </c>
      <c r="E35" s="2" t="s">
        <v>229</v>
      </c>
      <c r="F35" s="2"/>
      <c r="G35" s="16" t="s">
        <v>338</v>
      </c>
      <c r="H35">
        <v>343056</v>
      </c>
      <c r="I35">
        <v>79</v>
      </c>
      <c r="J35" t="s">
        <v>339</v>
      </c>
      <c r="K35" s="2"/>
      <c r="Q35" s="16" t="s">
        <v>439</v>
      </c>
      <c r="R35">
        <v>390160</v>
      </c>
      <c r="S35">
        <v>125</v>
      </c>
      <c r="T35" t="s">
        <v>127</v>
      </c>
      <c r="V35" s="2"/>
      <c r="AA35" s="16"/>
    </row>
    <row r="36" spans="1:27" x14ac:dyDescent="0.2">
      <c r="A36" s="16" t="s">
        <v>329</v>
      </c>
      <c r="B36">
        <v>294928</v>
      </c>
      <c r="C36">
        <v>32</v>
      </c>
      <c r="D36" t="s">
        <v>330</v>
      </c>
      <c r="E36" s="2" t="s">
        <v>232</v>
      </c>
      <c r="F36" s="2"/>
      <c r="G36" s="16" t="s">
        <v>342</v>
      </c>
      <c r="H36">
        <v>344080</v>
      </c>
      <c r="I36">
        <v>80</v>
      </c>
      <c r="J36" t="s">
        <v>343</v>
      </c>
      <c r="K36" s="2" t="s">
        <v>468</v>
      </c>
      <c r="Q36" s="16" t="s">
        <v>440</v>
      </c>
      <c r="R36">
        <v>391184</v>
      </c>
      <c r="S36">
        <v>126</v>
      </c>
      <c r="T36" t="s">
        <v>106</v>
      </c>
      <c r="V36" s="2"/>
      <c r="AA36" s="16"/>
    </row>
    <row r="37" spans="1:27" x14ac:dyDescent="0.2">
      <c r="A37" s="16">
        <v>48410</v>
      </c>
      <c r="B37">
        <v>295952</v>
      </c>
      <c r="C37">
        <v>33</v>
      </c>
      <c r="D37" t="s">
        <v>333</v>
      </c>
      <c r="E37" s="2" t="s">
        <v>231</v>
      </c>
      <c r="F37" s="2"/>
      <c r="G37" s="16" t="s">
        <v>346</v>
      </c>
      <c r="H37">
        <v>345104</v>
      </c>
      <c r="I37">
        <v>81</v>
      </c>
      <c r="J37" t="s">
        <v>347</v>
      </c>
      <c r="K37" s="2"/>
      <c r="Q37" s="16" t="s">
        <v>441</v>
      </c>
      <c r="R37">
        <v>392208</v>
      </c>
      <c r="S37">
        <v>127</v>
      </c>
      <c r="T37" t="s">
        <v>128</v>
      </c>
      <c r="V37" s="2"/>
      <c r="AA37" s="16"/>
    </row>
    <row r="38" spans="1:27" x14ac:dyDescent="0.2">
      <c r="A38" s="16" t="s">
        <v>336</v>
      </c>
      <c r="B38">
        <v>296976</v>
      </c>
      <c r="C38">
        <v>34</v>
      </c>
      <c r="D38" t="s">
        <v>337</v>
      </c>
      <c r="E38" s="2" t="s">
        <v>230</v>
      </c>
      <c r="F38" s="2"/>
      <c r="G38" s="16" t="s">
        <v>350</v>
      </c>
      <c r="H38">
        <v>346128</v>
      </c>
      <c r="I38">
        <v>82</v>
      </c>
      <c r="J38" t="s">
        <v>351</v>
      </c>
      <c r="K38" s="2" t="s">
        <v>469</v>
      </c>
      <c r="AA38" s="16"/>
    </row>
    <row r="39" spans="1:27" x14ac:dyDescent="0.2">
      <c r="A39" s="16" t="s">
        <v>340</v>
      </c>
      <c r="B39">
        <v>298000</v>
      </c>
      <c r="C39">
        <v>35</v>
      </c>
      <c r="D39" t="s">
        <v>341</v>
      </c>
      <c r="E39" s="2" t="s">
        <v>230</v>
      </c>
      <c r="F39" s="2"/>
      <c r="G39" s="16" t="s">
        <v>354</v>
      </c>
      <c r="H39">
        <v>347152</v>
      </c>
      <c r="I39">
        <v>83</v>
      </c>
      <c r="J39" t="s">
        <v>355</v>
      </c>
      <c r="K39" s="2"/>
      <c r="AA39" s="16"/>
    </row>
    <row r="40" spans="1:27" x14ac:dyDescent="0.2">
      <c r="A40" s="16" t="s">
        <v>344</v>
      </c>
      <c r="B40">
        <v>299024</v>
      </c>
      <c r="C40">
        <v>36</v>
      </c>
      <c r="D40" t="s">
        <v>345</v>
      </c>
      <c r="E40" s="2" t="s">
        <v>445</v>
      </c>
      <c r="F40" s="2"/>
      <c r="G40" s="16" t="s">
        <v>358</v>
      </c>
      <c r="H40">
        <v>348176</v>
      </c>
      <c r="I40">
        <v>84</v>
      </c>
      <c r="J40" t="s">
        <v>359</v>
      </c>
      <c r="K40" s="2" t="s">
        <v>470</v>
      </c>
      <c r="AA40" s="16"/>
    </row>
    <row r="41" spans="1:27" x14ac:dyDescent="0.2">
      <c r="A41" s="16" t="s">
        <v>348</v>
      </c>
      <c r="B41">
        <v>300048</v>
      </c>
      <c r="C41">
        <v>37</v>
      </c>
      <c r="D41" t="s">
        <v>349</v>
      </c>
      <c r="E41" s="2"/>
      <c r="F41" s="2"/>
      <c r="G41" s="16" t="s">
        <v>362</v>
      </c>
      <c r="H41">
        <v>349200</v>
      </c>
      <c r="I41">
        <v>85</v>
      </c>
      <c r="J41" t="s">
        <v>363</v>
      </c>
      <c r="K41" s="2"/>
      <c r="AA41" s="16"/>
    </row>
    <row r="42" spans="1:27" x14ac:dyDescent="0.2">
      <c r="A42" s="16" t="s">
        <v>352</v>
      </c>
      <c r="B42">
        <v>301072</v>
      </c>
      <c r="C42">
        <v>38</v>
      </c>
      <c r="D42" t="s">
        <v>353</v>
      </c>
      <c r="E42" s="2" t="s">
        <v>446</v>
      </c>
      <c r="F42" s="2"/>
      <c r="G42" s="16" t="s">
        <v>366</v>
      </c>
      <c r="H42">
        <v>350224</v>
      </c>
      <c r="I42">
        <v>86</v>
      </c>
      <c r="J42" t="s">
        <v>367</v>
      </c>
      <c r="K42" s="2" t="s">
        <v>471</v>
      </c>
      <c r="AA42" s="16"/>
    </row>
    <row r="43" spans="1:27" x14ac:dyDescent="0.2">
      <c r="A43" s="16" t="s">
        <v>356</v>
      </c>
      <c r="B43">
        <v>302096</v>
      </c>
      <c r="C43">
        <v>39</v>
      </c>
      <c r="D43" t="s">
        <v>357</v>
      </c>
      <c r="E43" s="2"/>
      <c r="F43" s="2"/>
      <c r="G43" s="16" t="s">
        <v>370</v>
      </c>
      <c r="H43">
        <v>351248</v>
      </c>
      <c r="I43">
        <v>87</v>
      </c>
      <c r="J43" t="s">
        <v>371</v>
      </c>
      <c r="K43" s="2"/>
      <c r="AA43" s="16"/>
    </row>
    <row r="44" spans="1:27" x14ac:dyDescent="0.2">
      <c r="A44" s="16" t="s">
        <v>360</v>
      </c>
      <c r="B44">
        <v>303120</v>
      </c>
      <c r="C44">
        <v>40</v>
      </c>
      <c r="D44" t="s">
        <v>361</v>
      </c>
      <c r="E44" s="2" t="s">
        <v>447</v>
      </c>
      <c r="F44" s="2"/>
      <c r="G44" s="16" t="s">
        <v>374</v>
      </c>
      <c r="H44">
        <v>352272</v>
      </c>
      <c r="I44">
        <v>88</v>
      </c>
      <c r="J44" t="s">
        <v>375</v>
      </c>
      <c r="K44" s="2" t="s">
        <v>472</v>
      </c>
      <c r="AA44" s="16"/>
    </row>
    <row r="45" spans="1:27" x14ac:dyDescent="0.2">
      <c r="A45" s="16" t="s">
        <v>364</v>
      </c>
      <c r="B45">
        <v>304144</v>
      </c>
      <c r="C45">
        <v>41</v>
      </c>
      <c r="D45" t="s">
        <v>365</v>
      </c>
      <c r="E45" s="2"/>
      <c r="F45" s="2"/>
      <c r="G45" s="16" t="s">
        <v>378</v>
      </c>
      <c r="H45">
        <v>353296</v>
      </c>
      <c r="I45">
        <v>89</v>
      </c>
      <c r="J45" t="s">
        <v>379</v>
      </c>
      <c r="K45" s="2"/>
      <c r="AA45" s="16"/>
    </row>
    <row r="46" spans="1:27" x14ac:dyDescent="0.2">
      <c r="A46" s="16" t="s">
        <v>368</v>
      </c>
      <c r="B46">
        <v>305168</v>
      </c>
      <c r="C46">
        <v>42</v>
      </c>
      <c r="D46" t="s">
        <v>369</v>
      </c>
      <c r="E46" s="2" t="s">
        <v>448</v>
      </c>
      <c r="F46" s="2"/>
      <c r="G46" s="16" t="s">
        <v>104</v>
      </c>
      <c r="H46">
        <v>354320</v>
      </c>
      <c r="I46">
        <v>90</v>
      </c>
      <c r="J46" t="s">
        <v>105</v>
      </c>
      <c r="K46" s="2" t="s">
        <v>473</v>
      </c>
      <c r="AA46" s="16"/>
    </row>
    <row r="47" spans="1:27" x14ac:dyDescent="0.2">
      <c r="A47" s="16" t="s">
        <v>372</v>
      </c>
      <c r="B47">
        <v>306192</v>
      </c>
      <c r="C47">
        <v>43</v>
      </c>
      <c r="D47" t="s">
        <v>373</v>
      </c>
      <c r="E47" s="2"/>
      <c r="F47" s="2"/>
      <c r="G47" s="16" t="s">
        <v>380</v>
      </c>
      <c r="J47" t="s">
        <v>381</v>
      </c>
      <c r="K47" s="2"/>
      <c r="AA47" s="16"/>
    </row>
    <row r="48" spans="1:27" x14ac:dyDescent="0.2">
      <c r="A48" s="16" t="s">
        <v>376</v>
      </c>
      <c r="B48">
        <v>307216</v>
      </c>
      <c r="C48">
        <v>44</v>
      </c>
      <c r="D48" t="s">
        <v>377</v>
      </c>
      <c r="E48" s="2" t="s">
        <v>449</v>
      </c>
      <c r="F48" s="2"/>
    </row>
    <row r="49" spans="1:22" x14ac:dyDescent="0.2">
      <c r="A49" s="16" t="s">
        <v>234</v>
      </c>
      <c r="B49">
        <v>308240</v>
      </c>
      <c r="C49">
        <v>45</v>
      </c>
      <c r="D49" t="s">
        <v>235</v>
      </c>
      <c r="E49" s="2"/>
      <c r="F49" s="2"/>
    </row>
    <row r="51" spans="1:22" x14ac:dyDescent="0.2">
      <c r="G51" s="16"/>
    </row>
    <row r="52" spans="1:22" x14ac:dyDescent="0.2">
      <c r="G52" s="16"/>
      <c r="L52" s="16"/>
    </row>
    <row r="53" spans="1:22" x14ac:dyDescent="0.2">
      <c r="G53" s="16"/>
      <c r="L53" s="16"/>
    </row>
    <row r="54" spans="1:22" x14ac:dyDescent="0.2">
      <c r="G54" s="16"/>
      <c r="L54" s="16"/>
    </row>
    <row r="55" spans="1:22" x14ac:dyDescent="0.2">
      <c r="G55" s="16"/>
      <c r="L55" s="16"/>
    </row>
    <row r="56" spans="1:22" x14ac:dyDescent="0.2">
      <c r="G56" s="16"/>
      <c r="L56" s="16"/>
    </row>
    <row r="57" spans="1:22" x14ac:dyDescent="0.2">
      <c r="G57" s="16"/>
      <c r="L57" s="16"/>
    </row>
    <row r="58" spans="1:22" x14ac:dyDescent="0.2">
      <c r="G58" s="16"/>
      <c r="L58" s="16"/>
    </row>
    <row r="59" spans="1:22" x14ac:dyDescent="0.2">
      <c r="G59" s="16"/>
      <c r="L59" s="16"/>
      <c r="V59">
        <v>106</v>
      </c>
    </row>
    <row r="60" spans="1:22" x14ac:dyDescent="0.2">
      <c r="G60" s="16"/>
      <c r="L60" s="16"/>
    </row>
    <row r="61" spans="1:22" x14ac:dyDescent="0.2">
      <c r="G61" s="16"/>
      <c r="L61" s="16"/>
    </row>
    <row r="62" spans="1:22" x14ac:dyDescent="0.2">
      <c r="G62" s="16"/>
      <c r="L62" s="16"/>
    </row>
    <row r="63" spans="1:22" x14ac:dyDescent="0.2">
      <c r="G63" s="16"/>
      <c r="L63" s="16"/>
    </row>
    <row r="64" spans="1:22" x14ac:dyDescent="0.2">
      <c r="G64" s="16"/>
      <c r="L64" s="16"/>
    </row>
    <row r="65" spans="7:12" x14ac:dyDescent="0.2">
      <c r="G65" s="16"/>
      <c r="L65" s="16"/>
    </row>
    <row r="66" spans="7:12" x14ac:dyDescent="0.2">
      <c r="G66" s="16"/>
      <c r="L66" s="16"/>
    </row>
    <row r="67" spans="7:12" x14ac:dyDescent="0.2">
      <c r="G67" s="16"/>
      <c r="L67" s="16"/>
    </row>
    <row r="68" spans="7:12" x14ac:dyDescent="0.2">
      <c r="G68" s="16"/>
      <c r="L68" s="16"/>
    </row>
    <row r="69" spans="7:12" x14ac:dyDescent="0.2">
      <c r="G69" s="16"/>
      <c r="L69" s="16"/>
    </row>
    <row r="70" spans="7:12" x14ac:dyDescent="0.2">
      <c r="G70" s="16"/>
      <c r="L70" s="16"/>
    </row>
    <row r="71" spans="7:12" x14ac:dyDescent="0.2">
      <c r="G71" s="16"/>
      <c r="L71" s="16"/>
    </row>
    <row r="72" spans="7:12" x14ac:dyDescent="0.2">
      <c r="G72" s="16"/>
      <c r="L72" s="16"/>
    </row>
    <row r="73" spans="7:12" x14ac:dyDescent="0.2">
      <c r="G73" s="16"/>
      <c r="L73" s="16"/>
    </row>
    <row r="74" spans="7:12" x14ac:dyDescent="0.2">
      <c r="G74" s="16"/>
      <c r="L74" s="16"/>
    </row>
    <row r="75" spans="7:12" x14ac:dyDescent="0.2">
      <c r="G75" s="16"/>
      <c r="L75" s="16"/>
    </row>
    <row r="76" spans="7:12" x14ac:dyDescent="0.2">
      <c r="G76" s="16"/>
      <c r="L76" s="16"/>
    </row>
    <row r="77" spans="7:12" x14ac:dyDescent="0.2">
      <c r="G77" s="16"/>
      <c r="L77" s="16"/>
    </row>
    <row r="78" spans="7:12" x14ac:dyDescent="0.2">
      <c r="G78" s="16"/>
      <c r="L78" s="16"/>
    </row>
    <row r="79" spans="7:12" x14ac:dyDescent="0.2">
      <c r="G79" s="16"/>
      <c r="L79" s="16"/>
    </row>
    <row r="80" spans="7:12" x14ac:dyDescent="0.2">
      <c r="G80" s="16"/>
      <c r="L80" s="16"/>
    </row>
    <row r="81" spans="1:12" x14ac:dyDescent="0.2">
      <c r="G81" s="16"/>
      <c r="L81" s="16"/>
    </row>
    <row r="82" spans="1:12" x14ac:dyDescent="0.2">
      <c r="G82" s="16"/>
      <c r="L82" s="16"/>
    </row>
    <row r="83" spans="1:12" x14ac:dyDescent="0.2">
      <c r="G83" s="16"/>
      <c r="L83" s="16"/>
    </row>
    <row r="84" spans="1:12" x14ac:dyDescent="0.2">
      <c r="G84" s="16"/>
      <c r="L84" s="16"/>
    </row>
    <row r="85" spans="1:12" x14ac:dyDescent="0.2">
      <c r="G85" s="16"/>
      <c r="L85" s="16"/>
    </row>
    <row r="86" spans="1:12" x14ac:dyDescent="0.2">
      <c r="G86" s="16"/>
      <c r="L86" s="16"/>
    </row>
    <row r="87" spans="1:12" x14ac:dyDescent="0.2">
      <c r="G87" s="16"/>
      <c r="L87" s="16"/>
    </row>
    <row r="88" spans="1:12" x14ac:dyDescent="0.2">
      <c r="G88" s="16"/>
      <c r="L88" s="16"/>
    </row>
    <row r="89" spans="1:12" x14ac:dyDescent="0.2">
      <c r="A89" s="16"/>
      <c r="G89" s="16"/>
      <c r="L89" s="16"/>
    </row>
    <row r="90" spans="1:12" x14ac:dyDescent="0.2">
      <c r="A90" s="16"/>
      <c r="G90" s="16"/>
      <c r="L90" s="16"/>
    </row>
    <row r="91" spans="1:12" x14ac:dyDescent="0.2">
      <c r="A91" s="16"/>
      <c r="G91" s="16"/>
      <c r="L91" s="16"/>
    </row>
    <row r="92" spans="1:12" x14ac:dyDescent="0.2">
      <c r="A92" s="16"/>
      <c r="G92" s="16"/>
      <c r="L92" s="16"/>
    </row>
    <row r="93" spans="1:12" x14ac:dyDescent="0.2">
      <c r="A93" s="16"/>
      <c r="G93" s="16"/>
      <c r="L93" s="16"/>
    </row>
    <row r="94" spans="1:12" x14ac:dyDescent="0.2">
      <c r="A94" s="16"/>
      <c r="G94" s="16"/>
      <c r="L94" s="16"/>
    </row>
    <row r="95" spans="1:12" x14ac:dyDescent="0.2">
      <c r="A95" s="16"/>
      <c r="G95" s="16"/>
      <c r="L95" s="16"/>
    </row>
    <row r="96" spans="1:12" x14ac:dyDescent="0.2">
      <c r="A96" s="16"/>
      <c r="G96" s="16"/>
      <c r="L96" s="16"/>
    </row>
    <row r="97" spans="12:12" x14ac:dyDescent="0.2">
      <c r="L97" s="16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38"/>
  <sheetViews>
    <sheetView workbookViewId="0">
      <selection activeCell="B43" sqref="B43"/>
    </sheetView>
  </sheetViews>
  <sheetFormatPr defaultRowHeight="12.75" x14ac:dyDescent="0.2"/>
  <sheetData>
    <row r="2" spans="4:10" x14ac:dyDescent="0.2">
      <c r="D2">
        <v>1</v>
      </c>
      <c r="E2">
        <v>1</v>
      </c>
    </row>
    <row r="3" spans="4:10" x14ac:dyDescent="0.2">
      <c r="D3">
        <v>2</v>
      </c>
      <c r="E3">
        <v>2</v>
      </c>
    </row>
    <row r="4" spans="4:10" x14ac:dyDescent="0.2">
      <c r="D4">
        <v>3</v>
      </c>
      <c r="E4">
        <v>3</v>
      </c>
    </row>
    <row r="5" spans="4:10" x14ac:dyDescent="0.2">
      <c r="D5">
        <v>4</v>
      </c>
      <c r="E5">
        <v>4</v>
      </c>
    </row>
    <row r="6" spans="4:10" x14ac:dyDescent="0.2">
      <c r="D6">
        <v>5</v>
      </c>
      <c r="E6">
        <v>5</v>
      </c>
    </row>
    <row r="7" spans="4:10" x14ac:dyDescent="0.2">
      <c r="D7">
        <v>6</v>
      </c>
      <c r="E7">
        <v>6</v>
      </c>
    </row>
    <row r="8" spans="4:10" x14ac:dyDescent="0.2">
      <c r="D8">
        <v>7</v>
      </c>
      <c r="E8">
        <v>7</v>
      </c>
    </row>
    <row r="9" spans="4:10" x14ac:dyDescent="0.2">
      <c r="D9">
        <v>8</v>
      </c>
      <c r="E9">
        <v>8</v>
      </c>
    </row>
    <row r="10" spans="4:10" x14ac:dyDescent="0.2">
      <c r="D10">
        <v>9</v>
      </c>
      <c r="E10">
        <v>9</v>
      </c>
    </row>
    <row r="13" spans="4:10" x14ac:dyDescent="0.2">
      <c r="D13" s="2" t="s">
        <v>0</v>
      </c>
      <c r="E13">
        <v>17</v>
      </c>
      <c r="F13" t="str">
        <f>DEC2HEX(E13)</f>
        <v>11</v>
      </c>
      <c r="I13" s="2" t="s">
        <v>202</v>
      </c>
      <c r="J13" t="str">
        <f>VLOOKUP(I13,$D$13:$F$38,3,FALSE)</f>
        <v>22</v>
      </c>
    </row>
    <row r="14" spans="4:10" x14ac:dyDescent="0.2">
      <c r="D14" s="2" t="s">
        <v>11</v>
      </c>
      <c r="E14">
        <v>18</v>
      </c>
      <c r="F14" t="str">
        <f t="shared" ref="F14:F38" si="0">DEC2HEX(E14)</f>
        <v>12</v>
      </c>
      <c r="I14" s="2" t="s">
        <v>199</v>
      </c>
      <c r="J14" t="str">
        <f t="shared" ref="J14:J24" si="1">VLOOKUP(I14,$D$13:$F$38,3,FALSE)</f>
        <v>1F</v>
      </c>
    </row>
    <row r="15" spans="4:10" x14ac:dyDescent="0.2">
      <c r="D15" s="2" t="s">
        <v>12</v>
      </c>
      <c r="E15">
        <v>19</v>
      </c>
      <c r="F15" t="str">
        <f t="shared" si="0"/>
        <v>13</v>
      </c>
      <c r="I15" s="2" t="s">
        <v>203</v>
      </c>
      <c r="J15" t="str">
        <f t="shared" si="1"/>
        <v>23</v>
      </c>
    </row>
    <row r="16" spans="4:10" x14ac:dyDescent="0.2">
      <c r="D16" s="2" t="s">
        <v>13</v>
      </c>
      <c r="E16">
        <v>20</v>
      </c>
      <c r="F16" t="str">
        <f t="shared" si="0"/>
        <v>14</v>
      </c>
      <c r="I16" s="2" t="s">
        <v>204</v>
      </c>
      <c r="J16" t="str">
        <f t="shared" si="1"/>
        <v>24</v>
      </c>
    </row>
    <row r="17" spans="4:10" x14ac:dyDescent="0.2">
      <c r="D17" s="2" t="s">
        <v>14</v>
      </c>
      <c r="E17">
        <v>21</v>
      </c>
      <c r="F17" t="str">
        <f t="shared" si="0"/>
        <v>15</v>
      </c>
      <c r="I17" s="2" t="s">
        <v>14</v>
      </c>
      <c r="J17" t="str">
        <f t="shared" si="1"/>
        <v>15</v>
      </c>
    </row>
    <row r="18" spans="4:10" x14ac:dyDescent="0.2">
      <c r="D18" s="2" t="s">
        <v>15</v>
      </c>
      <c r="E18">
        <v>22</v>
      </c>
      <c r="F18" t="str">
        <f t="shared" si="0"/>
        <v>16</v>
      </c>
      <c r="I18" s="2" t="s">
        <v>202</v>
      </c>
      <c r="J18" t="str">
        <f t="shared" si="1"/>
        <v>22</v>
      </c>
    </row>
    <row r="19" spans="4:10" x14ac:dyDescent="0.2">
      <c r="D19" s="2" t="s">
        <v>191</v>
      </c>
      <c r="E19">
        <v>23</v>
      </c>
      <c r="F19" t="str">
        <f t="shared" si="0"/>
        <v>17</v>
      </c>
      <c r="I19" s="2" t="s">
        <v>203</v>
      </c>
      <c r="J19" t="str">
        <f t="shared" si="1"/>
        <v>23</v>
      </c>
    </row>
    <row r="20" spans="4:10" x14ac:dyDescent="0.2">
      <c r="D20" s="2" t="s">
        <v>192</v>
      </c>
      <c r="E20">
        <v>24</v>
      </c>
      <c r="F20" t="str">
        <f t="shared" si="0"/>
        <v>18</v>
      </c>
      <c r="I20" s="2" t="s">
        <v>211</v>
      </c>
      <c r="J20" t="e">
        <f t="shared" si="1"/>
        <v>#N/A</v>
      </c>
    </row>
    <row r="21" spans="4:10" x14ac:dyDescent="0.2">
      <c r="D21" s="2" t="s">
        <v>193</v>
      </c>
      <c r="E21">
        <v>25</v>
      </c>
      <c r="F21" t="str">
        <f t="shared" si="0"/>
        <v>19</v>
      </c>
      <c r="I21" s="2" t="s">
        <v>15</v>
      </c>
      <c r="J21" t="str">
        <f t="shared" si="1"/>
        <v>16</v>
      </c>
    </row>
    <row r="22" spans="4:10" x14ac:dyDescent="0.2">
      <c r="D22" s="2" t="s">
        <v>194</v>
      </c>
      <c r="E22">
        <v>26</v>
      </c>
      <c r="F22" t="str">
        <f t="shared" si="0"/>
        <v>1A</v>
      </c>
      <c r="I22" s="2" t="s">
        <v>202</v>
      </c>
      <c r="J22" t="str">
        <f t="shared" si="1"/>
        <v>22</v>
      </c>
    </row>
    <row r="23" spans="4:10" x14ac:dyDescent="0.2">
      <c r="D23" s="2" t="s">
        <v>195</v>
      </c>
      <c r="E23">
        <v>27</v>
      </c>
      <c r="F23" t="str">
        <f t="shared" si="0"/>
        <v>1B</v>
      </c>
      <c r="I23" s="2" t="s">
        <v>199</v>
      </c>
      <c r="J23" t="str">
        <f t="shared" si="1"/>
        <v>1F</v>
      </c>
    </row>
    <row r="24" spans="4:10" x14ac:dyDescent="0.2">
      <c r="D24" s="2" t="s">
        <v>196</v>
      </c>
      <c r="E24">
        <v>28</v>
      </c>
      <c r="F24" t="str">
        <f t="shared" si="0"/>
        <v>1C</v>
      </c>
      <c r="I24" s="2" t="s">
        <v>197</v>
      </c>
      <c r="J24" t="str">
        <f t="shared" si="1"/>
        <v>1D</v>
      </c>
    </row>
    <row r="25" spans="4:10" x14ac:dyDescent="0.2">
      <c r="D25" s="2" t="s">
        <v>197</v>
      </c>
      <c r="E25">
        <v>29</v>
      </c>
      <c r="F25" t="str">
        <f t="shared" si="0"/>
        <v>1D</v>
      </c>
    </row>
    <row r="26" spans="4:10" x14ac:dyDescent="0.2">
      <c r="D26" s="2" t="s">
        <v>198</v>
      </c>
      <c r="E26">
        <v>30</v>
      </c>
      <c r="F26" t="str">
        <f t="shared" si="0"/>
        <v>1E</v>
      </c>
    </row>
    <row r="27" spans="4:10" x14ac:dyDescent="0.2">
      <c r="D27" s="2" t="s">
        <v>199</v>
      </c>
      <c r="E27">
        <v>31</v>
      </c>
      <c r="F27" t="str">
        <f t="shared" si="0"/>
        <v>1F</v>
      </c>
      <c r="I27" s="2" t="s">
        <v>12</v>
      </c>
    </row>
    <row r="28" spans="4:10" x14ac:dyDescent="0.2">
      <c r="D28" s="2" t="s">
        <v>200</v>
      </c>
      <c r="E28">
        <v>32</v>
      </c>
      <c r="F28" t="str">
        <f t="shared" si="0"/>
        <v>20</v>
      </c>
      <c r="I28" s="2" t="s">
        <v>199</v>
      </c>
    </row>
    <row r="29" spans="4:10" x14ac:dyDescent="0.2">
      <c r="D29" s="2" t="s">
        <v>201</v>
      </c>
      <c r="E29">
        <v>33</v>
      </c>
      <c r="F29" t="str">
        <f t="shared" si="0"/>
        <v>21</v>
      </c>
      <c r="I29" s="2" t="s">
        <v>197</v>
      </c>
    </row>
    <row r="30" spans="4:10" x14ac:dyDescent="0.2">
      <c r="D30" s="2" t="s">
        <v>202</v>
      </c>
      <c r="E30">
        <v>34</v>
      </c>
      <c r="F30" t="str">
        <f t="shared" si="0"/>
        <v>22</v>
      </c>
    </row>
    <row r="31" spans="4:10" x14ac:dyDescent="0.2">
      <c r="D31" s="2" t="s">
        <v>203</v>
      </c>
      <c r="E31">
        <v>35</v>
      </c>
      <c r="F31" t="str">
        <f t="shared" si="0"/>
        <v>23</v>
      </c>
    </row>
    <row r="32" spans="4:10" x14ac:dyDescent="0.2">
      <c r="D32" s="2" t="s">
        <v>204</v>
      </c>
      <c r="E32">
        <v>36</v>
      </c>
      <c r="F32" t="str">
        <f t="shared" si="0"/>
        <v>24</v>
      </c>
    </row>
    <row r="33" spans="4:6" x14ac:dyDescent="0.2">
      <c r="D33" s="2" t="s">
        <v>205</v>
      </c>
      <c r="E33">
        <v>37</v>
      </c>
      <c r="F33" t="str">
        <f t="shared" si="0"/>
        <v>25</v>
      </c>
    </row>
    <row r="34" spans="4:6" x14ac:dyDescent="0.2">
      <c r="D34" s="2" t="s">
        <v>206</v>
      </c>
      <c r="E34">
        <v>38</v>
      </c>
      <c r="F34" t="str">
        <f t="shared" si="0"/>
        <v>26</v>
      </c>
    </row>
    <row r="35" spans="4:6" x14ac:dyDescent="0.2">
      <c r="D35" s="2" t="s">
        <v>207</v>
      </c>
      <c r="E35">
        <v>39</v>
      </c>
      <c r="F35" t="str">
        <f t="shared" si="0"/>
        <v>27</v>
      </c>
    </row>
    <row r="36" spans="4:6" x14ac:dyDescent="0.2">
      <c r="D36" s="2" t="s">
        <v>208</v>
      </c>
      <c r="E36">
        <v>40</v>
      </c>
      <c r="F36" t="str">
        <f t="shared" si="0"/>
        <v>28</v>
      </c>
    </row>
    <row r="37" spans="4:6" x14ac:dyDescent="0.2">
      <c r="D37" s="2" t="s">
        <v>209</v>
      </c>
      <c r="E37">
        <v>41</v>
      </c>
      <c r="F37" t="str">
        <f t="shared" si="0"/>
        <v>29</v>
      </c>
    </row>
    <row r="38" spans="4:6" x14ac:dyDescent="0.2">
      <c r="D38" s="2" t="s">
        <v>210</v>
      </c>
      <c r="E38">
        <v>42</v>
      </c>
      <c r="F38" t="str">
        <f t="shared" si="0"/>
        <v>2A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2" sqref="G2:G14"/>
    </sheetView>
  </sheetViews>
  <sheetFormatPr defaultRowHeight="12.75" x14ac:dyDescent="0.2"/>
  <cols>
    <col min="1" max="1" width="30.7109375" customWidth="1"/>
    <col min="3" max="3" width="21.85546875" bestFit="1" customWidth="1"/>
    <col min="6" max="6" width="23.85546875" customWidth="1"/>
  </cols>
  <sheetData>
    <row r="1" spans="1:9" x14ac:dyDescent="0.2">
      <c r="A1" t="s">
        <v>107</v>
      </c>
      <c r="C1" t="s">
        <v>112</v>
      </c>
      <c r="F1" t="s">
        <v>114</v>
      </c>
      <c r="I1" t="s">
        <v>113</v>
      </c>
    </row>
    <row r="2" spans="1:9" x14ac:dyDescent="0.2">
      <c r="A2">
        <v>10</v>
      </c>
      <c r="C2" s="34">
        <v>50</v>
      </c>
      <c r="D2" s="34">
        <f>HEX2DEC(C2)</f>
        <v>80</v>
      </c>
      <c r="E2" s="34" t="str">
        <f>DEC2HEX(128*D2)</f>
        <v>2800</v>
      </c>
      <c r="F2" t="str">
        <f>DEC2HEX(4*HEX2DEC(E2))</f>
        <v>A000</v>
      </c>
      <c r="G2">
        <f>HEX2DEC(F2)/65536</f>
        <v>0.625</v>
      </c>
    </row>
    <row r="3" spans="1:9" x14ac:dyDescent="0.2">
      <c r="A3">
        <v>15</v>
      </c>
      <c r="C3" s="34">
        <v>78</v>
      </c>
      <c r="D3" s="34">
        <f t="shared" ref="D3:D14" si="0">HEX2DEC(C3)</f>
        <v>120</v>
      </c>
      <c r="E3" s="34" t="str">
        <f t="shared" ref="E3:E14" si="1">DEC2HEX(128*D3)</f>
        <v>3C00</v>
      </c>
      <c r="F3" t="str">
        <f t="shared" ref="F3:F14" si="2">DEC2HEX(4*HEX2DEC(E3))</f>
        <v>F000</v>
      </c>
      <c r="G3">
        <f t="shared" ref="G3:G14" si="3">HEX2DEC(F3)/65536</f>
        <v>0.9375</v>
      </c>
    </row>
    <row r="4" spans="1:9" x14ac:dyDescent="0.2">
      <c r="A4">
        <v>20</v>
      </c>
      <c r="C4" s="34" t="s">
        <v>108</v>
      </c>
      <c r="D4" s="34">
        <f t="shared" si="0"/>
        <v>160</v>
      </c>
      <c r="E4" s="34" t="str">
        <f t="shared" si="1"/>
        <v>5000</v>
      </c>
      <c r="F4" t="str">
        <f t="shared" si="2"/>
        <v>14000</v>
      </c>
      <c r="G4">
        <f t="shared" si="3"/>
        <v>1.25</v>
      </c>
    </row>
    <row r="5" spans="1:9" x14ac:dyDescent="0.2">
      <c r="A5">
        <v>25</v>
      </c>
      <c r="C5" s="34" t="s">
        <v>133</v>
      </c>
      <c r="D5" s="34">
        <f t="shared" si="0"/>
        <v>200</v>
      </c>
      <c r="E5" s="34" t="str">
        <f t="shared" si="1"/>
        <v>6400</v>
      </c>
      <c r="F5" t="str">
        <f t="shared" si="2"/>
        <v>19000</v>
      </c>
      <c r="G5">
        <f t="shared" si="3"/>
        <v>1.5625</v>
      </c>
    </row>
    <row r="6" spans="1:9" x14ac:dyDescent="0.2">
      <c r="A6">
        <v>30</v>
      </c>
      <c r="C6" s="34" t="s">
        <v>109</v>
      </c>
      <c r="D6" s="34">
        <f t="shared" si="0"/>
        <v>240</v>
      </c>
      <c r="E6" s="34" t="str">
        <f t="shared" si="1"/>
        <v>7800</v>
      </c>
      <c r="F6" t="str">
        <f t="shared" si="2"/>
        <v>1E000</v>
      </c>
      <c r="G6">
        <f t="shared" si="3"/>
        <v>1.875</v>
      </c>
    </row>
    <row r="7" spans="1:9" x14ac:dyDescent="0.2">
      <c r="A7">
        <v>35</v>
      </c>
      <c r="C7" s="34">
        <v>118</v>
      </c>
      <c r="D7" s="34">
        <f t="shared" si="0"/>
        <v>280</v>
      </c>
      <c r="E7" s="34" t="str">
        <f t="shared" si="1"/>
        <v>8C00</v>
      </c>
      <c r="F7" t="str">
        <f t="shared" si="2"/>
        <v>23000</v>
      </c>
      <c r="G7">
        <f t="shared" si="3"/>
        <v>2.1875</v>
      </c>
    </row>
    <row r="8" spans="1:9" x14ac:dyDescent="0.2">
      <c r="A8">
        <v>40</v>
      </c>
      <c r="C8" s="34">
        <v>140</v>
      </c>
      <c r="D8" s="34">
        <f t="shared" si="0"/>
        <v>320</v>
      </c>
      <c r="E8" s="34" t="str">
        <f t="shared" si="1"/>
        <v>A000</v>
      </c>
      <c r="F8" t="str">
        <f t="shared" si="2"/>
        <v>28000</v>
      </c>
      <c r="G8">
        <f t="shared" si="3"/>
        <v>2.5</v>
      </c>
    </row>
    <row r="9" spans="1:9" x14ac:dyDescent="0.2">
      <c r="A9">
        <v>45</v>
      </c>
      <c r="C9" s="34">
        <v>168</v>
      </c>
      <c r="D9" s="34">
        <f t="shared" si="0"/>
        <v>360</v>
      </c>
      <c r="E9" s="34" t="str">
        <f t="shared" si="1"/>
        <v>B400</v>
      </c>
      <c r="F9" t="str">
        <f t="shared" si="2"/>
        <v>2D000</v>
      </c>
      <c r="G9">
        <f t="shared" si="3"/>
        <v>2.8125</v>
      </c>
    </row>
    <row r="10" spans="1:9" x14ac:dyDescent="0.2">
      <c r="A10">
        <v>50</v>
      </c>
      <c r="C10" s="34">
        <v>190</v>
      </c>
      <c r="D10" s="34">
        <f t="shared" si="0"/>
        <v>400</v>
      </c>
      <c r="E10" s="34" t="str">
        <f t="shared" si="1"/>
        <v>C800</v>
      </c>
      <c r="F10" t="str">
        <f t="shared" si="2"/>
        <v>32000</v>
      </c>
      <c r="G10">
        <f t="shared" si="3"/>
        <v>3.125</v>
      </c>
    </row>
    <row r="11" spans="1:9" x14ac:dyDescent="0.2">
      <c r="A11">
        <v>55</v>
      </c>
      <c r="C11" s="34" t="s">
        <v>134</v>
      </c>
      <c r="D11" s="34">
        <f t="shared" si="0"/>
        <v>440</v>
      </c>
      <c r="E11" s="34" t="str">
        <f t="shared" si="1"/>
        <v>DC00</v>
      </c>
      <c r="F11" t="str">
        <f t="shared" si="2"/>
        <v>37000</v>
      </c>
      <c r="G11">
        <f t="shared" si="3"/>
        <v>3.4375</v>
      </c>
    </row>
    <row r="12" spans="1:9" x14ac:dyDescent="0.2">
      <c r="A12">
        <v>60</v>
      </c>
      <c r="C12" s="35" t="s">
        <v>110</v>
      </c>
      <c r="D12" s="34">
        <f t="shared" si="0"/>
        <v>480</v>
      </c>
      <c r="E12" s="34" t="str">
        <f t="shared" si="1"/>
        <v>F000</v>
      </c>
      <c r="F12" t="str">
        <f t="shared" si="2"/>
        <v>3C000</v>
      </c>
      <c r="G12">
        <f t="shared" si="3"/>
        <v>3.75</v>
      </c>
    </row>
    <row r="13" spans="1:9" x14ac:dyDescent="0.2">
      <c r="A13">
        <v>65</v>
      </c>
      <c r="C13" s="36">
        <v>208</v>
      </c>
      <c r="D13" s="34">
        <f t="shared" si="0"/>
        <v>520</v>
      </c>
      <c r="E13" s="34" t="str">
        <f t="shared" si="1"/>
        <v>10400</v>
      </c>
      <c r="F13" t="str">
        <f t="shared" si="2"/>
        <v>41000</v>
      </c>
      <c r="G13">
        <f t="shared" si="3"/>
        <v>4.0625</v>
      </c>
    </row>
    <row r="14" spans="1:9" x14ac:dyDescent="0.2">
      <c r="A14">
        <v>70</v>
      </c>
      <c r="C14" s="34">
        <v>230</v>
      </c>
      <c r="D14" s="34">
        <f t="shared" si="0"/>
        <v>560</v>
      </c>
      <c r="E14" s="34" t="str">
        <f t="shared" si="1"/>
        <v>11800</v>
      </c>
      <c r="F14" t="str">
        <f t="shared" si="2"/>
        <v>46000</v>
      </c>
      <c r="G14">
        <f t="shared" si="3"/>
        <v>4.375</v>
      </c>
    </row>
    <row r="18" spans="6:6" x14ac:dyDescent="0.2">
      <c r="F18" t="s">
        <v>111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activeCell="J5" sqref="J5"/>
    </sheetView>
  </sheetViews>
  <sheetFormatPr defaultRowHeight="12.75" x14ac:dyDescent="0.2"/>
  <cols>
    <col min="7" max="19" width="7" customWidth="1"/>
  </cols>
  <sheetData>
    <row r="1" spans="1:23" x14ac:dyDescent="0.2">
      <c r="G1" s="38" t="s">
        <v>146</v>
      </c>
      <c r="H1" s="39"/>
      <c r="I1" s="39"/>
      <c r="J1" s="39"/>
      <c r="K1" s="39"/>
    </row>
    <row r="2" spans="1:23" x14ac:dyDescent="0.2">
      <c r="A2" s="38" t="s">
        <v>145</v>
      </c>
      <c r="B2" s="39"/>
      <c r="D2" s="2" t="s">
        <v>137</v>
      </c>
      <c r="G2" s="43">
        <v>10</v>
      </c>
      <c r="H2" s="43">
        <v>15</v>
      </c>
      <c r="I2" s="43">
        <v>20</v>
      </c>
      <c r="J2" s="43">
        <v>25</v>
      </c>
      <c r="K2" s="43">
        <v>30</v>
      </c>
      <c r="L2" s="43">
        <v>35</v>
      </c>
      <c r="M2" s="43">
        <v>40</v>
      </c>
      <c r="N2" s="43">
        <v>45</v>
      </c>
      <c r="O2" s="43">
        <v>50</v>
      </c>
      <c r="P2" s="43">
        <v>55</v>
      </c>
      <c r="Q2" s="43">
        <v>60</v>
      </c>
      <c r="R2" s="43">
        <v>65</v>
      </c>
      <c r="S2" s="43">
        <v>70</v>
      </c>
    </row>
    <row r="3" spans="1:23" x14ac:dyDescent="0.2">
      <c r="A3" s="16">
        <v>64</v>
      </c>
      <c r="B3" t="s">
        <v>116</v>
      </c>
      <c r="E3" s="42" t="str">
        <f>DEC2HEX(HEX2DEC($A$23)-HEX2DEC(A3))</f>
        <v>14</v>
      </c>
      <c r="V3" s="2" t="s">
        <v>143</v>
      </c>
      <c r="W3" s="2" t="s">
        <v>144</v>
      </c>
    </row>
    <row r="4" spans="1:23" x14ac:dyDescent="0.2">
      <c r="A4" s="16">
        <v>65</v>
      </c>
      <c r="B4" t="s">
        <v>116</v>
      </c>
      <c r="E4" s="42" t="str">
        <f t="shared" ref="E4:E22" si="0">DEC2HEX(HEX2DEC($A$23)-HEX2DEC(A4))</f>
        <v>13</v>
      </c>
      <c r="V4">
        <v>10</v>
      </c>
      <c r="W4">
        <v>0.625</v>
      </c>
    </row>
    <row r="5" spans="1:23" x14ac:dyDescent="0.2">
      <c r="A5" s="16">
        <v>66</v>
      </c>
      <c r="B5" t="s">
        <v>116</v>
      </c>
      <c r="E5" s="42" t="str">
        <f t="shared" si="0"/>
        <v>12</v>
      </c>
      <c r="V5">
        <v>15</v>
      </c>
      <c r="W5">
        <v>0.9375</v>
      </c>
    </row>
    <row r="6" spans="1:23" x14ac:dyDescent="0.2">
      <c r="A6" s="16">
        <v>67</v>
      </c>
      <c r="B6" t="s">
        <v>116</v>
      </c>
      <c r="E6" s="42" t="str">
        <f t="shared" si="0"/>
        <v>11</v>
      </c>
      <c r="V6">
        <v>20</v>
      </c>
      <c r="W6">
        <v>1.25</v>
      </c>
    </row>
    <row r="7" spans="1:23" x14ac:dyDescent="0.2">
      <c r="A7" s="16">
        <v>68</v>
      </c>
      <c r="B7" t="s">
        <v>117</v>
      </c>
      <c r="E7" s="41" t="str">
        <f t="shared" si="0"/>
        <v>10</v>
      </c>
      <c r="V7">
        <v>25</v>
      </c>
      <c r="W7">
        <v>1.5625</v>
      </c>
    </row>
    <row r="8" spans="1:23" x14ac:dyDescent="0.2">
      <c r="A8" s="16">
        <v>69</v>
      </c>
      <c r="B8" t="s">
        <v>117</v>
      </c>
      <c r="E8" s="41" t="str">
        <f t="shared" si="0"/>
        <v>F</v>
      </c>
      <c r="V8">
        <v>30</v>
      </c>
      <c r="W8">
        <v>1.875</v>
      </c>
    </row>
    <row r="9" spans="1:23" x14ac:dyDescent="0.2">
      <c r="A9" t="s">
        <v>115</v>
      </c>
      <c r="B9" t="s">
        <v>117</v>
      </c>
      <c r="D9" s="2" t="s">
        <v>135</v>
      </c>
      <c r="E9" s="41" t="str">
        <f t="shared" si="0"/>
        <v>E</v>
      </c>
      <c r="G9" s="45" t="str">
        <f>DEC2HEX(HEX2DEC(E9)*$W$4)</f>
        <v>8</v>
      </c>
      <c r="H9" s="46" t="str">
        <f>DEC2HEX(HEX2DEC($E9)*$W$5)</f>
        <v>D</v>
      </c>
      <c r="I9" s="47" t="str">
        <f>DEC2HEX(HEX2DEC($E9)*$W$6)</f>
        <v>11</v>
      </c>
      <c r="J9" s="47" t="str">
        <f>DEC2HEX(HEX2DEC($E9)*$W$7)</f>
        <v>15</v>
      </c>
      <c r="K9" s="47" t="str">
        <f>DEC2HEX(HEX2DEC($E9)*$W$8)</f>
        <v>1A</v>
      </c>
      <c r="L9" s="47" t="str">
        <f>DEC2HEX(HEX2DEC($E9)*$W$9)</f>
        <v>1E</v>
      </c>
      <c r="M9" s="47" t="str">
        <f>DEC2HEX(HEX2DEC($E9)*$W$10)</f>
        <v>23</v>
      </c>
      <c r="N9" s="47" t="str">
        <f t="shared" ref="N9:N37" si="1">DEC2HEX(HEX2DEC($E9)*$W$11)</f>
        <v>27</v>
      </c>
      <c r="O9" s="47" t="str">
        <f>DEC2HEX(HEX2DEC($E9)*$W$12)</f>
        <v>2B</v>
      </c>
      <c r="P9" s="47" t="str">
        <f t="shared" ref="P9:P37" si="2">DEC2HEX(HEX2DEC($E9)*$W$13)</f>
        <v>30</v>
      </c>
      <c r="Q9" s="47" t="str">
        <f t="shared" ref="Q9:Q37" si="3">DEC2HEX(HEX2DEC($E9)*$W$14)</f>
        <v>34</v>
      </c>
      <c r="R9" s="47" t="str">
        <f t="shared" ref="R9:R37" si="4">DEC2HEX(HEX2DEC($E9)*$W$15)</f>
        <v>38</v>
      </c>
      <c r="S9" s="47" t="str">
        <f t="shared" ref="S9:S37" si="5">DEC2HEX(HEX2DEC($E9)*$W$16)</f>
        <v>3D</v>
      </c>
      <c r="V9">
        <v>35</v>
      </c>
      <c r="W9">
        <v>2.1875</v>
      </c>
    </row>
    <row r="10" spans="1:23" x14ac:dyDescent="0.2">
      <c r="A10" t="s">
        <v>118</v>
      </c>
      <c r="B10" t="s">
        <v>117</v>
      </c>
      <c r="D10" s="2" t="s">
        <v>136</v>
      </c>
      <c r="E10" s="41" t="str">
        <f t="shared" si="0"/>
        <v>D</v>
      </c>
      <c r="G10" s="45" t="str">
        <f t="shared" ref="G10:G37" si="6">DEC2HEX(HEX2DEC(E10)*$W$4)</f>
        <v>8</v>
      </c>
      <c r="H10" s="44" t="str">
        <f t="shared" ref="H10:H37" si="7">DEC2HEX(HEX2DEC($E10)*$W$5)</f>
        <v>C</v>
      </c>
      <c r="I10" s="46" t="str">
        <f t="shared" ref="I10:I37" si="8">DEC2HEX(HEX2DEC($E10)*$W$6)</f>
        <v>10</v>
      </c>
      <c r="J10" s="47" t="str">
        <f t="shared" ref="J10:J37" si="9">DEC2HEX(HEX2DEC($E10)*$W$7)</f>
        <v>14</v>
      </c>
      <c r="K10" s="47" t="str">
        <f t="shared" ref="K10:K37" si="10">DEC2HEX(HEX2DEC($E10)*$W$8)</f>
        <v>18</v>
      </c>
      <c r="L10" s="47" t="str">
        <f t="shared" ref="L10:L37" si="11">DEC2HEX(HEX2DEC($E10)*$W$9)</f>
        <v>1C</v>
      </c>
      <c r="M10" s="47" t="str">
        <f t="shared" ref="M10:M37" si="12">DEC2HEX(HEX2DEC($E10)*$W$10)</f>
        <v>20</v>
      </c>
      <c r="N10" s="47" t="str">
        <f t="shared" si="1"/>
        <v>24</v>
      </c>
      <c r="O10" s="47" t="str">
        <f t="shared" ref="O10:O37" si="13">DEC2HEX(HEX2DEC($E10)*$W$13)</f>
        <v>2C</v>
      </c>
      <c r="P10" s="47" t="str">
        <f t="shared" si="2"/>
        <v>2C</v>
      </c>
      <c r="Q10" s="47" t="str">
        <f t="shared" si="3"/>
        <v>30</v>
      </c>
      <c r="R10" s="47" t="str">
        <f t="shared" si="4"/>
        <v>34</v>
      </c>
      <c r="S10" s="47" t="str">
        <f t="shared" si="5"/>
        <v>38</v>
      </c>
      <c r="V10">
        <v>40</v>
      </c>
      <c r="W10">
        <v>2.5</v>
      </c>
    </row>
    <row r="11" spans="1:23" x14ac:dyDescent="0.2">
      <c r="A11" t="s">
        <v>119</v>
      </c>
      <c r="B11" t="s">
        <v>122</v>
      </c>
      <c r="D11" s="2" t="s">
        <v>138</v>
      </c>
      <c r="E11" s="39" t="str">
        <f t="shared" si="0"/>
        <v>C</v>
      </c>
      <c r="G11" s="45" t="str">
        <f t="shared" si="6"/>
        <v>7</v>
      </c>
      <c r="H11" s="44" t="str">
        <f t="shared" si="7"/>
        <v>B</v>
      </c>
      <c r="I11" s="46" t="str">
        <f t="shared" si="8"/>
        <v>F</v>
      </c>
      <c r="J11" s="47" t="str">
        <f t="shared" si="9"/>
        <v>12</v>
      </c>
      <c r="K11" s="47" t="str">
        <f t="shared" si="10"/>
        <v>16</v>
      </c>
      <c r="L11" s="47" t="str">
        <f t="shared" si="11"/>
        <v>1A</v>
      </c>
      <c r="M11" s="47" t="str">
        <f t="shared" si="12"/>
        <v>1E</v>
      </c>
      <c r="N11" s="47" t="str">
        <f t="shared" si="1"/>
        <v>21</v>
      </c>
      <c r="O11" s="47" t="str">
        <f t="shared" si="13"/>
        <v>29</v>
      </c>
      <c r="P11" s="47" t="str">
        <f t="shared" si="2"/>
        <v>29</v>
      </c>
      <c r="Q11" s="47" t="str">
        <f t="shared" si="3"/>
        <v>2D</v>
      </c>
      <c r="R11" s="47" t="str">
        <f t="shared" si="4"/>
        <v>30</v>
      </c>
      <c r="S11" s="47" t="str">
        <f t="shared" si="5"/>
        <v>34</v>
      </c>
      <c r="V11">
        <v>45</v>
      </c>
      <c r="W11">
        <v>2.8125</v>
      </c>
    </row>
    <row r="12" spans="1:23" x14ac:dyDescent="0.2">
      <c r="A12" t="s">
        <v>120</v>
      </c>
      <c r="B12" t="s">
        <v>122</v>
      </c>
      <c r="D12" s="2" t="s">
        <v>139</v>
      </c>
      <c r="E12" s="39" t="str">
        <f t="shared" si="0"/>
        <v>B</v>
      </c>
      <c r="G12" s="45" t="str">
        <f t="shared" si="6"/>
        <v>6</v>
      </c>
      <c r="H12" s="44" t="str">
        <f t="shared" si="7"/>
        <v>A</v>
      </c>
      <c r="I12" s="46" t="str">
        <f t="shared" si="8"/>
        <v>D</v>
      </c>
      <c r="J12" s="47" t="str">
        <f t="shared" si="9"/>
        <v>11</v>
      </c>
      <c r="K12" s="47" t="str">
        <f t="shared" si="10"/>
        <v>14</v>
      </c>
      <c r="L12" s="47" t="str">
        <f t="shared" si="11"/>
        <v>18</v>
      </c>
      <c r="M12" s="47" t="str">
        <f t="shared" si="12"/>
        <v>1B</v>
      </c>
      <c r="N12" s="47" t="str">
        <f t="shared" si="1"/>
        <v>1E</v>
      </c>
      <c r="O12" s="47" t="str">
        <f t="shared" si="13"/>
        <v>25</v>
      </c>
      <c r="P12" s="47" t="str">
        <f t="shared" si="2"/>
        <v>25</v>
      </c>
      <c r="Q12" s="47" t="str">
        <f t="shared" si="3"/>
        <v>29</v>
      </c>
      <c r="R12" s="47" t="str">
        <f t="shared" si="4"/>
        <v>2C</v>
      </c>
      <c r="S12" s="47" t="str">
        <f t="shared" si="5"/>
        <v>30</v>
      </c>
      <c r="V12">
        <v>50</v>
      </c>
      <c r="W12">
        <v>3.125</v>
      </c>
    </row>
    <row r="13" spans="1:23" x14ac:dyDescent="0.2">
      <c r="A13" t="s">
        <v>121</v>
      </c>
      <c r="B13" t="s">
        <v>122</v>
      </c>
      <c r="D13" s="2" t="s">
        <v>140</v>
      </c>
      <c r="E13" s="39" t="str">
        <f t="shared" si="0"/>
        <v>A</v>
      </c>
      <c r="G13" s="45" t="str">
        <f t="shared" si="6"/>
        <v>6</v>
      </c>
      <c r="H13" s="44" t="str">
        <f t="shared" si="7"/>
        <v>9</v>
      </c>
      <c r="I13" s="44" t="str">
        <f t="shared" si="8"/>
        <v>C</v>
      </c>
      <c r="J13" s="48" t="str">
        <f t="shared" si="9"/>
        <v>F</v>
      </c>
      <c r="K13" s="47" t="str">
        <f t="shared" si="10"/>
        <v>12</v>
      </c>
      <c r="L13" s="47" t="str">
        <f t="shared" si="11"/>
        <v>15</v>
      </c>
      <c r="M13" s="47" t="str">
        <f t="shared" si="12"/>
        <v>19</v>
      </c>
      <c r="N13" s="47" t="str">
        <f t="shared" si="1"/>
        <v>1C</v>
      </c>
      <c r="O13" s="47" t="str">
        <f t="shared" si="13"/>
        <v>22</v>
      </c>
      <c r="P13" s="47" t="str">
        <f t="shared" si="2"/>
        <v>22</v>
      </c>
      <c r="Q13" s="47" t="str">
        <f t="shared" si="3"/>
        <v>25</v>
      </c>
      <c r="R13" s="47" t="str">
        <f t="shared" si="4"/>
        <v>28</v>
      </c>
      <c r="S13" s="47" t="str">
        <f t="shared" si="5"/>
        <v>2B</v>
      </c>
      <c r="V13">
        <v>55</v>
      </c>
      <c r="W13">
        <v>3.4375</v>
      </c>
    </row>
    <row r="14" spans="1:23" x14ac:dyDescent="0.2">
      <c r="A14" t="s">
        <v>123</v>
      </c>
      <c r="B14" t="s">
        <v>122</v>
      </c>
      <c r="D14" s="2" t="s">
        <v>141</v>
      </c>
      <c r="E14" s="39" t="str">
        <f t="shared" si="0"/>
        <v>9</v>
      </c>
      <c r="G14" s="45" t="str">
        <f t="shared" si="6"/>
        <v>5</v>
      </c>
      <c r="H14" s="45" t="str">
        <f t="shared" si="7"/>
        <v>8</v>
      </c>
      <c r="I14" s="44" t="str">
        <f t="shared" si="8"/>
        <v>B</v>
      </c>
      <c r="J14" s="48" t="str">
        <f t="shared" si="9"/>
        <v>E</v>
      </c>
      <c r="K14" s="46" t="str">
        <f t="shared" si="10"/>
        <v>10</v>
      </c>
      <c r="L14" s="47" t="str">
        <f t="shared" si="11"/>
        <v>13</v>
      </c>
      <c r="M14" s="47" t="str">
        <f t="shared" si="12"/>
        <v>16</v>
      </c>
      <c r="N14" s="47" t="str">
        <f t="shared" si="1"/>
        <v>19</v>
      </c>
      <c r="O14" s="47" t="str">
        <f t="shared" si="13"/>
        <v>1E</v>
      </c>
      <c r="P14" s="47" t="str">
        <f t="shared" si="2"/>
        <v>1E</v>
      </c>
      <c r="Q14" s="47" t="str">
        <f t="shared" si="3"/>
        <v>21</v>
      </c>
      <c r="R14" s="47" t="str">
        <f t="shared" si="4"/>
        <v>24</v>
      </c>
      <c r="S14" s="47" t="str">
        <f t="shared" si="5"/>
        <v>27</v>
      </c>
      <c r="V14">
        <v>60</v>
      </c>
      <c r="W14">
        <v>3.75</v>
      </c>
    </row>
    <row r="15" spans="1:23" x14ac:dyDescent="0.2">
      <c r="A15" s="16">
        <v>70</v>
      </c>
      <c r="B15" t="s">
        <v>131</v>
      </c>
      <c r="D15" s="2" t="s">
        <v>142</v>
      </c>
      <c r="E15" s="40" t="str">
        <f t="shared" si="0"/>
        <v>8</v>
      </c>
      <c r="G15" s="45" t="str">
        <f t="shared" si="6"/>
        <v>5</v>
      </c>
      <c r="H15" s="45" t="str">
        <f t="shared" si="7"/>
        <v>7</v>
      </c>
      <c r="I15" s="44" t="str">
        <f t="shared" si="8"/>
        <v>A</v>
      </c>
      <c r="J15" s="49" t="str">
        <f t="shared" si="9"/>
        <v>C</v>
      </c>
      <c r="K15" s="46" t="str">
        <f t="shared" si="10"/>
        <v>F</v>
      </c>
      <c r="L15" s="47" t="str">
        <f t="shared" si="11"/>
        <v>11</v>
      </c>
      <c r="M15" s="47" t="str">
        <f t="shared" si="12"/>
        <v>14</v>
      </c>
      <c r="N15" s="47" t="str">
        <f t="shared" si="1"/>
        <v>16</v>
      </c>
      <c r="O15" s="47" t="str">
        <f t="shared" si="13"/>
        <v>1B</v>
      </c>
      <c r="P15" s="47" t="str">
        <f t="shared" si="2"/>
        <v>1B</v>
      </c>
      <c r="Q15" s="47" t="str">
        <f t="shared" si="3"/>
        <v>1E</v>
      </c>
      <c r="R15" s="47" t="str">
        <f t="shared" si="4"/>
        <v>20</v>
      </c>
      <c r="S15" s="47" t="str">
        <f t="shared" si="5"/>
        <v>23</v>
      </c>
      <c r="V15">
        <v>65</v>
      </c>
      <c r="W15">
        <v>4.0625</v>
      </c>
    </row>
    <row r="16" spans="1:23" x14ac:dyDescent="0.2">
      <c r="A16" s="16">
        <v>71</v>
      </c>
      <c r="B16" t="s">
        <v>131</v>
      </c>
      <c r="D16" s="37">
        <v>94100</v>
      </c>
      <c r="E16" s="40" t="str">
        <f t="shared" si="0"/>
        <v>7</v>
      </c>
      <c r="G16" s="45" t="str">
        <f t="shared" si="6"/>
        <v>4</v>
      </c>
      <c r="H16" s="45" t="str">
        <f t="shared" si="7"/>
        <v>6</v>
      </c>
      <c r="I16" s="45" t="str">
        <f t="shared" si="8"/>
        <v>8</v>
      </c>
      <c r="J16" s="44" t="str">
        <f t="shared" si="9"/>
        <v>A</v>
      </c>
      <c r="K16" s="46" t="str">
        <f t="shared" si="10"/>
        <v>D</v>
      </c>
      <c r="L16" s="46" t="str">
        <f t="shared" si="11"/>
        <v>F</v>
      </c>
      <c r="M16" s="47" t="str">
        <f t="shared" si="12"/>
        <v>11</v>
      </c>
      <c r="N16" s="47" t="str">
        <f t="shared" si="1"/>
        <v>13</v>
      </c>
      <c r="O16" s="47" t="str">
        <f t="shared" si="13"/>
        <v>18</v>
      </c>
      <c r="P16" s="47" t="str">
        <f t="shared" si="2"/>
        <v>18</v>
      </c>
      <c r="Q16" s="47" t="str">
        <f t="shared" si="3"/>
        <v>1A</v>
      </c>
      <c r="R16" s="47" t="str">
        <f t="shared" si="4"/>
        <v>1C</v>
      </c>
      <c r="S16" s="47" t="str">
        <f t="shared" si="5"/>
        <v>1E</v>
      </c>
      <c r="V16">
        <v>70</v>
      </c>
      <c r="W16">
        <v>4.375</v>
      </c>
    </row>
    <row r="17" spans="1:19" x14ac:dyDescent="0.2">
      <c r="A17" s="16">
        <v>72</v>
      </c>
      <c r="B17" t="s">
        <v>131</v>
      </c>
      <c r="E17" s="40" t="str">
        <f t="shared" si="0"/>
        <v>6</v>
      </c>
      <c r="G17" s="40" t="str">
        <f t="shared" si="6"/>
        <v>3</v>
      </c>
      <c r="H17" s="40" t="str">
        <f t="shared" si="7"/>
        <v>5</v>
      </c>
      <c r="I17" s="40" t="str">
        <f t="shared" si="8"/>
        <v>7</v>
      </c>
      <c r="J17" s="44" t="str">
        <f t="shared" si="9"/>
        <v>9</v>
      </c>
      <c r="K17" s="44" t="str">
        <f t="shared" si="10"/>
        <v>B</v>
      </c>
      <c r="L17" s="46" t="str">
        <f t="shared" si="11"/>
        <v>D</v>
      </c>
      <c r="M17" s="46" t="str">
        <f t="shared" si="12"/>
        <v>F</v>
      </c>
      <c r="N17" s="41" t="str">
        <f t="shared" si="1"/>
        <v>10</v>
      </c>
      <c r="O17" s="42" t="str">
        <f t="shared" si="13"/>
        <v>14</v>
      </c>
      <c r="P17" s="42" t="str">
        <f t="shared" si="2"/>
        <v>14</v>
      </c>
      <c r="Q17" s="42" t="str">
        <f t="shared" si="3"/>
        <v>16</v>
      </c>
      <c r="R17" s="42" t="str">
        <f t="shared" si="4"/>
        <v>18</v>
      </c>
      <c r="S17" s="42" t="str">
        <f t="shared" si="5"/>
        <v>1A</v>
      </c>
    </row>
    <row r="18" spans="1:19" x14ac:dyDescent="0.2">
      <c r="A18" s="16">
        <v>73</v>
      </c>
      <c r="B18" t="s">
        <v>131</v>
      </c>
      <c r="E18" s="40" t="str">
        <f t="shared" si="0"/>
        <v>5</v>
      </c>
      <c r="G18" s="40" t="str">
        <f t="shared" si="6"/>
        <v>3</v>
      </c>
      <c r="H18" s="40" t="str">
        <f t="shared" si="7"/>
        <v>4</v>
      </c>
      <c r="I18" s="40" t="str">
        <f t="shared" si="8"/>
        <v>6</v>
      </c>
      <c r="J18" s="45" t="str">
        <f t="shared" si="9"/>
        <v>7</v>
      </c>
      <c r="K18" s="44" t="str">
        <f t="shared" si="10"/>
        <v>9</v>
      </c>
      <c r="L18" s="44" t="str">
        <f t="shared" si="11"/>
        <v>A</v>
      </c>
      <c r="M18" s="44" t="str">
        <f t="shared" si="12"/>
        <v>C</v>
      </c>
      <c r="N18" s="41" t="str">
        <f t="shared" si="1"/>
        <v>E</v>
      </c>
      <c r="O18" s="42" t="str">
        <f t="shared" si="13"/>
        <v>11</v>
      </c>
      <c r="P18" s="42" t="str">
        <f t="shared" si="2"/>
        <v>11</v>
      </c>
      <c r="Q18" s="42" t="str">
        <f t="shared" si="3"/>
        <v>12</v>
      </c>
      <c r="R18" s="42" t="str">
        <f t="shared" si="4"/>
        <v>14</v>
      </c>
      <c r="S18" s="42" t="str">
        <f t="shared" si="5"/>
        <v>15</v>
      </c>
    </row>
    <row r="19" spans="1:19" x14ac:dyDescent="0.2">
      <c r="A19" s="16">
        <v>74</v>
      </c>
      <c r="B19" t="s">
        <v>131</v>
      </c>
      <c r="E19" s="40" t="str">
        <f t="shared" si="0"/>
        <v>4</v>
      </c>
      <c r="G19" s="40" t="str">
        <f t="shared" si="6"/>
        <v>2</v>
      </c>
      <c r="H19" s="40" t="str">
        <f t="shared" si="7"/>
        <v>3</v>
      </c>
      <c r="I19" s="40" t="str">
        <f t="shared" si="8"/>
        <v>5</v>
      </c>
      <c r="J19" s="45" t="str">
        <f t="shared" si="9"/>
        <v>6</v>
      </c>
      <c r="K19" s="45" t="str">
        <f t="shared" si="10"/>
        <v>7</v>
      </c>
      <c r="L19" s="45" t="str">
        <f t="shared" si="11"/>
        <v>8</v>
      </c>
      <c r="M19" s="44" t="str">
        <f t="shared" si="12"/>
        <v>A</v>
      </c>
      <c r="N19" s="39" t="str">
        <f t="shared" si="1"/>
        <v>B</v>
      </c>
      <c r="O19" s="41" t="str">
        <f t="shared" si="13"/>
        <v>D</v>
      </c>
      <c r="P19" s="41" t="str">
        <f t="shared" si="2"/>
        <v>D</v>
      </c>
      <c r="Q19" s="41" t="str">
        <f t="shared" si="3"/>
        <v>F</v>
      </c>
      <c r="R19" s="41" t="str">
        <f t="shared" si="4"/>
        <v>10</v>
      </c>
      <c r="S19" s="42" t="str">
        <f t="shared" si="5"/>
        <v>11</v>
      </c>
    </row>
    <row r="20" spans="1:19" x14ac:dyDescent="0.2">
      <c r="A20" s="16">
        <v>75</v>
      </c>
      <c r="B20" t="s">
        <v>131</v>
      </c>
      <c r="E20" s="40" t="str">
        <f t="shared" si="0"/>
        <v>3</v>
      </c>
      <c r="G20" s="40" t="str">
        <f t="shared" si="6"/>
        <v>1</v>
      </c>
      <c r="H20" s="40" t="str">
        <f t="shared" si="7"/>
        <v>2</v>
      </c>
      <c r="I20" s="40" t="str">
        <f t="shared" si="8"/>
        <v>3</v>
      </c>
      <c r="J20" s="45" t="str">
        <f t="shared" si="9"/>
        <v>4</v>
      </c>
      <c r="K20" s="45" t="str">
        <f t="shared" si="10"/>
        <v>5</v>
      </c>
      <c r="L20" s="45" t="str">
        <f t="shared" si="11"/>
        <v>6</v>
      </c>
      <c r="M20" s="45" t="str">
        <f t="shared" si="12"/>
        <v>7</v>
      </c>
      <c r="N20" s="40" t="str">
        <f t="shared" si="1"/>
        <v>8</v>
      </c>
      <c r="O20" s="39" t="str">
        <f t="shared" si="13"/>
        <v>A</v>
      </c>
      <c r="P20" s="39" t="str">
        <f t="shared" si="2"/>
        <v>A</v>
      </c>
      <c r="Q20" s="39" t="str">
        <f t="shared" si="3"/>
        <v>B</v>
      </c>
      <c r="R20" s="39" t="str">
        <f t="shared" si="4"/>
        <v>C</v>
      </c>
      <c r="S20" s="41" t="str">
        <f t="shared" si="5"/>
        <v>D</v>
      </c>
    </row>
    <row r="21" spans="1:19" x14ac:dyDescent="0.2">
      <c r="A21" s="16">
        <v>76</v>
      </c>
      <c r="B21" t="s">
        <v>131</v>
      </c>
      <c r="E21" s="40" t="str">
        <f t="shared" si="0"/>
        <v>2</v>
      </c>
      <c r="G21" s="40" t="str">
        <f t="shared" si="6"/>
        <v>1</v>
      </c>
      <c r="H21" s="40" t="str">
        <f t="shared" si="7"/>
        <v>1</v>
      </c>
      <c r="I21" s="40" t="str">
        <f t="shared" si="8"/>
        <v>2</v>
      </c>
      <c r="J21" s="45" t="str">
        <f t="shared" si="9"/>
        <v>3</v>
      </c>
      <c r="K21" s="45" t="str">
        <f t="shared" si="10"/>
        <v>3</v>
      </c>
      <c r="L21" s="45" t="str">
        <f t="shared" si="11"/>
        <v>4</v>
      </c>
      <c r="M21" s="45" t="str">
        <f t="shared" si="12"/>
        <v>5</v>
      </c>
      <c r="N21" s="40" t="str">
        <f t="shared" si="1"/>
        <v>5</v>
      </c>
      <c r="O21" s="40" t="str">
        <f t="shared" si="13"/>
        <v>6</v>
      </c>
      <c r="P21" s="40" t="str">
        <f t="shared" si="2"/>
        <v>6</v>
      </c>
      <c r="Q21" s="40" t="str">
        <f t="shared" si="3"/>
        <v>7</v>
      </c>
      <c r="R21" s="40" t="str">
        <f t="shared" si="4"/>
        <v>8</v>
      </c>
      <c r="S21" s="40" t="str">
        <f t="shared" si="5"/>
        <v>8</v>
      </c>
    </row>
    <row r="22" spans="1:19" x14ac:dyDescent="0.2">
      <c r="A22" s="16">
        <v>77</v>
      </c>
      <c r="B22" t="s">
        <v>131</v>
      </c>
      <c r="D22" t="s">
        <v>132</v>
      </c>
      <c r="E22" s="40" t="str">
        <f t="shared" si="0"/>
        <v>1</v>
      </c>
      <c r="G22" s="40" t="str">
        <f t="shared" si="6"/>
        <v>0</v>
      </c>
      <c r="H22" s="40" t="str">
        <f t="shared" si="7"/>
        <v>0</v>
      </c>
      <c r="I22" s="40" t="str">
        <f t="shared" si="8"/>
        <v>1</v>
      </c>
      <c r="J22" s="45" t="str">
        <f t="shared" si="9"/>
        <v>1</v>
      </c>
      <c r="K22" s="45" t="str">
        <f t="shared" si="10"/>
        <v>1</v>
      </c>
      <c r="L22" s="45" t="str">
        <f t="shared" si="11"/>
        <v>2</v>
      </c>
      <c r="M22" s="45" t="str">
        <f t="shared" si="12"/>
        <v>2</v>
      </c>
      <c r="N22" s="40" t="str">
        <f t="shared" si="1"/>
        <v>2</v>
      </c>
      <c r="O22" s="40" t="str">
        <f t="shared" si="13"/>
        <v>3</v>
      </c>
      <c r="P22" s="40" t="str">
        <f t="shared" si="2"/>
        <v>3</v>
      </c>
      <c r="Q22" s="40" t="str">
        <f t="shared" si="3"/>
        <v>3</v>
      </c>
      <c r="R22" s="40" t="str">
        <f t="shared" si="4"/>
        <v>4</v>
      </c>
      <c r="S22" s="40" t="str">
        <f t="shared" si="5"/>
        <v>4</v>
      </c>
    </row>
    <row r="23" spans="1:19" x14ac:dyDescent="0.2">
      <c r="A23" s="16">
        <v>78</v>
      </c>
      <c r="B23" t="s">
        <v>131</v>
      </c>
      <c r="D23" t="s">
        <v>132</v>
      </c>
      <c r="E23" s="40">
        <f>-1*(DEC2HEX(HEX2DEC($A$23)-HEX2DEC(A23)))</f>
        <v>0</v>
      </c>
      <c r="G23" s="40" t="str">
        <f t="shared" si="6"/>
        <v>0</v>
      </c>
      <c r="H23" s="40" t="str">
        <f t="shared" si="7"/>
        <v>0</v>
      </c>
      <c r="I23" s="40" t="str">
        <f t="shared" si="8"/>
        <v>0</v>
      </c>
      <c r="J23" s="45" t="str">
        <f t="shared" si="9"/>
        <v>0</v>
      </c>
      <c r="K23" s="45" t="str">
        <f t="shared" si="10"/>
        <v>0</v>
      </c>
      <c r="L23" s="45" t="str">
        <f t="shared" si="11"/>
        <v>0</v>
      </c>
      <c r="M23" s="45" t="str">
        <f t="shared" si="12"/>
        <v>0</v>
      </c>
      <c r="N23" s="40" t="str">
        <f t="shared" si="1"/>
        <v>0</v>
      </c>
      <c r="O23" s="40" t="str">
        <f t="shared" si="13"/>
        <v>0</v>
      </c>
      <c r="P23" s="40" t="str">
        <f t="shared" si="2"/>
        <v>0</v>
      </c>
      <c r="Q23" s="40" t="str">
        <f t="shared" si="3"/>
        <v>0</v>
      </c>
      <c r="R23" s="40" t="str">
        <f t="shared" si="4"/>
        <v>0</v>
      </c>
      <c r="S23" s="40" t="str">
        <f t="shared" si="5"/>
        <v>0</v>
      </c>
    </row>
    <row r="24" spans="1:19" x14ac:dyDescent="0.2">
      <c r="A24" s="16">
        <v>79</v>
      </c>
      <c r="B24" t="s">
        <v>131</v>
      </c>
      <c r="E24" s="40" t="str">
        <f>(DEC2HEX(HEX2DEC(A24)-HEX2DEC($A$23)))</f>
        <v>1</v>
      </c>
      <c r="G24" s="40" t="str">
        <f t="shared" si="6"/>
        <v>0</v>
      </c>
      <c r="H24" s="40" t="str">
        <f t="shared" si="7"/>
        <v>0</v>
      </c>
      <c r="I24" s="40" t="str">
        <f t="shared" si="8"/>
        <v>1</v>
      </c>
      <c r="J24" s="45" t="str">
        <f t="shared" si="9"/>
        <v>1</v>
      </c>
      <c r="K24" s="45" t="str">
        <f t="shared" si="10"/>
        <v>1</v>
      </c>
      <c r="L24" s="45" t="str">
        <f t="shared" si="11"/>
        <v>2</v>
      </c>
      <c r="M24" s="45" t="str">
        <f t="shared" si="12"/>
        <v>2</v>
      </c>
      <c r="N24" s="40" t="str">
        <f t="shared" si="1"/>
        <v>2</v>
      </c>
      <c r="O24" s="40" t="str">
        <f t="shared" si="13"/>
        <v>3</v>
      </c>
      <c r="P24" s="40" t="str">
        <f t="shared" si="2"/>
        <v>3</v>
      </c>
      <c r="Q24" s="40" t="str">
        <f t="shared" si="3"/>
        <v>3</v>
      </c>
      <c r="R24" s="40" t="str">
        <f t="shared" si="4"/>
        <v>4</v>
      </c>
      <c r="S24" s="40" t="str">
        <f t="shared" si="5"/>
        <v>4</v>
      </c>
    </row>
    <row r="25" spans="1:19" x14ac:dyDescent="0.2">
      <c r="A25" s="16" t="s">
        <v>124</v>
      </c>
      <c r="B25" t="s">
        <v>131</v>
      </c>
      <c r="E25" s="40" t="str">
        <f t="shared" ref="E25:E42" si="14">(DEC2HEX(HEX2DEC(A25)-HEX2DEC($A$23)))</f>
        <v>2</v>
      </c>
      <c r="G25" s="40" t="str">
        <f t="shared" si="6"/>
        <v>1</v>
      </c>
      <c r="H25" s="40" t="str">
        <f t="shared" si="7"/>
        <v>1</v>
      </c>
      <c r="I25" s="40" t="str">
        <f t="shared" si="8"/>
        <v>2</v>
      </c>
      <c r="J25" s="45" t="str">
        <f t="shared" si="9"/>
        <v>3</v>
      </c>
      <c r="K25" s="45" t="str">
        <f t="shared" si="10"/>
        <v>3</v>
      </c>
      <c r="L25" s="45" t="str">
        <f t="shared" si="11"/>
        <v>4</v>
      </c>
      <c r="M25" s="45" t="str">
        <f t="shared" si="12"/>
        <v>5</v>
      </c>
      <c r="N25" s="40" t="str">
        <f t="shared" si="1"/>
        <v>5</v>
      </c>
      <c r="O25" s="40" t="str">
        <f t="shared" si="13"/>
        <v>6</v>
      </c>
      <c r="P25" s="40" t="str">
        <f t="shared" si="2"/>
        <v>6</v>
      </c>
      <c r="Q25" s="40" t="str">
        <f t="shared" si="3"/>
        <v>7</v>
      </c>
      <c r="R25" s="40" t="str">
        <f t="shared" si="4"/>
        <v>8</v>
      </c>
      <c r="S25" s="40" t="str">
        <f t="shared" si="5"/>
        <v>8</v>
      </c>
    </row>
    <row r="26" spans="1:19" x14ac:dyDescent="0.2">
      <c r="A26" s="16" t="s">
        <v>125</v>
      </c>
      <c r="B26" t="s">
        <v>131</v>
      </c>
      <c r="E26" s="40" t="str">
        <f t="shared" si="14"/>
        <v>3</v>
      </c>
      <c r="G26" s="40" t="str">
        <f t="shared" si="6"/>
        <v>1</v>
      </c>
      <c r="H26" s="40" t="str">
        <f t="shared" si="7"/>
        <v>2</v>
      </c>
      <c r="I26" s="40" t="str">
        <f t="shared" si="8"/>
        <v>3</v>
      </c>
      <c r="J26" s="45" t="str">
        <f t="shared" si="9"/>
        <v>4</v>
      </c>
      <c r="K26" s="45" t="str">
        <f t="shared" si="10"/>
        <v>5</v>
      </c>
      <c r="L26" s="45" t="str">
        <f t="shared" si="11"/>
        <v>6</v>
      </c>
      <c r="M26" s="45" t="str">
        <f t="shared" si="12"/>
        <v>7</v>
      </c>
      <c r="N26" s="40" t="str">
        <f t="shared" si="1"/>
        <v>8</v>
      </c>
      <c r="O26" s="39" t="str">
        <f t="shared" si="13"/>
        <v>A</v>
      </c>
      <c r="P26" s="39" t="str">
        <f t="shared" si="2"/>
        <v>A</v>
      </c>
      <c r="Q26" s="39" t="str">
        <f t="shared" si="3"/>
        <v>B</v>
      </c>
      <c r="R26" s="39" t="str">
        <f t="shared" si="4"/>
        <v>C</v>
      </c>
      <c r="S26" s="41" t="str">
        <f t="shared" si="5"/>
        <v>D</v>
      </c>
    </row>
    <row r="27" spans="1:19" x14ac:dyDescent="0.2">
      <c r="A27" s="16" t="s">
        <v>126</v>
      </c>
      <c r="B27" t="s">
        <v>131</v>
      </c>
      <c r="E27" s="40" t="str">
        <f t="shared" si="14"/>
        <v>4</v>
      </c>
      <c r="G27" s="40" t="str">
        <f t="shared" si="6"/>
        <v>2</v>
      </c>
      <c r="H27" s="40" t="str">
        <f t="shared" si="7"/>
        <v>3</v>
      </c>
      <c r="I27" s="40" t="str">
        <f t="shared" si="8"/>
        <v>5</v>
      </c>
      <c r="J27" s="45" t="str">
        <f t="shared" si="9"/>
        <v>6</v>
      </c>
      <c r="K27" s="45" t="str">
        <f t="shared" si="10"/>
        <v>7</v>
      </c>
      <c r="L27" s="45" t="str">
        <f t="shared" si="11"/>
        <v>8</v>
      </c>
      <c r="M27" s="44" t="str">
        <f t="shared" si="12"/>
        <v>A</v>
      </c>
      <c r="N27" s="39" t="str">
        <f t="shared" si="1"/>
        <v>B</v>
      </c>
      <c r="O27" s="41" t="str">
        <f t="shared" si="13"/>
        <v>D</v>
      </c>
      <c r="P27" s="41" t="str">
        <f t="shared" si="2"/>
        <v>D</v>
      </c>
      <c r="Q27" s="41" t="str">
        <f t="shared" si="3"/>
        <v>F</v>
      </c>
      <c r="R27" s="41" t="str">
        <f t="shared" si="4"/>
        <v>10</v>
      </c>
      <c r="S27" s="42" t="str">
        <f t="shared" si="5"/>
        <v>11</v>
      </c>
    </row>
    <row r="28" spans="1:19" x14ac:dyDescent="0.2">
      <c r="A28" s="16" t="s">
        <v>127</v>
      </c>
      <c r="B28" t="s">
        <v>131</v>
      </c>
      <c r="E28" s="40" t="str">
        <f t="shared" si="14"/>
        <v>5</v>
      </c>
      <c r="G28" s="40" t="str">
        <f t="shared" si="6"/>
        <v>3</v>
      </c>
      <c r="H28" s="40" t="str">
        <f t="shared" si="7"/>
        <v>4</v>
      </c>
      <c r="I28" s="40" t="str">
        <f t="shared" si="8"/>
        <v>6</v>
      </c>
      <c r="J28" s="45" t="str">
        <f t="shared" si="9"/>
        <v>7</v>
      </c>
      <c r="K28" s="44" t="str">
        <f t="shared" si="10"/>
        <v>9</v>
      </c>
      <c r="L28" s="44" t="str">
        <f t="shared" si="11"/>
        <v>A</v>
      </c>
      <c r="M28" s="44" t="str">
        <f t="shared" si="12"/>
        <v>C</v>
      </c>
      <c r="N28" s="41" t="str">
        <f t="shared" si="1"/>
        <v>E</v>
      </c>
      <c r="O28" s="42" t="str">
        <f t="shared" si="13"/>
        <v>11</v>
      </c>
      <c r="P28" s="42" t="str">
        <f t="shared" si="2"/>
        <v>11</v>
      </c>
      <c r="Q28" s="42" t="str">
        <f t="shared" si="3"/>
        <v>12</v>
      </c>
      <c r="R28" s="42" t="str">
        <f t="shared" si="4"/>
        <v>14</v>
      </c>
      <c r="S28" s="42" t="str">
        <f t="shared" si="5"/>
        <v>15</v>
      </c>
    </row>
    <row r="29" spans="1:19" x14ac:dyDescent="0.2">
      <c r="A29" s="16" t="s">
        <v>106</v>
      </c>
      <c r="B29" t="s">
        <v>131</v>
      </c>
      <c r="E29" s="40" t="str">
        <f t="shared" si="14"/>
        <v>6</v>
      </c>
      <c r="G29" s="40" t="str">
        <f t="shared" si="6"/>
        <v>3</v>
      </c>
      <c r="H29" s="40" t="str">
        <f t="shared" si="7"/>
        <v>5</v>
      </c>
      <c r="I29" s="40" t="str">
        <f t="shared" si="8"/>
        <v>7</v>
      </c>
      <c r="J29" s="44" t="str">
        <f t="shared" si="9"/>
        <v>9</v>
      </c>
      <c r="K29" s="44" t="str">
        <f t="shared" si="10"/>
        <v>B</v>
      </c>
      <c r="L29" s="46" t="str">
        <f t="shared" si="11"/>
        <v>D</v>
      </c>
      <c r="M29" s="46" t="str">
        <f t="shared" si="12"/>
        <v>F</v>
      </c>
      <c r="N29" s="41" t="str">
        <f t="shared" si="1"/>
        <v>10</v>
      </c>
      <c r="O29" s="42" t="str">
        <f t="shared" si="13"/>
        <v>14</v>
      </c>
      <c r="P29" s="42" t="str">
        <f t="shared" si="2"/>
        <v>14</v>
      </c>
      <c r="Q29" s="42" t="str">
        <f t="shared" si="3"/>
        <v>16</v>
      </c>
      <c r="R29" s="42" t="str">
        <f t="shared" si="4"/>
        <v>18</v>
      </c>
      <c r="S29" s="42" t="str">
        <f t="shared" si="5"/>
        <v>1A</v>
      </c>
    </row>
    <row r="30" spans="1:19" x14ac:dyDescent="0.2">
      <c r="A30" s="16" t="s">
        <v>128</v>
      </c>
      <c r="B30" t="s">
        <v>131</v>
      </c>
      <c r="D30" s="37">
        <v>94100</v>
      </c>
      <c r="E30" s="40" t="str">
        <f t="shared" si="14"/>
        <v>7</v>
      </c>
      <c r="G30" s="40" t="str">
        <f t="shared" si="6"/>
        <v>4</v>
      </c>
      <c r="H30" s="40" t="str">
        <f t="shared" si="7"/>
        <v>6</v>
      </c>
      <c r="I30" s="40" t="str">
        <f t="shared" si="8"/>
        <v>8</v>
      </c>
      <c r="J30" s="44" t="str">
        <f t="shared" si="9"/>
        <v>A</v>
      </c>
      <c r="K30" s="46" t="str">
        <f t="shared" si="10"/>
        <v>D</v>
      </c>
      <c r="L30" s="46" t="str">
        <f t="shared" si="11"/>
        <v>F</v>
      </c>
      <c r="M30" s="47" t="str">
        <f t="shared" si="12"/>
        <v>11</v>
      </c>
      <c r="N30" s="42" t="str">
        <f t="shared" si="1"/>
        <v>13</v>
      </c>
      <c r="O30" s="42" t="str">
        <f t="shared" si="13"/>
        <v>18</v>
      </c>
      <c r="P30" s="42" t="str">
        <f t="shared" si="2"/>
        <v>18</v>
      </c>
      <c r="Q30" s="42" t="str">
        <f t="shared" si="3"/>
        <v>1A</v>
      </c>
      <c r="R30" s="42" t="str">
        <f t="shared" si="4"/>
        <v>1C</v>
      </c>
      <c r="S30" s="42" t="str">
        <f t="shared" si="5"/>
        <v>1E</v>
      </c>
    </row>
    <row r="31" spans="1:19" x14ac:dyDescent="0.2">
      <c r="A31" s="16">
        <v>80</v>
      </c>
      <c r="B31" t="s">
        <v>122</v>
      </c>
      <c r="D31" s="2" t="s">
        <v>142</v>
      </c>
      <c r="E31" s="39" t="str">
        <f t="shared" si="14"/>
        <v>8</v>
      </c>
      <c r="G31" s="40" t="str">
        <f t="shared" si="6"/>
        <v>5</v>
      </c>
      <c r="H31" s="40" t="str">
        <f t="shared" si="7"/>
        <v>7</v>
      </c>
      <c r="I31" s="39" t="str">
        <f t="shared" si="8"/>
        <v>A</v>
      </c>
      <c r="J31" s="44" t="str">
        <f t="shared" si="9"/>
        <v>C</v>
      </c>
      <c r="K31" s="46" t="str">
        <f t="shared" si="10"/>
        <v>F</v>
      </c>
      <c r="L31" s="47" t="str">
        <f t="shared" si="11"/>
        <v>11</v>
      </c>
      <c r="M31" s="47" t="str">
        <f t="shared" si="12"/>
        <v>14</v>
      </c>
      <c r="N31" s="42" t="str">
        <f t="shared" si="1"/>
        <v>16</v>
      </c>
      <c r="O31" s="42" t="str">
        <f t="shared" si="13"/>
        <v>1B</v>
      </c>
      <c r="P31" s="42" t="str">
        <f t="shared" si="2"/>
        <v>1B</v>
      </c>
      <c r="Q31" s="42" t="str">
        <f t="shared" si="3"/>
        <v>1E</v>
      </c>
      <c r="R31" s="42" t="str">
        <f t="shared" si="4"/>
        <v>20</v>
      </c>
      <c r="S31" s="42" t="str">
        <f t="shared" si="5"/>
        <v>23</v>
      </c>
    </row>
    <row r="32" spans="1:19" x14ac:dyDescent="0.2">
      <c r="A32" s="16">
        <v>81</v>
      </c>
      <c r="B32" t="s">
        <v>122</v>
      </c>
      <c r="D32" s="2" t="s">
        <v>141</v>
      </c>
      <c r="E32" s="39" t="str">
        <f t="shared" si="14"/>
        <v>9</v>
      </c>
      <c r="G32" s="40" t="str">
        <f t="shared" si="6"/>
        <v>5</v>
      </c>
      <c r="H32" s="40" t="str">
        <f t="shared" si="7"/>
        <v>8</v>
      </c>
      <c r="I32" s="39" t="str">
        <f t="shared" si="8"/>
        <v>B</v>
      </c>
      <c r="J32" s="46" t="str">
        <f t="shared" si="9"/>
        <v>E</v>
      </c>
      <c r="K32" s="46" t="str">
        <f t="shared" si="10"/>
        <v>10</v>
      </c>
      <c r="L32" s="47" t="str">
        <f t="shared" si="11"/>
        <v>13</v>
      </c>
      <c r="M32" s="47" t="str">
        <f t="shared" si="12"/>
        <v>16</v>
      </c>
      <c r="N32" s="42" t="str">
        <f t="shared" si="1"/>
        <v>19</v>
      </c>
      <c r="O32" s="42" t="str">
        <f t="shared" si="13"/>
        <v>1E</v>
      </c>
      <c r="P32" s="42" t="str">
        <f t="shared" si="2"/>
        <v>1E</v>
      </c>
      <c r="Q32" s="42" t="str">
        <f t="shared" si="3"/>
        <v>21</v>
      </c>
      <c r="R32" s="42" t="str">
        <f t="shared" si="4"/>
        <v>24</v>
      </c>
      <c r="S32" s="42" t="str">
        <f t="shared" si="5"/>
        <v>27</v>
      </c>
    </row>
    <row r="33" spans="1:19" x14ac:dyDescent="0.2">
      <c r="A33" s="16">
        <v>82</v>
      </c>
      <c r="B33" t="s">
        <v>122</v>
      </c>
      <c r="D33" s="2" t="s">
        <v>140</v>
      </c>
      <c r="E33" s="39" t="str">
        <f t="shared" si="14"/>
        <v>A</v>
      </c>
      <c r="G33" s="40" t="str">
        <f t="shared" si="6"/>
        <v>6</v>
      </c>
      <c r="H33" s="40" t="str">
        <f t="shared" si="7"/>
        <v>9</v>
      </c>
      <c r="I33" s="39" t="str">
        <f t="shared" si="8"/>
        <v>C</v>
      </c>
      <c r="J33" s="46" t="str">
        <f t="shared" si="9"/>
        <v>F</v>
      </c>
      <c r="K33" s="47" t="str">
        <f t="shared" si="10"/>
        <v>12</v>
      </c>
      <c r="L33" s="47" t="str">
        <f t="shared" si="11"/>
        <v>15</v>
      </c>
      <c r="M33" s="47" t="str">
        <f t="shared" si="12"/>
        <v>19</v>
      </c>
      <c r="N33" s="42" t="str">
        <f t="shared" si="1"/>
        <v>1C</v>
      </c>
      <c r="O33" s="42" t="str">
        <f t="shared" si="13"/>
        <v>22</v>
      </c>
      <c r="P33" s="42" t="str">
        <f t="shared" si="2"/>
        <v>22</v>
      </c>
      <c r="Q33" s="42" t="str">
        <f t="shared" si="3"/>
        <v>25</v>
      </c>
      <c r="R33" s="42" t="str">
        <f t="shared" si="4"/>
        <v>28</v>
      </c>
      <c r="S33" s="42" t="str">
        <f t="shared" si="5"/>
        <v>2B</v>
      </c>
    </row>
    <row r="34" spans="1:19" x14ac:dyDescent="0.2">
      <c r="A34" s="16">
        <v>83</v>
      </c>
      <c r="B34" t="s">
        <v>122</v>
      </c>
      <c r="D34" s="2" t="s">
        <v>139</v>
      </c>
      <c r="E34" s="39" t="str">
        <f t="shared" si="14"/>
        <v>B</v>
      </c>
      <c r="G34" s="40" t="str">
        <f t="shared" si="6"/>
        <v>6</v>
      </c>
      <c r="H34" s="39" t="str">
        <f t="shared" si="7"/>
        <v>A</v>
      </c>
      <c r="I34" s="41" t="str">
        <f t="shared" si="8"/>
        <v>D</v>
      </c>
      <c r="J34" s="47" t="str">
        <f t="shared" si="9"/>
        <v>11</v>
      </c>
      <c r="K34" s="47" t="str">
        <f t="shared" si="10"/>
        <v>14</v>
      </c>
      <c r="L34" s="47" t="str">
        <f t="shared" si="11"/>
        <v>18</v>
      </c>
      <c r="M34" s="47" t="str">
        <f t="shared" si="12"/>
        <v>1B</v>
      </c>
      <c r="N34" s="42" t="str">
        <f t="shared" si="1"/>
        <v>1E</v>
      </c>
      <c r="O34" s="42" t="str">
        <f t="shared" si="13"/>
        <v>25</v>
      </c>
      <c r="P34" s="42" t="str">
        <f t="shared" si="2"/>
        <v>25</v>
      </c>
      <c r="Q34" s="42" t="str">
        <f t="shared" si="3"/>
        <v>29</v>
      </c>
      <c r="R34" s="42" t="str">
        <f t="shared" si="4"/>
        <v>2C</v>
      </c>
      <c r="S34" s="42" t="str">
        <f t="shared" si="5"/>
        <v>30</v>
      </c>
    </row>
    <row r="35" spans="1:19" x14ac:dyDescent="0.2">
      <c r="A35" s="16">
        <v>84</v>
      </c>
      <c r="B35" t="s">
        <v>117</v>
      </c>
      <c r="D35" s="2" t="s">
        <v>138</v>
      </c>
      <c r="E35" s="41" t="str">
        <f t="shared" si="14"/>
        <v>C</v>
      </c>
      <c r="G35" s="40" t="str">
        <f t="shared" si="6"/>
        <v>7</v>
      </c>
      <c r="H35" s="39" t="str">
        <f t="shared" si="7"/>
        <v>B</v>
      </c>
      <c r="I35" s="41" t="str">
        <f t="shared" si="8"/>
        <v>F</v>
      </c>
      <c r="J35" s="47" t="str">
        <f t="shared" si="9"/>
        <v>12</v>
      </c>
      <c r="K35" s="47" t="str">
        <f t="shared" si="10"/>
        <v>16</v>
      </c>
      <c r="L35" s="47" t="str">
        <f t="shared" si="11"/>
        <v>1A</v>
      </c>
      <c r="M35" s="47" t="str">
        <f t="shared" si="12"/>
        <v>1E</v>
      </c>
      <c r="N35" s="42" t="str">
        <f t="shared" si="1"/>
        <v>21</v>
      </c>
      <c r="O35" s="42" t="str">
        <f t="shared" si="13"/>
        <v>29</v>
      </c>
      <c r="P35" s="42" t="str">
        <f t="shared" si="2"/>
        <v>29</v>
      </c>
      <c r="Q35" s="42" t="str">
        <f t="shared" si="3"/>
        <v>2D</v>
      </c>
      <c r="R35" s="42" t="str">
        <f t="shared" si="4"/>
        <v>30</v>
      </c>
      <c r="S35" s="42" t="str">
        <f t="shared" si="5"/>
        <v>34</v>
      </c>
    </row>
    <row r="36" spans="1:19" x14ac:dyDescent="0.2">
      <c r="A36" s="16">
        <v>85</v>
      </c>
      <c r="B36" t="s">
        <v>117</v>
      </c>
      <c r="D36" s="2" t="s">
        <v>136</v>
      </c>
      <c r="E36" s="41" t="str">
        <f t="shared" si="14"/>
        <v>D</v>
      </c>
      <c r="G36" s="40" t="str">
        <f t="shared" si="6"/>
        <v>8</v>
      </c>
      <c r="H36" s="39" t="str">
        <f t="shared" si="7"/>
        <v>C</v>
      </c>
      <c r="I36" s="41" t="str">
        <f t="shared" si="8"/>
        <v>10</v>
      </c>
      <c r="J36" s="47" t="str">
        <f t="shared" si="9"/>
        <v>14</v>
      </c>
      <c r="K36" s="47" t="str">
        <f t="shared" si="10"/>
        <v>18</v>
      </c>
      <c r="L36" s="47" t="str">
        <f t="shared" si="11"/>
        <v>1C</v>
      </c>
      <c r="M36" s="47" t="str">
        <f t="shared" si="12"/>
        <v>20</v>
      </c>
      <c r="N36" s="42" t="str">
        <f t="shared" si="1"/>
        <v>24</v>
      </c>
      <c r="O36" s="42" t="str">
        <f t="shared" si="13"/>
        <v>2C</v>
      </c>
      <c r="P36" s="42" t="str">
        <f t="shared" si="2"/>
        <v>2C</v>
      </c>
      <c r="Q36" s="42" t="str">
        <f t="shared" si="3"/>
        <v>30</v>
      </c>
      <c r="R36" s="42" t="str">
        <f t="shared" si="4"/>
        <v>34</v>
      </c>
      <c r="S36" s="42" t="str">
        <f t="shared" si="5"/>
        <v>38</v>
      </c>
    </row>
    <row r="37" spans="1:19" x14ac:dyDescent="0.2">
      <c r="A37" s="16">
        <v>86</v>
      </c>
      <c r="B37" t="s">
        <v>117</v>
      </c>
      <c r="D37" s="2" t="s">
        <v>135</v>
      </c>
      <c r="E37" s="41" t="str">
        <f t="shared" si="14"/>
        <v>E</v>
      </c>
      <c r="G37" s="40" t="str">
        <f t="shared" si="6"/>
        <v>8</v>
      </c>
      <c r="H37" s="41" t="str">
        <f t="shared" si="7"/>
        <v>D</v>
      </c>
      <c r="I37" s="42" t="str">
        <f t="shared" si="8"/>
        <v>11</v>
      </c>
      <c r="J37" s="47" t="str">
        <f t="shared" si="9"/>
        <v>15</v>
      </c>
      <c r="K37" s="47" t="str">
        <f t="shared" si="10"/>
        <v>1A</v>
      </c>
      <c r="L37" s="47" t="str">
        <f t="shared" si="11"/>
        <v>1E</v>
      </c>
      <c r="M37" s="47" t="str">
        <f t="shared" si="12"/>
        <v>23</v>
      </c>
      <c r="N37" s="42" t="str">
        <f t="shared" si="1"/>
        <v>27</v>
      </c>
      <c r="O37" s="42" t="str">
        <f t="shared" si="13"/>
        <v>30</v>
      </c>
      <c r="P37" s="42" t="str">
        <f t="shared" si="2"/>
        <v>30</v>
      </c>
      <c r="Q37" s="42" t="str">
        <f t="shared" si="3"/>
        <v>34</v>
      </c>
      <c r="R37" s="42" t="str">
        <f t="shared" si="4"/>
        <v>38</v>
      </c>
      <c r="S37" s="42" t="str">
        <f t="shared" si="5"/>
        <v>3D</v>
      </c>
    </row>
    <row r="38" spans="1:19" x14ac:dyDescent="0.2">
      <c r="A38" s="16">
        <v>87</v>
      </c>
      <c r="B38" t="s">
        <v>117</v>
      </c>
      <c r="E38" s="41" t="str">
        <f t="shared" si="14"/>
        <v>F</v>
      </c>
    </row>
    <row r="39" spans="1:19" x14ac:dyDescent="0.2">
      <c r="A39" s="16">
        <v>88</v>
      </c>
      <c r="B39" t="s">
        <v>116</v>
      </c>
      <c r="E39" s="42" t="str">
        <f t="shared" si="14"/>
        <v>10</v>
      </c>
    </row>
    <row r="40" spans="1:19" x14ac:dyDescent="0.2">
      <c r="A40" s="16">
        <v>89</v>
      </c>
      <c r="B40" t="s">
        <v>116</v>
      </c>
      <c r="E40" s="42" t="str">
        <f t="shared" si="14"/>
        <v>11</v>
      </c>
    </row>
    <row r="41" spans="1:19" x14ac:dyDescent="0.2">
      <c r="A41" t="s">
        <v>129</v>
      </c>
      <c r="B41" t="s">
        <v>116</v>
      </c>
      <c r="E41" s="42" t="str">
        <f t="shared" si="14"/>
        <v>12</v>
      </c>
    </row>
    <row r="42" spans="1:19" x14ac:dyDescent="0.2">
      <c r="A42" t="s">
        <v>130</v>
      </c>
      <c r="B42" t="s">
        <v>116</v>
      </c>
      <c r="E42" s="42" t="str">
        <f t="shared" si="14"/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D43" sqref="D43"/>
    </sheetView>
  </sheetViews>
  <sheetFormatPr defaultColWidth="6.7109375" defaultRowHeight="12.75" x14ac:dyDescent="0.2"/>
  <cols>
    <col min="1" max="24" width="5.7109375" customWidth="1"/>
  </cols>
  <sheetData>
    <row r="1" spans="1:25" x14ac:dyDescent="0.2">
      <c r="C1" s="2" t="s">
        <v>147</v>
      </c>
    </row>
    <row r="2" spans="1:25" x14ac:dyDescent="0.2">
      <c r="C2">
        <v>50</v>
      </c>
      <c r="D2">
        <v>51</v>
      </c>
      <c r="E2">
        <v>52</v>
      </c>
      <c r="F2">
        <v>53</v>
      </c>
      <c r="G2">
        <v>54</v>
      </c>
      <c r="H2">
        <v>55</v>
      </c>
      <c r="I2">
        <v>56</v>
      </c>
      <c r="J2">
        <v>57</v>
      </c>
      <c r="K2">
        <v>58</v>
      </c>
      <c r="L2">
        <v>59</v>
      </c>
      <c r="M2">
        <v>60</v>
      </c>
      <c r="N2">
        <v>61</v>
      </c>
      <c r="O2">
        <v>62</v>
      </c>
      <c r="P2">
        <v>63</v>
      </c>
      <c r="Q2">
        <v>64</v>
      </c>
      <c r="R2">
        <v>65</v>
      </c>
      <c r="S2">
        <v>66</v>
      </c>
      <c r="T2">
        <v>67</v>
      </c>
      <c r="U2">
        <v>68</v>
      </c>
      <c r="V2">
        <v>69</v>
      </c>
      <c r="W2">
        <v>70</v>
      </c>
      <c r="X2">
        <v>71</v>
      </c>
    </row>
    <row r="3" spans="1:25" x14ac:dyDescent="0.2">
      <c r="A3">
        <v>1</v>
      </c>
      <c r="B3">
        <v>6</v>
      </c>
      <c r="C3" s="4">
        <v>1</v>
      </c>
      <c r="D3" s="4">
        <f>C3-0.11</f>
        <v>0.89</v>
      </c>
      <c r="E3" s="4">
        <f>D3-0.11</f>
        <v>0.78</v>
      </c>
      <c r="F3" s="4">
        <f>E3-0.11</f>
        <v>0.67</v>
      </c>
      <c r="G3" s="4">
        <v>0.56000000000000005</v>
      </c>
      <c r="H3" s="4">
        <f t="shared" ref="H3:M7" si="0">G3-0.11</f>
        <v>0.45000000000000007</v>
      </c>
      <c r="I3" s="4">
        <f t="shared" si="0"/>
        <v>0.34000000000000008</v>
      </c>
      <c r="J3" s="4">
        <f t="shared" si="0"/>
        <v>0.23000000000000009</v>
      </c>
      <c r="K3" s="4">
        <v>0.12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</row>
    <row r="4" spans="1:25" x14ac:dyDescent="0.2">
      <c r="A4">
        <v>2</v>
      </c>
      <c r="B4">
        <v>13</v>
      </c>
      <c r="C4" s="4">
        <v>1</v>
      </c>
      <c r="D4" s="4">
        <f>C4-0.11</f>
        <v>0.89</v>
      </c>
      <c r="E4" s="4">
        <v>0.78</v>
      </c>
      <c r="F4" s="4">
        <v>0.67</v>
      </c>
      <c r="G4" s="4">
        <v>0.56000000000000005</v>
      </c>
      <c r="H4" s="4">
        <f t="shared" si="0"/>
        <v>0.45000000000000007</v>
      </c>
      <c r="I4" s="4">
        <f t="shared" si="0"/>
        <v>0.34000000000000008</v>
      </c>
      <c r="J4" s="4">
        <f t="shared" si="0"/>
        <v>0.23000000000000009</v>
      </c>
      <c r="K4" s="4">
        <v>0.12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</row>
    <row r="5" spans="1:25" x14ac:dyDescent="0.2">
      <c r="A5">
        <v>3</v>
      </c>
      <c r="B5">
        <v>19</v>
      </c>
      <c r="C5" s="4">
        <v>1</v>
      </c>
      <c r="D5" s="4">
        <v>1</v>
      </c>
      <c r="E5" s="4">
        <f>D5-0.11</f>
        <v>0.89</v>
      </c>
      <c r="F5" s="4">
        <v>0.78</v>
      </c>
      <c r="G5" s="4">
        <v>0.67</v>
      </c>
      <c r="H5" s="4">
        <f t="shared" si="0"/>
        <v>0.56000000000000005</v>
      </c>
      <c r="I5" s="4">
        <f t="shared" si="0"/>
        <v>0.45000000000000007</v>
      </c>
      <c r="J5" s="4">
        <f t="shared" si="0"/>
        <v>0.34000000000000008</v>
      </c>
      <c r="K5" s="4">
        <v>0.23</v>
      </c>
      <c r="L5" s="4">
        <v>0.12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spans="1:25" x14ac:dyDescent="0.2">
      <c r="A6">
        <v>4</v>
      </c>
      <c r="B6">
        <v>25</v>
      </c>
      <c r="C6" s="4">
        <v>1</v>
      </c>
      <c r="D6" s="4">
        <v>1</v>
      </c>
      <c r="E6" s="4">
        <v>1</v>
      </c>
      <c r="F6" s="4">
        <f>E6-0.11</f>
        <v>0.89</v>
      </c>
      <c r="G6" s="4">
        <f>F6-0.11</f>
        <v>0.78</v>
      </c>
      <c r="H6" s="4">
        <f t="shared" si="0"/>
        <v>0.67</v>
      </c>
      <c r="I6" s="4">
        <f t="shared" si="0"/>
        <v>0.56000000000000005</v>
      </c>
      <c r="J6" s="4">
        <f t="shared" si="0"/>
        <v>0.45000000000000007</v>
      </c>
      <c r="K6" s="4">
        <f t="shared" si="0"/>
        <v>0.34000000000000008</v>
      </c>
      <c r="L6" s="4">
        <f t="shared" si="0"/>
        <v>0.23000000000000009</v>
      </c>
      <c r="M6" s="4">
        <f t="shared" si="0"/>
        <v>0.12000000000000009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</row>
    <row r="7" spans="1:25" x14ac:dyDescent="0.2">
      <c r="A7">
        <v>5</v>
      </c>
      <c r="B7">
        <v>31</v>
      </c>
      <c r="C7" s="4">
        <v>1</v>
      </c>
      <c r="D7" s="4">
        <v>1</v>
      </c>
      <c r="E7" s="4">
        <v>1</v>
      </c>
      <c r="F7" s="4">
        <v>1</v>
      </c>
      <c r="G7" s="4">
        <f>F7-0.11</f>
        <v>0.89</v>
      </c>
      <c r="H7" s="4">
        <f t="shared" si="0"/>
        <v>0.78</v>
      </c>
      <c r="I7" s="4">
        <f t="shared" si="0"/>
        <v>0.67</v>
      </c>
      <c r="J7" s="4">
        <v>0.56000000000000005</v>
      </c>
      <c r="K7" s="4">
        <f t="shared" si="0"/>
        <v>0.45000000000000007</v>
      </c>
      <c r="L7" s="4">
        <v>0.34</v>
      </c>
      <c r="M7" s="4">
        <v>0.23</v>
      </c>
      <c r="N7" s="4">
        <v>0.12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</row>
    <row r="8" spans="1:25" x14ac:dyDescent="0.2">
      <c r="A8">
        <v>6</v>
      </c>
      <c r="B8">
        <v>38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f>G8-0.11</f>
        <v>0.89</v>
      </c>
      <c r="I8" s="4">
        <v>0.78</v>
      </c>
      <c r="J8" s="4">
        <f>I8-0.11</f>
        <v>0.67</v>
      </c>
      <c r="K8" s="4">
        <v>0.56000000000000005</v>
      </c>
      <c r="L8" s="4">
        <f>K8-0.11</f>
        <v>0.45000000000000007</v>
      </c>
      <c r="M8" s="4">
        <v>0.34</v>
      </c>
      <c r="N8" s="4">
        <v>0.23</v>
      </c>
      <c r="O8" s="4">
        <f>N8-0.11</f>
        <v>0.12000000000000001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</row>
    <row r="9" spans="1:25" x14ac:dyDescent="0.2">
      <c r="A9">
        <v>7</v>
      </c>
      <c r="B9">
        <v>44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0.89</v>
      </c>
      <c r="J9" s="4">
        <v>0.78</v>
      </c>
      <c r="K9" s="4">
        <f>J9-0.11</f>
        <v>0.67</v>
      </c>
      <c r="L9" s="4">
        <v>0.56000000000000005</v>
      </c>
      <c r="M9" s="4">
        <f>L9-0.11</f>
        <v>0.45000000000000007</v>
      </c>
      <c r="N9" s="4">
        <v>0.34</v>
      </c>
      <c r="O9" s="4">
        <v>0.23</v>
      </c>
      <c r="P9" s="4">
        <f>O9-0.11</f>
        <v>0.12000000000000001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</row>
    <row r="10" spans="1:25" x14ac:dyDescent="0.2">
      <c r="A10">
        <v>8</v>
      </c>
      <c r="B10">
        <v>50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f>I10-0.11</f>
        <v>0.89</v>
      </c>
      <c r="K10" s="4">
        <f>J10-0.11</f>
        <v>0.78</v>
      </c>
      <c r="L10" s="4">
        <f>K10-0.11</f>
        <v>0.67</v>
      </c>
      <c r="M10" s="4">
        <f>L10-0.11</f>
        <v>0.56000000000000005</v>
      </c>
      <c r="N10" s="4">
        <f t="shared" ref="N10:O12" si="1">M10-0.11</f>
        <v>0.45000000000000007</v>
      </c>
      <c r="O10" s="4">
        <f t="shared" si="1"/>
        <v>0.34000000000000008</v>
      </c>
      <c r="P10" s="4">
        <f>O10-0.11</f>
        <v>0.23000000000000009</v>
      </c>
      <c r="Q10" s="4">
        <f>P10-0.11</f>
        <v>0.12000000000000009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</row>
    <row r="11" spans="1:25" x14ac:dyDescent="0.2">
      <c r="A11">
        <v>9</v>
      </c>
      <c r="B11">
        <v>56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f>I11-0.11</f>
        <v>0.89</v>
      </c>
      <c r="K11" s="4">
        <v>0.89</v>
      </c>
      <c r="L11" s="4">
        <v>0.78</v>
      </c>
      <c r="M11" s="4">
        <f>L11-0.11</f>
        <v>0.67</v>
      </c>
      <c r="N11" s="4">
        <f t="shared" si="1"/>
        <v>0.56000000000000005</v>
      </c>
      <c r="O11" s="4">
        <f t="shared" si="1"/>
        <v>0.45000000000000007</v>
      </c>
      <c r="P11" s="4">
        <f>O11-0.11</f>
        <v>0.34000000000000008</v>
      </c>
      <c r="Q11" s="4">
        <f>P11-0.11</f>
        <v>0.23000000000000009</v>
      </c>
      <c r="R11" s="4">
        <f>Q11-0.11</f>
        <v>0.12000000000000009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</row>
    <row r="12" spans="1:25" x14ac:dyDescent="0.2">
      <c r="A12">
        <v>10</v>
      </c>
      <c r="B12">
        <v>63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0.89</v>
      </c>
      <c r="M12" s="4">
        <v>0.78</v>
      </c>
      <c r="N12" s="4">
        <f t="shared" si="1"/>
        <v>0.67</v>
      </c>
      <c r="O12" s="4">
        <f t="shared" si="1"/>
        <v>0.56000000000000005</v>
      </c>
      <c r="P12" s="4">
        <f>O12-0.11</f>
        <v>0.45000000000000007</v>
      </c>
      <c r="Q12" s="4">
        <f>P12-0.11</f>
        <v>0.34000000000000008</v>
      </c>
      <c r="R12" s="4">
        <f>Q12-0.11</f>
        <v>0.23000000000000009</v>
      </c>
      <c r="S12" s="4">
        <f>R12-0.11</f>
        <v>0.12000000000000009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/>
    </row>
    <row r="13" spans="1:25" x14ac:dyDescent="0.2">
      <c r="A13">
        <v>11</v>
      </c>
      <c r="B13">
        <v>69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0.89</v>
      </c>
      <c r="N13" s="4">
        <v>0.78</v>
      </c>
      <c r="O13" s="4">
        <f>N13-0.11</f>
        <v>0.67</v>
      </c>
      <c r="P13" s="4">
        <f>O13-0.11</f>
        <v>0.56000000000000005</v>
      </c>
      <c r="Q13" s="4">
        <f>P13-0.11</f>
        <v>0.45000000000000007</v>
      </c>
      <c r="R13" s="4">
        <f>Q13-0.11</f>
        <v>0.34000000000000008</v>
      </c>
      <c r="S13" s="4">
        <f>R13-0.11</f>
        <v>0.23000000000000009</v>
      </c>
      <c r="T13" s="4">
        <f>S13-0.11</f>
        <v>0.12000000000000009</v>
      </c>
      <c r="U13" s="4">
        <v>0</v>
      </c>
      <c r="V13" s="4">
        <v>0</v>
      </c>
      <c r="W13" s="4">
        <v>0</v>
      </c>
      <c r="X13" s="4">
        <v>0</v>
      </c>
    </row>
    <row r="14" spans="1:25" x14ac:dyDescent="0.2">
      <c r="A14">
        <v>12</v>
      </c>
      <c r="B14">
        <v>75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f>L14-0.11</f>
        <v>0.89</v>
      </c>
      <c r="N14" s="4">
        <f t="shared" ref="N14:U17" si="2">M14-0.11</f>
        <v>0.78</v>
      </c>
      <c r="O14" s="4">
        <f t="shared" si="2"/>
        <v>0.67</v>
      </c>
      <c r="P14" s="4">
        <f t="shared" si="2"/>
        <v>0.56000000000000005</v>
      </c>
      <c r="Q14" s="4">
        <f t="shared" si="2"/>
        <v>0.45000000000000007</v>
      </c>
      <c r="R14" s="4">
        <f t="shared" si="2"/>
        <v>0.34000000000000008</v>
      </c>
      <c r="S14" s="4">
        <f t="shared" si="2"/>
        <v>0.23000000000000009</v>
      </c>
      <c r="T14" s="4">
        <f t="shared" si="2"/>
        <v>0.12000000000000009</v>
      </c>
      <c r="U14" s="4">
        <v>0</v>
      </c>
      <c r="V14" s="4">
        <v>0</v>
      </c>
      <c r="W14" s="4">
        <v>0</v>
      </c>
      <c r="X14" s="4">
        <v>0</v>
      </c>
    </row>
    <row r="15" spans="1:25" x14ac:dyDescent="0.2">
      <c r="A15">
        <v>13</v>
      </c>
      <c r="B15">
        <v>81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f>L15-0.11</f>
        <v>0.89</v>
      </c>
      <c r="N15" s="4">
        <v>0.78</v>
      </c>
      <c r="O15" s="4">
        <f>N15-0.11</f>
        <v>0.67</v>
      </c>
      <c r="P15" s="4">
        <f t="shared" si="2"/>
        <v>0.56000000000000005</v>
      </c>
      <c r="Q15" s="4">
        <f t="shared" si="2"/>
        <v>0.45000000000000007</v>
      </c>
      <c r="R15" s="4">
        <f t="shared" si="2"/>
        <v>0.34000000000000008</v>
      </c>
      <c r="S15" s="4">
        <f t="shared" si="2"/>
        <v>0.23000000000000009</v>
      </c>
      <c r="T15" s="4">
        <f t="shared" si="2"/>
        <v>0.12000000000000009</v>
      </c>
      <c r="U15" s="4">
        <v>0</v>
      </c>
      <c r="V15" s="4">
        <v>0</v>
      </c>
      <c r="W15" s="4">
        <v>0</v>
      </c>
      <c r="X15" s="4">
        <v>0</v>
      </c>
    </row>
    <row r="16" spans="1:25" x14ac:dyDescent="0.2">
      <c r="A16">
        <v>14</v>
      </c>
      <c r="B16">
        <v>88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0.89</v>
      </c>
      <c r="O16" s="4">
        <v>0.78</v>
      </c>
      <c r="P16" s="4">
        <v>0.67</v>
      </c>
      <c r="Q16" s="4">
        <v>0.56000000000000005</v>
      </c>
      <c r="R16" s="4">
        <f t="shared" si="2"/>
        <v>0.45000000000000007</v>
      </c>
      <c r="S16" s="4">
        <f t="shared" si="2"/>
        <v>0.34000000000000008</v>
      </c>
      <c r="T16" s="4">
        <f t="shared" si="2"/>
        <v>0.23000000000000009</v>
      </c>
      <c r="U16" s="4">
        <f t="shared" si="2"/>
        <v>0.12000000000000009</v>
      </c>
      <c r="V16" s="4">
        <v>0</v>
      </c>
      <c r="W16" s="4">
        <v>0</v>
      </c>
      <c r="X16" s="4">
        <v>0</v>
      </c>
      <c r="Y16" s="4"/>
    </row>
    <row r="17" spans="1:24" x14ac:dyDescent="0.2">
      <c r="A17">
        <v>15</v>
      </c>
      <c r="B17">
        <v>94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0.89</v>
      </c>
      <c r="P17" s="4">
        <v>0.78</v>
      </c>
      <c r="Q17" s="4">
        <f t="shared" si="2"/>
        <v>0.67</v>
      </c>
      <c r="R17" s="4">
        <f t="shared" si="2"/>
        <v>0.56000000000000005</v>
      </c>
      <c r="S17" s="4">
        <f t="shared" si="2"/>
        <v>0.45000000000000007</v>
      </c>
      <c r="T17" s="4">
        <f t="shared" si="2"/>
        <v>0.34000000000000008</v>
      </c>
      <c r="U17" s="4">
        <f t="shared" si="2"/>
        <v>0.23000000000000009</v>
      </c>
      <c r="V17" s="4">
        <v>0</v>
      </c>
      <c r="W17" s="4">
        <v>0</v>
      </c>
      <c r="X17" s="4">
        <v>0</v>
      </c>
    </row>
    <row r="18" spans="1:24" x14ac:dyDescent="0.2">
      <c r="A18">
        <v>16</v>
      </c>
      <c r="B18">
        <v>100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f>O18-0.11</f>
        <v>0.89</v>
      </c>
      <c r="Q18" s="4">
        <f t="shared" ref="Q18:W18" si="3">P18-0.11</f>
        <v>0.78</v>
      </c>
      <c r="R18" s="4">
        <f t="shared" si="3"/>
        <v>0.67</v>
      </c>
      <c r="S18" s="4">
        <f t="shared" si="3"/>
        <v>0.56000000000000005</v>
      </c>
      <c r="T18" s="4">
        <f t="shared" si="3"/>
        <v>0.45000000000000007</v>
      </c>
      <c r="U18" s="4">
        <f t="shared" si="3"/>
        <v>0.34000000000000008</v>
      </c>
      <c r="V18" s="4">
        <f t="shared" si="3"/>
        <v>0.23000000000000009</v>
      </c>
      <c r="W18" s="4">
        <f t="shared" si="3"/>
        <v>0.12000000000000009</v>
      </c>
      <c r="X18" s="4">
        <v>0</v>
      </c>
    </row>
  </sheetData>
  <conditionalFormatting sqref="C3:X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RomMapCode</vt:lpstr>
      <vt:lpstr>RomMapGraphics</vt:lpstr>
      <vt:lpstr>Sheet3</vt:lpstr>
      <vt:lpstr>Sheet4</vt:lpstr>
      <vt:lpstr>Sheet5</vt:lpstr>
      <vt:lpstr>Sheet6</vt:lpstr>
    </vt:vector>
  </TitlesOfParts>
  <Company>Teledyne-API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Brude</dc:creator>
  <cp:lastModifiedBy>Dave Brude</cp:lastModifiedBy>
  <dcterms:created xsi:type="dcterms:W3CDTF">2013-06-20T21:17:42Z</dcterms:created>
  <dcterms:modified xsi:type="dcterms:W3CDTF">2024-04-19T18:04:19Z</dcterms:modified>
</cp:coreProperties>
</file>