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.mccordic.NMFS\Documents\GitHub\AMP_ves_summary\docs\"/>
    </mc:Choice>
  </mc:AlternateContent>
  <bookViews>
    <workbookView xWindow="0" yWindow="1800" windowWidth="16224" windowHeight="9108" activeTab="1"/>
  </bookViews>
  <sheets>
    <sheet name="All_ves_by_npz_formatted_table" sheetId="1" r:id="rId1"/>
    <sheet name="chisq" sheetId="2" r:id="rId2"/>
  </sheets>
  <calcPr calcId="162913"/>
</workbook>
</file>

<file path=xl/calcChain.xml><?xml version="1.0" encoding="utf-8"?>
<calcChain xmlns="http://schemas.openxmlformats.org/spreadsheetml/2006/main">
  <c r="S52" i="2" l="1"/>
  <c r="T48" i="2"/>
  <c r="U48" i="2"/>
  <c r="T49" i="2"/>
  <c r="U49" i="2"/>
  <c r="U47" i="2"/>
  <c r="T47" i="2"/>
  <c r="V49" i="2"/>
  <c r="P50" i="2"/>
  <c r="Q50" i="2"/>
  <c r="O50" i="2"/>
  <c r="Q49" i="2"/>
  <c r="Q48" i="2"/>
  <c r="Q47" i="2"/>
  <c r="S44" i="2"/>
  <c r="T41" i="2"/>
  <c r="V41" i="2" s="1"/>
  <c r="U41" i="2"/>
  <c r="U40" i="2"/>
  <c r="T40" i="2"/>
  <c r="P42" i="2"/>
  <c r="Q42" i="2"/>
  <c r="O42" i="2"/>
  <c r="Q41" i="2"/>
  <c r="Q40" i="2"/>
  <c r="S36" i="2"/>
  <c r="U34" i="2"/>
  <c r="V34" i="2"/>
  <c r="T34" i="2"/>
  <c r="U32" i="2"/>
  <c r="U33" i="2"/>
  <c r="T33" i="2"/>
  <c r="T32" i="2"/>
  <c r="V32" i="2" s="1"/>
  <c r="P34" i="2"/>
  <c r="Q34" i="2"/>
  <c r="O34" i="2"/>
  <c r="Q32" i="2"/>
  <c r="Q33" i="2"/>
  <c r="U50" i="2" l="1"/>
  <c r="V47" i="2"/>
  <c r="V48" i="2"/>
  <c r="T50" i="2"/>
  <c r="T42" i="2"/>
  <c r="U42" i="2"/>
  <c r="V40" i="2"/>
  <c r="V42" i="2" s="1"/>
  <c r="V33" i="2"/>
  <c r="O19" i="2"/>
  <c r="T3" i="2"/>
  <c r="P21" i="2"/>
  <c r="O21" i="2"/>
  <c r="Q21" i="2" s="1"/>
  <c r="P20" i="2"/>
  <c r="Q20" i="2"/>
  <c r="O20" i="2"/>
  <c r="P19" i="2"/>
  <c r="Q5" i="2"/>
  <c r="Q6" i="2"/>
  <c r="Q7" i="2"/>
  <c r="Q8" i="2"/>
  <c r="Q9" i="2"/>
  <c r="Q3" i="2"/>
  <c r="P4" i="2"/>
  <c r="P10" i="2" s="1"/>
  <c r="O4" i="2"/>
  <c r="Q4" i="2" s="1"/>
  <c r="P3" i="2"/>
  <c r="O3" i="2"/>
  <c r="V50" i="2" l="1"/>
  <c r="P22" i="2"/>
  <c r="O22" i="2"/>
  <c r="Q10" i="2"/>
  <c r="O10" i="2"/>
  <c r="T4" i="2" s="1"/>
  <c r="Q19" i="2"/>
  <c r="Q22" i="2" l="1"/>
  <c r="U7" i="2"/>
  <c r="T5" i="2"/>
  <c r="T6" i="2"/>
  <c r="T7" i="2"/>
  <c r="U6" i="2"/>
  <c r="U5" i="2"/>
  <c r="T8" i="2"/>
  <c r="U8" i="2"/>
  <c r="T9" i="2"/>
  <c r="U3" i="2"/>
  <c r="U9" i="2"/>
  <c r="U4" i="2"/>
  <c r="V4" i="2" s="1"/>
  <c r="U21" i="2" l="1"/>
  <c r="V21" i="2" s="1"/>
  <c r="T21" i="2"/>
  <c r="T20" i="2"/>
  <c r="U20" i="2"/>
  <c r="U19" i="2"/>
  <c r="T19" i="2"/>
  <c r="T22" i="2" s="1"/>
  <c r="V8" i="2"/>
  <c r="S13" i="2"/>
  <c r="V3" i="2"/>
  <c r="T10" i="2"/>
  <c r="V7" i="2"/>
  <c r="U10" i="2"/>
  <c r="V9" i="2"/>
  <c r="V6" i="2"/>
  <c r="V20" i="2"/>
  <c r="V5" i="2"/>
  <c r="U22" i="2" l="1"/>
  <c r="S25" i="2"/>
  <c r="V19" i="2"/>
  <c r="V22" i="2" s="1"/>
  <c r="V10" i="2"/>
</calcChain>
</file>

<file path=xl/sharedStrings.xml><?xml version="1.0" encoding="utf-8"?>
<sst xmlns="http://schemas.openxmlformats.org/spreadsheetml/2006/main" count="131" uniqueCount="40">
  <si>
    <t>Network</t>
  </si>
  <si>
    <t>NPZ</t>
  </si>
  <si>
    <t>Deployment start (YYYYMM)</t>
  </si>
  <si>
    <t>N recording days</t>
  </si>
  <si>
    <t>N vessels</t>
  </si>
  <si>
    <t>N vessels / day</t>
  </si>
  <si>
    <t>N vessels suitable for propagation analysis</t>
  </si>
  <si>
    <t>N vessels inside</t>
  </si>
  <si>
    <t>N manuevers</t>
  </si>
  <si>
    <t>% Inside</t>
  </si>
  <si>
    <t>% Maneuvers</t>
  </si>
  <si>
    <t>Temperate East</t>
  </si>
  <si>
    <t>CGMP</t>
  </si>
  <si>
    <t>--</t>
  </si>
  <si>
    <t>SIMP</t>
  </si>
  <si>
    <t>Northwest</t>
  </si>
  <si>
    <t>DMP</t>
  </si>
  <si>
    <t>NMP</t>
  </si>
  <si>
    <t>South-west</t>
  </si>
  <si>
    <t>GMP</t>
  </si>
  <si>
    <t>JMP</t>
  </si>
  <si>
    <t>MMP</t>
  </si>
  <si>
    <t>SWCMP</t>
  </si>
  <si>
    <t>TRMP</t>
  </si>
  <si>
    <t>Transit</t>
  </si>
  <si>
    <t>Maneuver</t>
  </si>
  <si>
    <t>Total</t>
  </si>
  <si>
    <t>OBSERVED</t>
  </si>
  <si>
    <t>EXPECTED</t>
  </si>
  <si>
    <t>X2 all NPZs</t>
  </si>
  <si>
    <t>pooled by network</t>
  </si>
  <si>
    <t>TempEast</t>
  </si>
  <si>
    <t>Southwest</t>
  </si>
  <si>
    <t>NS</t>
  </si>
  <si>
    <t>sig.</t>
  </si>
  <si>
    <t>X2 networks</t>
  </si>
  <si>
    <t>Within network</t>
  </si>
  <si>
    <t>X2 tempeast</t>
  </si>
  <si>
    <t>X2 northwest</t>
  </si>
  <si>
    <t>X2 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</si>
</sst>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0" fillId="0" borderId="0" xfId="0" applyBorder="1"/>
    <xf numFmtId="164" fontId="0" fillId="0" borderId="0" xfId="0" applyNumberFormat="1" applyBorder="1"/>
    <xf numFmtId="164" fontId="0" fillId="0" borderId="14" xfId="0" applyNumberFormat="1" applyBorder="1"/>
    <xf numFmtId="0" fontId="0" fillId="0" borderId="0" xfId="0" quotePrefix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0" fontId="0" fillId="0" borderId="14" xfId="0" quotePrefix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4" xfId="1" applyNumberFormat="1" applyFont="1" applyBorder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" sqref="B1:K14"/>
    </sheetView>
  </sheetViews>
  <sheetFormatPr defaultRowHeight="14.4" x14ac:dyDescent="0.3"/>
  <cols>
    <col min="7" max="7" width="15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s="2" t="s">
        <v>11</v>
      </c>
      <c r="B2" s="3" t="s">
        <v>12</v>
      </c>
      <c r="C2" s="3">
        <v>201807</v>
      </c>
      <c r="D2" s="3">
        <v>35</v>
      </c>
      <c r="E2" s="3">
        <v>364</v>
      </c>
      <c r="F2" s="3">
        <v>10.4</v>
      </c>
      <c r="G2" s="3">
        <v>208</v>
      </c>
      <c r="H2" s="3">
        <v>39</v>
      </c>
      <c r="I2" s="3">
        <v>14</v>
      </c>
      <c r="J2" s="4">
        <v>0.1875</v>
      </c>
      <c r="K2" s="5">
        <v>0.35899999999999999</v>
      </c>
    </row>
    <row r="3" spans="1:12" x14ac:dyDescent="0.3">
      <c r="A3" s="6"/>
      <c r="B3" s="7"/>
      <c r="C3" s="7">
        <v>201812</v>
      </c>
      <c r="D3" s="7">
        <v>71</v>
      </c>
      <c r="E3" s="7">
        <v>395</v>
      </c>
      <c r="F3" s="7">
        <v>5.56</v>
      </c>
      <c r="G3" s="7">
        <v>95</v>
      </c>
      <c r="H3" s="7">
        <v>1</v>
      </c>
      <c r="I3" s="7">
        <v>0</v>
      </c>
      <c r="J3" s="8">
        <v>1.0500000000000001E-2</v>
      </c>
      <c r="K3" s="19">
        <v>0</v>
      </c>
    </row>
    <row r="4" spans="1:12" x14ac:dyDescent="0.3">
      <c r="A4" s="6"/>
      <c r="B4" s="7"/>
      <c r="C4" s="7">
        <v>201904</v>
      </c>
      <c r="D4" s="7">
        <v>75</v>
      </c>
      <c r="E4" s="7">
        <v>473</v>
      </c>
      <c r="F4" s="7">
        <v>6.31</v>
      </c>
      <c r="G4" s="7">
        <v>327</v>
      </c>
      <c r="H4" s="7">
        <v>52</v>
      </c>
      <c r="I4" s="7">
        <v>31</v>
      </c>
      <c r="J4" s="8">
        <v>0.159</v>
      </c>
      <c r="K4" s="9">
        <v>0.59619999999999995</v>
      </c>
    </row>
    <row r="5" spans="1:12" x14ac:dyDescent="0.3">
      <c r="A5" s="6"/>
      <c r="B5" s="7" t="s">
        <v>14</v>
      </c>
      <c r="C5" s="7">
        <v>201808</v>
      </c>
      <c r="D5" s="7">
        <v>67</v>
      </c>
      <c r="E5" s="7">
        <v>523</v>
      </c>
      <c r="F5" s="7">
        <v>7.81</v>
      </c>
      <c r="G5" s="7">
        <v>265</v>
      </c>
      <c r="H5" s="7">
        <v>37</v>
      </c>
      <c r="I5" s="7">
        <v>8</v>
      </c>
      <c r="J5" s="8">
        <v>0.1396</v>
      </c>
      <c r="K5" s="9">
        <v>0.2162</v>
      </c>
    </row>
    <row r="6" spans="1:12" x14ac:dyDescent="0.3">
      <c r="A6" s="6"/>
      <c r="B6" s="7"/>
      <c r="C6" s="7">
        <v>201812</v>
      </c>
      <c r="D6" s="7">
        <v>70</v>
      </c>
      <c r="E6" s="7">
        <v>443</v>
      </c>
      <c r="F6" s="7">
        <v>6.33</v>
      </c>
      <c r="G6" s="7">
        <v>265</v>
      </c>
      <c r="H6" s="7">
        <v>40</v>
      </c>
      <c r="I6" s="7">
        <v>29</v>
      </c>
      <c r="J6" s="8">
        <v>0.15090000000000001</v>
      </c>
      <c r="K6" s="9">
        <v>0.72499999999999998</v>
      </c>
    </row>
    <row r="7" spans="1:12" x14ac:dyDescent="0.3">
      <c r="A7" s="15"/>
      <c r="B7" s="16"/>
      <c r="C7" s="16">
        <v>201906</v>
      </c>
      <c r="D7" s="16">
        <v>81</v>
      </c>
      <c r="E7" s="16">
        <v>343</v>
      </c>
      <c r="F7" s="16">
        <v>4.2300000000000004</v>
      </c>
      <c r="G7" s="16">
        <v>241</v>
      </c>
      <c r="H7" s="16">
        <v>72</v>
      </c>
      <c r="I7" s="16">
        <v>65</v>
      </c>
      <c r="J7" s="17">
        <v>0.29880000000000001</v>
      </c>
      <c r="K7" s="18">
        <v>0.90280000000000005</v>
      </c>
      <c r="L7" s="1"/>
    </row>
    <row r="8" spans="1:12" x14ac:dyDescent="0.3">
      <c r="A8" s="2" t="s">
        <v>15</v>
      </c>
      <c r="B8" s="3" t="s">
        <v>16</v>
      </c>
      <c r="C8" s="3">
        <v>202009</v>
      </c>
      <c r="D8" s="3">
        <v>116</v>
      </c>
      <c r="E8" s="3">
        <v>376</v>
      </c>
      <c r="F8" s="3">
        <v>3.24</v>
      </c>
      <c r="G8" s="3">
        <v>125</v>
      </c>
      <c r="H8" s="3">
        <v>7</v>
      </c>
      <c r="I8" s="3">
        <v>3</v>
      </c>
      <c r="J8" s="4">
        <v>5.6000000000000001E-2</v>
      </c>
      <c r="K8" s="5">
        <v>0.42859999999999998</v>
      </c>
    </row>
    <row r="9" spans="1:12" x14ac:dyDescent="0.3">
      <c r="A9" s="15"/>
      <c r="B9" s="16" t="s">
        <v>17</v>
      </c>
      <c r="C9" s="16">
        <v>201909</v>
      </c>
      <c r="D9" s="16">
        <v>111</v>
      </c>
      <c r="E9" s="16">
        <v>126</v>
      </c>
      <c r="F9" s="16">
        <v>1.1399999999999999</v>
      </c>
      <c r="G9" s="16">
        <v>109</v>
      </c>
      <c r="H9" s="16">
        <v>4</v>
      </c>
      <c r="I9" s="16">
        <v>2</v>
      </c>
      <c r="J9" s="17">
        <v>3.6700000000000003E-2</v>
      </c>
      <c r="K9" s="18">
        <v>0.5</v>
      </c>
    </row>
    <row r="10" spans="1:12" x14ac:dyDescent="0.3">
      <c r="A10" s="2" t="s">
        <v>18</v>
      </c>
      <c r="B10" s="3" t="s">
        <v>19</v>
      </c>
      <c r="C10" s="3">
        <v>202201</v>
      </c>
      <c r="D10" s="3">
        <v>91</v>
      </c>
      <c r="E10" s="3">
        <v>575</v>
      </c>
      <c r="F10" s="3">
        <v>6.32</v>
      </c>
      <c r="G10" s="3">
        <v>390</v>
      </c>
      <c r="H10" s="3">
        <v>1</v>
      </c>
      <c r="I10" s="3">
        <v>0</v>
      </c>
      <c r="J10" s="4">
        <v>2.5999999999999999E-3</v>
      </c>
      <c r="K10" s="5">
        <v>0</v>
      </c>
    </row>
    <row r="11" spans="1:12" x14ac:dyDescent="0.3">
      <c r="A11" s="6"/>
      <c r="B11" s="7" t="s">
        <v>20</v>
      </c>
      <c r="C11" s="7">
        <v>202201</v>
      </c>
      <c r="D11" s="7">
        <v>106</v>
      </c>
      <c r="E11" s="7">
        <v>425</v>
      </c>
      <c r="F11" s="7">
        <v>4.01</v>
      </c>
      <c r="G11" s="7">
        <v>345</v>
      </c>
      <c r="H11" s="7">
        <v>21</v>
      </c>
      <c r="I11" s="7">
        <v>3</v>
      </c>
      <c r="J11" s="8">
        <v>6.0900000000000003E-2</v>
      </c>
      <c r="K11" s="9">
        <v>0.1429</v>
      </c>
    </row>
    <row r="12" spans="1:12" x14ac:dyDescent="0.3">
      <c r="A12" s="6"/>
      <c r="B12" s="7" t="s">
        <v>21</v>
      </c>
      <c r="C12" s="7">
        <v>202002</v>
      </c>
      <c r="D12" s="7">
        <v>164</v>
      </c>
      <c r="E12" s="7">
        <v>4</v>
      </c>
      <c r="F12" s="7">
        <v>0.02</v>
      </c>
      <c r="G12" s="7">
        <v>2</v>
      </c>
      <c r="H12" s="10" t="s">
        <v>13</v>
      </c>
      <c r="I12" s="10" t="s">
        <v>13</v>
      </c>
      <c r="J12" s="11" t="s">
        <v>13</v>
      </c>
      <c r="K12" s="12" t="s">
        <v>13</v>
      </c>
    </row>
    <row r="13" spans="1:12" x14ac:dyDescent="0.3">
      <c r="A13" s="6"/>
      <c r="B13" s="7" t="s">
        <v>22</v>
      </c>
      <c r="C13" s="7">
        <v>202201</v>
      </c>
      <c r="D13" s="7">
        <v>85</v>
      </c>
      <c r="E13" s="7">
        <v>343</v>
      </c>
      <c r="F13" s="7">
        <v>4.04</v>
      </c>
      <c r="G13" s="7">
        <v>264</v>
      </c>
      <c r="H13" s="10" t="s">
        <v>13</v>
      </c>
      <c r="I13" s="10" t="s">
        <v>13</v>
      </c>
      <c r="J13" s="13" t="s">
        <v>13</v>
      </c>
      <c r="K13" s="14" t="s">
        <v>13</v>
      </c>
    </row>
    <row r="14" spans="1:12" x14ac:dyDescent="0.3">
      <c r="A14" s="15"/>
      <c r="B14" s="16" t="s">
        <v>23</v>
      </c>
      <c r="C14" s="16">
        <v>202105</v>
      </c>
      <c r="D14" s="16">
        <v>164</v>
      </c>
      <c r="E14" s="16">
        <v>1109</v>
      </c>
      <c r="F14" s="16">
        <v>6.76</v>
      </c>
      <c r="G14" s="16">
        <v>831</v>
      </c>
      <c r="H14" s="16">
        <v>61</v>
      </c>
      <c r="I14" s="16">
        <v>52</v>
      </c>
      <c r="J14" s="17">
        <v>7.3400000000000007E-2</v>
      </c>
      <c r="K14" s="18">
        <v>0.85250000000000004</v>
      </c>
    </row>
  </sheetData>
  <conditionalFormatting sqref="J2:J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 K13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E1" workbookViewId="0">
      <selection activeCell="S10" sqref="S10"/>
    </sheetView>
  </sheetViews>
  <sheetFormatPr defaultRowHeight="14.4" x14ac:dyDescent="0.3"/>
  <cols>
    <col min="5" max="5" width="13.109375" bestFit="1" customWidth="1"/>
    <col min="6" max="6" width="35.88671875" bestFit="1" customWidth="1"/>
    <col min="7" max="7" width="13.6640625" bestFit="1" customWidth="1"/>
    <col min="8" max="8" width="11.6640625" bestFit="1" customWidth="1"/>
    <col min="18" max="18" width="12.109375" customWidth="1"/>
    <col min="19" max="19" width="12" bestFit="1" customWidth="1"/>
  </cols>
  <sheetData>
    <row r="1" spans="1:22" x14ac:dyDescent="0.3">
      <c r="N1" t="s">
        <v>27</v>
      </c>
      <c r="S1" t="s">
        <v>28</v>
      </c>
    </row>
    <row r="2" spans="1:2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</v>
      </c>
      <c r="O2" t="s">
        <v>24</v>
      </c>
      <c r="P2" t="s">
        <v>25</v>
      </c>
      <c r="Q2" t="s">
        <v>26</v>
      </c>
      <c r="S2" t="s">
        <v>1</v>
      </c>
      <c r="T2" t="s">
        <v>24</v>
      </c>
      <c r="U2" t="s">
        <v>25</v>
      </c>
      <c r="V2" t="s">
        <v>26</v>
      </c>
    </row>
    <row r="3" spans="1:22" x14ac:dyDescent="0.3">
      <c r="A3" s="3" t="s">
        <v>12</v>
      </c>
      <c r="B3" s="3">
        <v>201807</v>
      </c>
      <c r="C3" s="3">
        <v>35</v>
      </c>
      <c r="D3" s="3">
        <v>364</v>
      </c>
      <c r="E3" s="3">
        <v>10.4</v>
      </c>
      <c r="F3" s="3">
        <v>208</v>
      </c>
      <c r="G3" s="3">
        <v>39</v>
      </c>
      <c r="H3" s="3">
        <v>14</v>
      </c>
      <c r="I3" s="4">
        <v>0.1875</v>
      </c>
      <c r="J3" s="5">
        <v>0.35899999999999999</v>
      </c>
      <c r="N3" t="s">
        <v>12</v>
      </c>
      <c r="O3">
        <f>SUM(G3:G5)-SUM(H3:H5)</f>
        <v>47</v>
      </c>
      <c r="P3">
        <f>SUM(H3:H5)</f>
        <v>45</v>
      </c>
      <c r="Q3">
        <f>SUM(O3:P3)</f>
        <v>92</v>
      </c>
      <c r="S3" t="s">
        <v>12</v>
      </c>
      <c r="T3">
        <f>$Q3/$Q$10*O$10</f>
        <v>35.15223880597015</v>
      </c>
      <c r="U3">
        <f>$Q3/$Q$10*P$10</f>
        <v>56.84776119402985</v>
      </c>
      <c r="V3">
        <f>SUM(T3:U3)</f>
        <v>92</v>
      </c>
    </row>
    <row r="4" spans="1:22" x14ac:dyDescent="0.3">
      <c r="A4" s="7"/>
      <c r="B4" s="7">
        <v>201812</v>
      </c>
      <c r="C4" s="7">
        <v>71</v>
      </c>
      <c r="D4" s="7">
        <v>395</v>
      </c>
      <c r="E4" s="7">
        <v>5.56</v>
      </c>
      <c r="F4" s="7">
        <v>95</v>
      </c>
      <c r="G4" s="7">
        <v>1</v>
      </c>
      <c r="H4" s="7">
        <v>0</v>
      </c>
      <c r="I4" s="8">
        <v>1.0500000000000001E-2</v>
      </c>
      <c r="J4" s="19">
        <v>0</v>
      </c>
      <c r="N4" t="s">
        <v>14</v>
      </c>
      <c r="O4">
        <f>SUM(G6:G8)-SUM(H6:H8)</f>
        <v>47</v>
      </c>
      <c r="P4">
        <f>SUM(H6:H8)</f>
        <v>102</v>
      </c>
      <c r="Q4">
        <f t="shared" ref="Q4:Q9" si="0">SUM(O4:P4)</f>
        <v>149</v>
      </c>
      <c r="S4" t="s">
        <v>14</v>
      </c>
      <c r="T4">
        <f t="shared" ref="T4:U9" si="1">$Q4/$Q$10*O$10</f>
        <v>56.931343283582088</v>
      </c>
      <c r="U4">
        <f t="shared" si="1"/>
        <v>92.068656716417905</v>
      </c>
      <c r="V4">
        <f t="shared" ref="V4:V9" si="2">SUM(T4:U4)</f>
        <v>149</v>
      </c>
    </row>
    <row r="5" spans="1:22" x14ac:dyDescent="0.3">
      <c r="A5" s="7"/>
      <c r="B5" s="7">
        <v>201904</v>
      </c>
      <c r="C5" s="7">
        <v>75</v>
      </c>
      <c r="D5" s="7">
        <v>473</v>
      </c>
      <c r="E5" s="7">
        <v>6.31</v>
      </c>
      <c r="F5" s="7">
        <v>327</v>
      </c>
      <c r="G5" s="7">
        <v>52</v>
      </c>
      <c r="H5" s="7">
        <v>31</v>
      </c>
      <c r="I5" s="8">
        <v>0.159</v>
      </c>
      <c r="J5" s="9">
        <v>0.59619999999999995</v>
      </c>
      <c r="N5" t="s">
        <v>16</v>
      </c>
      <c r="O5">
        <v>4</v>
      </c>
      <c r="P5">
        <v>3</v>
      </c>
      <c r="Q5">
        <f t="shared" si="0"/>
        <v>7</v>
      </c>
      <c r="S5" t="s">
        <v>16</v>
      </c>
      <c r="T5">
        <f t="shared" si="1"/>
        <v>2.6746268656716419</v>
      </c>
      <c r="U5">
        <f t="shared" si="1"/>
        <v>4.3253731343283581</v>
      </c>
      <c r="V5">
        <f t="shared" si="2"/>
        <v>7</v>
      </c>
    </row>
    <row r="6" spans="1:22" x14ac:dyDescent="0.3">
      <c r="A6" s="7" t="s">
        <v>14</v>
      </c>
      <c r="B6" s="7">
        <v>201808</v>
      </c>
      <c r="C6" s="7">
        <v>67</v>
      </c>
      <c r="D6" s="7">
        <v>523</v>
      </c>
      <c r="E6" s="7">
        <v>7.81</v>
      </c>
      <c r="F6" s="7">
        <v>265</v>
      </c>
      <c r="G6" s="7">
        <v>37</v>
      </c>
      <c r="H6" s="7">
        <v>8</v>
      </c>
      <c r="I6" s="8">
        <v>0.1396</v>
      </c>
      <c r="J6" s="9">
        <v>0.2162</v>
      </c>
      <c r="N6" t="s">
        <v>17</v>
      </c>
      <c r="O6">
        <v>2</v>
      </c>
      <c r="P6">
        <v>2</v>
      </c>
      <c r="Q6">
        <f t="shared" si="0"/>
        <v>4</v>
      </c>
      <c r="S6" t="s">
        <v>17</v>
      </c>
      <c r="T6">
        <f t="shared" si="1"/>
        <v>1.5283582089552239</v>
      </c>
      <c r="U6">
        <f t="shared" si="1"/>
        <v>2.4716417910447763</v>
      </c>
      <c r="V6">
        <f t="shared" si="2"/>
        <v>4</v>
      </c>
    </row>
    <row r="7" spans="1:22" x14ac:dyDescent="0.3">
      <c r="A7" s="7"/>
      <c r="B7" s="7">
        <v>201812</v>
      </c>
      <c r="C7" s="7">
        <v>70</v>
      </c>
      <c r="D7" s="7">
        <v>443</v>
      </c>
      <c r="E7" s="7">
        <v>6.33</v>
      </c>
      <c r="F7" s="7">
        <v>265</v>
      </c>
      <c r="G7" s="7">
        <v>40</v>
      </c>
      <c r="H7" s="7">
        <v>29</v>
      </c>
      <c r="I7" s="8">
        <v>0.15090000000000001</v>
      </c>
      <c r="J7" s="9">
        <v>0.72499999999999998</v>
      </c>
      <c r="N7" t="s">
        <v>19</v>
      </c>
      <c r="O7">
        <v>1</v>
      </c>
      <c r="P7">
        <v>0</v>
      </c>
      <c r="Q7">
        <f t="shared" si="0"/>
        <v>1</v>
      </c>
      <c r="S7" t="s">
        <v>19</v>
      </c>
      <c r="T7">
        <f t="shared" si="1"/>
        <v>0.38208955223880597</v>
      </c>
      <c r="U7">
        <f t="shared" si="1"/>
        <v>0.61791044776119408</v>
      </c>
      <c r="V7">
        <f t="shared" si="2"/>
        <v>1</v>
      </c>
    </row>
    <row r="8" spans="1:22" x14ac:dyDescent="0.3">
      <c r="A8" s="16"/>
      <c r="B8" s="16">
        <v>201906</v>
      </c>
      <c r="C8" s="16">
        <v>81</v>
      </c>
      <c r="D8" s="16">
        <v>343</v>
      </c>
      <c r="E8" s="16">
        <v>4.2300000000000004</v>
      </c>
      <c r="F8" s="16">
        <v>241</v>
      </c>
      <c r="G8" s="16">
        <v>72</v>
      </c>
      <c r="H8" s="16">
        <v>65</v>
      </c>
      <c r="I8" s="17">
        <v>0.29880000000000001</v>
      </c>
      <c r="J8" s="18">
        <v>0.90280000000000005</v>
      </c>
      <c r="N8" t="s">
        <v>20</v>
      </c>
      <c r="O8">
        <v>18</v>
      </c>
      <c r="P8">
        <v>3</v>
      </c>
      <c r="Q8">
        <f t="shared" si="0"/>
        <v>21</v>
      </c>
      <c r="S8" t="s">
        <v>20</v>
      </c>
      <c r="T8">
        <f t="shared" si="1"/>
        <v>8.0238805970149247</v>
      </c>
      <c r="U8">
        <f t="shared" si="1"/>
        <v>12.976119402985073</v>
      </c>
      <c r="V8">
        <f t="shared" si="2"/>
        <v>21</v>
      </c>
    </row>
    <row r="9" spans="1:22" x14ac:dyDescent="0.3">
      <c r="A9" s="3" t="s">
        <v>16</v>
      </c>
      <c r="B9" s="3">
        <v>202009</v>
      </c>
      <c r="C9" s="3">
        <v>116</v>
      </c>
      <c r="D9" s="3">
        <v>376</v>
      </c>
      <c r="E9" s="3">
        <v>3.24</v>
      </c>
      <c r="F9" s="3">
        <v>125</v>
      </c>
      <c r="G9" s="3">
        <v>7</v>
      </c>
      <c r="H9" s="3">
        <v>3</v>
      </c>
      <c r="I9" s="4">
        <v>5.6000000000000001E-2</v>
      </c>
      <c r="J9" s="5">
        <v>0.42859999999999998</v>
      </c>
      <c r="N9" t="s">
        <v>23</v>
      </c>
      <c r="O9">
        <v>9</v>
      </c>
      <c r="P9">
        <v>52</v>
      </c>
      <c r="Q9">
        <f t="shared" si="0"/>
        <v>61</v>
      </c>
      <c r="S9" t="s">
        <v>23</v>
      </c>
      <c r="T9">
        <f t="shared" si="1"/>
        <v>23.307462686567163</v>
      </c>
      <c r="U9">
        <f t="shared" si="1"/>
        <v>37.692537313432837</v>
      </c>
      <c r="V9">
        <f t="shared" si="2"/>
        <v>61</v>
      </c>
    </row>
    <row r="10" spans="1:22" x14ac:dyDescent="0.3">
      <c r="A10" s="16" t="s">
        <v>17</v>
      </c>
      <c r="B10" s="16">
        <v>201909</v>
      </c>
      <c r="C10" s="16">
        <v>111</v>
      </c>
      <c r="D10" s="16">
        <v>126</v>
      </c>
      <c r="E10" s="16">
        <v>1.1399999999999999</v>
      </c>
      <c r="F10" s="16">
        <v>109</v>
      </c>
      <c r="G10" s="16">
        <v>4</v>
      </c>
      <c r="H10" s="16">
        <v>2</v>
      </c>
      <c r="I10" s="17">
        <v>3.6700000000000003E-2</v>
      </c>
      <c r="J10" s="18">
        <v>0.5</v>
      </c>
      <c r="O10">
        <f>SUM(O3:O9)</f>
        <v>128</v>
      </c>
      <c r="P10">
        <f t="shared" ref="P10:Q10" si="3">SUM(P3:P9)</f>
        <v>207</v>
      </c>
      <c r="Q10">
        <f t="shared" si="3"/>
        <v>335</v>
      </c>
      <c r="T10">
        <f>SUM(T3:T9)</f>
        <v>128</v>
      </c>
      <c r="U10">
        <f t="shared" ref="U10:V10" si="4">SUM(U3:U9)</f>
        <v>207</v>
      </c>
      <c r="V10">
        <f t="shared" si="4"/>
        <v>335</v>
      </c>
    </row>
    <row r="11" spans="1:22" x14ac:dyDescent="0.3">
      <c r="A11" s="3" t="s">
        <v>19</v>
      </c>
      <c r="B11" s="3">
        <v>202201</v>
      </c>
      <c r="C11" s="3">
        <v>91</v>
      </c>
      <c r="D11" s="3">
        <v>575</v>
      </c>
      <c r="E11" s="3">
        <v>6.32</v>
      </c>
      <c r="F11" s="3">
        <v>390</v>
      </c>
      <c r="G11" s="3">
        <v>1</v>
      </c>
      <c r="H11" s="3">
        <v>0</v>
      </c>
      <c r="I11" s="4">
        <v>2.5999999999999999E-3</v>
      </c>
      <c r="J11" s="5">
        <v>0</v>
      </c>
    </row>
    <row r="12" spans="1:22" x14ac:dyDescent="0.3">
      <c r="A12" s="7" t="s">
        <v>20</v>
      </c>
      <c r="B12" s="7">
        <v>202201</v>
      </c>
      <c r="C12" s="7">
        <v>106</v>
      </c>
      <c r="D12" s="7">
        <v>425</v>
      </c>
      <c r="E12" s="7">
        <v>4.01</v>
      </c>
      <c r="F12" s="7">
        <v>345</v>
      </c>
      <c r="G12" s="7">
        <v>21</v>
      </c>
      <c r="H12" s="7">
        <v>3</v>
      </c>
      <c r="I12" s="8">
        <v>6.0900000000000003E-2</v>
      </c>
      <c r="J12" s="9">
        <v>0.1429</v>
      </c>
    </row>
    <row r="13" spans="1:22" x14ac:dyDescent="0.3">
      <c r="A13" s="7" t="s">
        <v>21</v>
      </c>
      <c r="B13" s="7">
        <v>202002</v>
      </c>
      <c r="C13" s="7">
        <v>164</v>
      </c>
      <c r="D13" s="7">
        <v>4</v>
      </c>
      <c r="E13" s="7">
        <v>0.02</v>
      </c>
      <c r="F13" s="7">
        <v>2</v>
      </c>
      <c r="G13" s="10" t="s">
        <v>13</v>
      </c>
      <c r="H13" s="10" t="s">
        <v>13</v>
      </c>
      <c r="I13" s="11" t="s">
        <v>13</v>
      </c>
      <c r="J13" s="12" t="s">
        <v>13</v>
      </c>
      <c r="R13" s="20" t="s">
        <v>29</v>
      </c>
      <c r="S13" s="20">
        <f>_xlfn.CHISQ.TEST(O3:P9,T3:U9)</f>
        <v>2.3882165458915587E-8</v>
      </c>
    </row>
    <row r="14" spans="1:22" x14ac:dyDescent="0.3">
      <c r="A14" s="7" t="s">
        <v>22</v>
      </c>
      <c r="B14" s="7">
        <v>202201</v>
      </c>
      <c r="C14" s="7">
        <v>85</v>
      </c>
      <c r="D14" s="7">
        <v>343</v>
      </c>
      <c r="E14" s="7">
        <v>4.04</v>
      </c>
      <c r="F14" s="7">
        <v>264</v>
      </c>
      <c r="G14" s="10" t="s">
        <v>13</v>
      </c>
      <c r="H14" s="10" t="s">
        <v>13</v>
      </c>
      <c r="I14" s="13" t="s">
        <v>13</v>
      </c>
      <c r="J14" s="14" t="s">
        <v>13</v>
      </c>
      <c r="R14" s="20" t="s">
        <v>34</v>
      </c>
      <c r="S14" s="20"/>
    </row>
    <row r="15" spans="1:22" x14ac:dyDescent="0.3">
      <c r="A15" s="16" t="s">
        <v>23</v>
      </c>
      <c r="B15" s="16">
        <v>202105</v>
      </c>
      <c r="C15" s="16">
        <v>164</v>
      </c>
      <c r="D15" s="16">
        <v>1109</v>
      </c>
      <c r="E15" s="16">
        <v>6.76</v>
      </c>
      <c r="F15" s="16">
        <v>831</v>
      </c>
      <c r="G15" s="16">
        <v>61</v>
      </c>
      <c r="H15" s="16">
        <v>52</v>
      </c>
      <c r="I15" s="17">
        <v>7.3400000000000007E-2</v>
      </c>
      <c r="J15" s="18">
        <v>0.85250000000000004</v>
      </c>
      <c r="N15" t="s">
        <v>30</v>
      </c>
    </row>
    <row r="17" spans="14:22" x14ac:dyDescent="0.3">
      <c r="N17" t="s">
        <v>27</v>
      </c>
      <c r="S17" t="s">
        <v>28</v>
      </c>
    </row>
    <row r="18" spans="14:22" x14ac:dyDescent="0.3">
      <c r="N18" t="s">
        <v>1</v>
      </c>
      <c r="O18" t="s">
        <v>24</v>
      </c>
      <c r="P18" t="s">
        <v>25</v>
      </c>
      <c r="Q18" t="s">
        <v>26</v>
      </c>
      <c r="S18" t="s">
        <v>1</v>
      </c>
      <c r="T18" t="s">
        <v>24</v>
      </c>
      <c r="U18" t="s">
        <v>25</v>
      </c>
      <c r="V18" t="s">
        <v>26</v>
      </c>
    </row>
    <row r="19" spans="14:22" x14ac:dyDescent="0.3">
      <c r="N19" t="s">
        <v>31</v>
      </c>
      <c r="O19">
        <f>SUM(G3:G8)-SUM(H3:H8)</f>
        <v>94</v>
      </c>
      <c r="P19">
        <f>SUM(H3:H8)</f>
        <v>147</v>
      </c>
      <c r="Q19">
        <f>SUM(O19:P19)</f>
        <v>241</v>
      </c>
      <c r="S19" t="s">
        <v>12</v>
      </c>
      <c r="T19">
        <f>$Q19/$Q$22*O$22</f>
        <v>92.083582089552237</v>
      </c>
      <c r="U19">
        <f>$Q19/$Q$22*P$22</f>
        <v>148.91641791044776</v>
      </c>
      <c r="V19">
        <f>SUM(T19:U19)</f>
        <v>241</v>
      </c>
    </row>
    <row r="20" spans="14:22" x14ac:dyDescent="0.3">
      <c r="N20" t="s">
        <v>15</v>
      </c>
      <c r="O20">
        <f>SUM(G9:G10)-SUM(H9:H10)</f>
        <v>6</v>
      </c>
      <c r="P20">
        <f>SUM(H9:H10)</f>
        <v>5</v>
      </c>
      <c r="Q20">
        <f t="shared" ref="Q20:Q21" si="5">SUM(O20:P20)</f>
        <v>11</v>
      </c>
      <c r="S20" t="s">
        <v>14</v>
      </c>
      <c r="T20">
        <f t="shared" ref="T20:U21" si="6">$Q20/$Q$22*O$22</f>
        <v>4.2029850746268655</v>
      </c>
      <c r="U20">
        <f t="shared" si="6"/>
        <v>6.7970149253731345</v>
      </c>
      <c r="V20">
        <f t="shared" ref="V20:V21" si="7">SUM(T20:U20)</f>
        <v>11</v>
      </c>
    </row>
    <row r="21" spans="14:22" x14ac:dyDescent="0.3">
      <c r="N21" t="s">
        <v>32</v>
      </c>
      <c r="O21">
        <f>SUM(G11:G15) - SUM(H11:H15)</f>
        <v>28</v>
      </c>
      <c r="P21">
        <f>SUM(H11:H15)</f>
        <v>55</v>
      </c>
      <c r="Q21">
        <f t="shared" si="5"/>
        <v>83</v>
      </c>
      <c r="S21" t="s">
        <v>23</v>
      </c>
      <c r="T21">
        <f t="shared" si="6"/>
        <v>31.713432835820896</v>
      </c>
      <c r="U21">
        <f t="shared" si="6"/>
        <v>51.286567164179104</v>
      </c>
      <c r="V21">
        <f t="shared" si="7"/>
        <v>83</v>
      </c>
    </row>
    <row r="22" spans="14:22" x14ac:dyDescent="0.3">
      <c r="O22">
        <f>SUM(O19:O21)</f>
        <v>128</v>
      </c>
      <c r="P22">
        <f>SUM(P19:P21)</f>
        <v>207</v>
      </c>
      <c r="Q22">
        <f>SUM(Q19:Q21)</f>
        <v>335</v>
      </c>
      <c r="T22">
        <f>SUM(T19:T21)</f>
        <v>128</v>
      </c>
      <c r="U22">
        <f>SUM(U19:U21)</f>
        <v>207</v>
      </c>
      <c r="V22">
        <f>SUM(V19:V21)</f>
        <v>335</v>
      </c>
    </row>
    <row r="25" spans="14:22" x14ac:dyDescent="0.3">
      <c r="R25" t="s">
        <v>35</v>
      </c>
      <c r="S25">
        <f>_xlfn.CHISQ.TEST(O19:P21,T19:U21)</f>
        <v>0.36574017814468812</v>
      </c>
    </row>
    <row r="26" spans="14:22" x14ac:dyDescent="0.3">
      <c r="R26" t="s">
        <v>33</v>
      </c>
    </row>
    <row r="28" spans="14:22" x14ac:dyDescent="0.3">
      <c r="N28" t="s">
        <v>36</v>
      </c>
    </row>
    <row r="30" spans="14:22" x14ac:dyDescent="0.3">
      <c r="N30" t="s">
        <v>27</v>
      </c>
      <c r="S30" t="s">
        <v>28</v>
      </c>
    </row>
    <row r="31" spans="14:22" x14ac:dyDescent="0.3">
      <c r="N31" t="s">
        <v>1</v>
      </c>
      <c r="O31" t="s">
        <v>24</v>
      </c>
      <c r="P31" t="s">
        <v>25</v>
      </c>
      <c r="Q31" t="s">
        <v>26</v>
      </c>
      <c r="S31" t="s">
        <v>1</v>
      </c>
      <c r="T31" t="s">
        <v>24</v>
      </c>
      <c r="U31" t="s">
        <v>25</v>
      </c>
      <c r="V31" t="s">
        <v>26</v>
      </c>
    </row>
    <row r="32" spans="14:22" x14ac:dyDescent="0.3">
      <c r="N32" t="s">
        <v>12</v>
      </c>
      <c r="O32">
        <v>47</v>
      </c>
      <c r="P32">
        <v>45</v>
      </c>
      <c r="Q32">
        <f>SUM(O32:P32)</f>
        <v>92</v>
      </c>
      <c r="S32" t="s">
        <v>12</v>
      </c>
      <c r="T32">
        <f>$Q32/$Q$34*O$34</f>
        <v>35.883817427385893</v>
      </c>
      <c r="U32">
        <f>$Q32/$Q$34*P$34</f>
        <v>56.116182572614107</v>
      </c>
      <c r="V32">
        <f>SUM(T32:U32)</f>
        <v>92</v>
      </c>
    </row>
    <row r="33" spans="14:22" x14ac:dyDescent="0.3">
      <c r="N33" t="s">
        <v>14</v>
      </c>
      <c r="O33">
        <v>47</v>
      </c>
      <c r="P33">
        <v>102</v>
      </c>
      <c r="Q33">
        <f t="shared" ref="Q33" si="8">SUM(O33:P33)</f>
        <v>149</v>
      </c>
      <c r="S33" t="s">
        <v>14</v>
      </c>
      <c r="T33">
        <f>$Q33/$Q$34*O$34</f>
        <v>58.116182572614107</v>
      </c>
      <c r="U33">
        <f>$Q33/$Q$34*P$34</f>
        <v>90.883817427385893</v>
      </c>
      <c r="V33">
        <f t="shared" ref="V33" si="9">SUM(T33:U33)</f>
        <v>149</v>
      </c>
    </row>
    <row r="34" spans="14:22" x14ac:dyDescent="0.3">
      <c r="O34">
        <f>SUM(O32:O33)</f>
        <v>94</v>
      </c>
      <c r="P34">
        <f t="shared" ref="P34:Q34" si="10">SUM(P32:P33)</f>
        <v>147</v>
      </c>
      <c r="Q34">
        <f t="shared" si="10"/>
        <v>241</v>
      </c>
      <c r="T34">
        <f>SUM(T32:T33)</f>
        <v>94</v>
      </c>
      <c r="U34">
        <f t="shared" ref="U34:V34" si="11">SUM(U32:U33)</f>
        <v>147</v>
      </c>
      <c r="V34">
        <f t="shared" si="11"/>
        <v>241</v>
      </c>
    </row>
    <row r="36" spans="14:22" x14ac:dyDescent="0.3">
      <c r="R36" s="20" t="s">
        <v>37</v>
      </c>
      <c r="S36" s="20">
        <f>_xlfn.CHISQ.TEST(O32:P33,T32:U33)</f>
        <v>2.5124257489228916E-3</v>
      </c>
    </row>
    <row r="40" spans="14:22" x14ac:dyDescent="0.3">
      <c r="N40" t="s">
        <v>16</v>
      </c>
      <c r="O40">
        <v>4</v>
      </c>
      <c r="P40">
        <v>3</v>
      </c>
      <c r="Q40">
        <f t="shared" ref="Q40:Q41" si="12">SUM(O40:P40)</f>
        <v>7</v>
      </c>
      <c r="S40" t="s">
        <v>16</v>
      </c>
      <c r="T40">
        <f>$Q40/$Q$42*O$42</f>
        <v>3.8181818181818183</v>
      </c>
      <c r="U40">
        <f>$Q40/$Q$42*P$42</f>
        <v>3.1818181818181817</v>
      </c>
      <c r="V40">
        <f>SUM(T40:U40)</f>
        <v>7</v>
      </c>
    </row>
    <row r="41" spans="14:22" x14ac:dyDescent="0.3">
      <c r="N41" t="s">
        <v>17</v>
      </c>
      <c r="O41">
        <v>2</v>
      </c>
      <c r="P41">
        <v>2</v>
      </c>
      <c r="Q41">
        <f t="shared" si="12"/>
        <v>4</v>
      </c>
      <c r="S41" t="s">
        <v>17</v>
      </c>
      <c r="T41">
        <f>$Q41/$Q$42*O$42</f>
        <v>2.1818181818181817</v>
      </c>
      <c r="U41">
        <f>$Q41/$Q$42*P$42</f>
        <v>1.8181818181818183</v>
      </c>
      <c r="V41">
        <f t="shared" ref="V41" si="13">SUM(T41:U41)</f>
        <v>4</v>
      </c>
    </row>
    <row r="42" spans="14:22" x14ac:dyDescent="0.3">
      <c r="O42">
        <f>SUM(O40:O41)</f>
        <v>6</v>
      </c>
      <c r="P42">
        <f t="shared" ref="P42:Q42" si="14">SUM(P40:P41)</f>
        <v>5</v>
      </c>
      <c r="Q42">
        <f t="shared" si="14"/>
        <v>11</v>
      </c>
      <c r="T42">
        <f>SUM(T40:T41)</f>
        <v>6</v>
      </c>
      <c r="U42">
        <f t="shared" ref="U42" si="15">SUM(U40:U41)</f>
        <v>5</v>
      </c>
      <c r="V42">
        <f t="shared" ref="V42" si="16">SUM(V40:V41)</f>
        <v>11</v>
      </c>
    </row>
    <row r="44" spans="14:22" x14ac:dyDescent="0.3">
      <c r="R44" t="s">
        <v>38</v>
      </c>
      <c r="S44">
        <f>_xlfn.CHISQ.TEST(O40:P41,T40:U41)</f>
        <v>0.81897084890175897</v>
      </c>
    </row>
    <row r="47" spans="14:22" x14ac:dyDescent="0.3">
      <c r="N47" t="s">
        <v>19</v>
      </c>
      <c r="O47">
        <v>1</v>
      </c>
      <c r="P47">
        <v>0</v>
      </c>
      <c r="Q47">
        <f t="shared" ref="Q47:Q50" si="17">SUM(O47:P47)</f>
        <v>1</v>
      </c>
      <c r="S47" t="s">
        <v>19</v>
      </c>
      <c r="T47">
        <f>$Q47/$Q$50*O$50</f>
        <v>0.33734939759036148</v>
      </c>
      <c r="U47">
        <f>$Q47/$Q$50*P$50</f>
        <v>0.66265060240963858</v>
      </c>
      <c r="V47">
        <f t="shared" ref="V47:V50" si="18">SUM(T47:U47)</f>
        <v>1</v>
      </c>
    </row>
    <row r="48" spans="14:22" x14ac:dyDescent="0.3">
      <c r="N48" t="s">
        <v>20</v>
      </c>
      <c r="O48">
        <v>18</v>
      </c>
      <c r="P48">
        <v>3</v>
      </c>
      <c r="Q48">
        <f t="shared" si="17"/>
        <v>21</v>
      </c>
      <c r="S48" t="s">
        <v>20</v>
      </c>
      <c r="T48">
        <f>$Q48/$Q$50*O$50</f>
        <v>7.0843373493975896</v>
      </c>
      <c r="U48">
        <f t="shared" ref="U48:U49" si="19">$Q48/$Q$50*P$50</f>
        <v>13.915662650602409</v>
      </c>
      <c r="V48">
        <f t="shared" si="18"/>
        <v>21</v>
      </c>
    </row>
    <row r="49" spans="14:22" x14ac:dyDescent="0.3">
      <c r="N49" t="s">
        <v>23</v>
      </c>
      <c r="O49">
        <v>9</v>
      </c>
      <c r="P49">
        <v>52</v>
      </c>
      <c r="Q49">
        <f t="shared" si="17"/>
        <v>61</v>
      </c>
      <c r="S49" t="s">
        <v>23</v>
      </c>
      <c r="T49">
        <f t="shared" ref="T48:T49" si="20">$Q49/$Q$50*O$50</f>
        <v>20.578313253012048</v>
      </c>
      <c r="U49">
        <f t="shared" si="19"/>
        <v>40.421686746987952</v>
      </c>
      <c r="V49">
        <f t="shared" si="18"/>
        <v>61</v>
      </c>
    </row>
    <row r="50" spans="14:22" x14ac:dyDescent="0.3">
      <c r="O50">
        <f>SUM(O47:O49)</f>
        <v>28</v>
      </c>
      <c r="P50">
        <f t="shared" ref="P50:Q50" si="21">SUM(P47:P49)</f>
        <v>55</v>
      </c>
      <c r="Q50">
        <f t="shared" si="21"/>
        <v>83</v>
      </c>
      <c r="T50">
        <f>SUM(T43:T49)</f>
        <v>28</v>
      </c>
      <c r="U50">
        <f t="shared" ref="U50:V50" si="22">SUM(U43:U49)</f>
        <v>55</v>
      </c>
      <c r="V50">
        <f t="shared" si="22"/>
        <v>83</v>
      </c>
    </row>
    <row r="52" spans="14:22" x14ac:dyDescent="0.3">
      <c r="R52" s="20" t="s">
        <v>39</v>
      </c>
      <c r="S52" s="20">
        <f>_xlfn.CHISQ.TEST(O47:P49,T47:U49)</f>
        <v>8.4563372478928258E-9</v>
      </c>
    </row>
  </sheetData>
  <conditionalFormatting sqref="I3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 J14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All_ves_by_npz_formatted_table</vt:lpstr>
      <vt:lpstr>chisq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2025-03-10T17:59:13Z</dcterms:created>
  <dcterms:modified xsi:type="dcterms:W3CDTF">2025-03-14T15:41:57Z</dcterms:modified>
</cp:coreProperties>
</file>