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evinPC\MASTER_MONASH\SECOND SEMESTER\CIV5178_Advanced water treatment\Design_project\"/>
    </mc:Choice>
  </mc:AlternateContent>
  <xr:revisionPtr revIDLastSave="0" documentId="13_ncr:1_{94B9AAAD-CB6B-4517-890B-B4AEEC253CAF}" xr6:coauthVersionLast="47" xr6:coauthVersionMax="47" xr10:uidLastSave="{00000000-0000-0000-0000-000000000000}"/>
  <bookViews>
    <workbookView xWindow="-108" yWindow="-108" windowWidth="23256" windowHeight="13896" xr2:uid="{027E2E70-5FA3-45A9-ACC6-05D8A813D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6" i="1" s="1"/>
  <c r="F27" i="1"/>
  <c r="F31" i="1"/>
  <c r="G35" i="1" s="1"/>
  <c r="H7" i="1"/>
  <c r="H8" i="1"/>
  <c r="F7" i="1"/>
  <c r="G8" i="1"/>
  <c r="F8" i="1" s="1"/>
  <c r="F3" i="1"/>
  <c r="G7" i="1" s="1"/>
  <c r="H36" i="1" l="1"/>
  <c r="F36" i="1"/>
  <c r="G37" i="1"/>
  <c r="F35" i="1"/>
  <c r="F37" i="1" s="1"/>
  <c r="H35" i="1"/>
  <c r="F9" i="1"/>
  <c r="H37" i="1" l="1"/>
  <c r="H9" i="1"/>
  <c r="G9" i="1"/>
</calcChain>
</file>

<file path=xl/sharedStrings.xml><?xml version="1.0" encoding="utf-8"?>
<sst xmlns="http://schemas.openxmlformats.org/spreadsheetml/2006/main" count="31" uniqueCount="18">
  <si>
    <r>
      <t>Present flow rates (m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/d)</t>
    </r>
  </si>
  <si>
    <t>Minimum</t>
  </si>
  <si>
    <t>Average</t>
  </si>
  <si>
    <t>Peak</t>
  </si>
  <si>
    <t>Infiltration</t>
  </si>
  <si>
    <t>Commercial</t>
  </si>
  <si>
    <t>Domestic</t>
  </si>
  <si>
    <t xml:space="preserve">Total </t>
  </si>
  <si>
    <t>PE (Domestic)</t>
  </si>
  <si>
    <t>PE (Commercial)</t>
  </si>
  <si>
    <t>Q (L/PE/day)</t>
  </si>
  <si>
    <t>https://discover.data.vic.gov.au/dataset/wastewater-inlet-daily-raw-water-quality-eastern-treatment-plant-etp</t>
  </si>
  <si>
    <t xml:space="preserve">DECIDE THE LIFE TIME OF THE TREATMENT PLANT. </t>
  </si>
  <si>
    <t>Life time</t>
  </si>
  <si>
    <t>years</t>
  </si>
  <si>
    <t>Group</t>
  </si>
  <si>
    <t>Growth percentage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</si>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</sst>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</xdr:colOff>
      <xdr:row>4</xdr:row>
      <xdr:rowOff>45720</xdr:rowOff>
    </xdr:from>
    <xdr:to>
      <xdr:col>20</xdr:col>
      <xdr:colOff>450039</xdr:colOff>
      <xdr:row>16</xdr:row>
      <xdr:rowOff>173475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A2A70A-D46A-4D03-1056-F99B3248E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800100"/>
          <a:ext cx="5296359" cy="2339543"/>
        </a:xfrm>
        <a:prstGeom prst="rect">
          <a:avLst/>
        </a:prstGeom>
      </xdr:spPr>
    </xdr:pic>
    <xdr:clientData/>
  </xdr:twoCellAnchor>
  <xdr:twoCellAnchor editAs="oneCell">
    <xdr:from>
      <xdr:col>9</xdr:col>
      <xdr:colOff>274486</xdr:colOff>
      <xdr:row>12</xdr:row>
      <xdr:rowOff>63776</xdr:rowOff>
    </xdr:from>
    <xdr:to>
      <xdr:col>19</xdr:col>
      <xdr:colOff>11596</xdr:colOff>
      <xdr:row>28</xdr:row>
      <xdr:rowOff>46003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492C0-4F55-806F-BCEB-A9959ECDC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0973" y="3217793"/>
          <a:ext cx="5833110" cy="2950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176B-65A1-43E7-87EE-6154C4120E67}">
  <dimension ref="A2:L37"/>
  <sheetViews>
    <sheetView tabSelected="1" topLeftCell="D1" zoomScale="115" zoomScaleNormal="115" workbookViewId="0">
      <selection activeCell="F38" sqref="F38:H38"/>
    </sheetView>
  </sheetViews>
  <sheetFormatPr defaultRowHeight="14.4" x14ac:dyDescent="0.3"/>
  <cols>
    <col min="5" max="5" width="17.109375" customWidth="1"/>
    <col min="7" max="7" width="10.88671875" bestFit="1" customWidth="1"/>
  </cols>
  <sheetData>
    <row r="2" spans="1:8" x14ac:dyDescent="0.3">
      <c r="E2" t="s">
        <v>8</v>
      </c>
      <c r="F2">
        <v>340000</v>
      </c>
      <c r="G2" t="s">
        <v>10</v>
      </c>
      <c r="H2">
        <v>180</v>
      </c>
    </row>
    <row r="3" spans="1:8" x14ac:dyDescent="0.3">
      <c r="E3" t="s">
        <v>9</v>
      </c>
      <c r="F3">
        <f>ROUNDUP(10^0.5*9000,0)</f>
        <v>28461</v>
      </c>
      <c r="G3" t="s">
        <v>10</v>
      </c>
      <c r="H3">
        <v>280</v>
      </c>
    </row>
    <row r="4" spans="1:8" ht="16.2" x14ac:dyDescent="0.3">
      <c r="F4" s="1" t="s">
        <v>0</v>
      </c>
      <c r="G4" s="1"/>
      <c r="H4" s="1"/>
    </row>
    <row r="5" spans="1:8" x14ac:dyDescent="0.3">
      <c r="F5" s="2" t="s">
        <v>1</v>
      </c>
      <c r="G5" s="2" t="s">
        <v>2</v>
      </c>
      <c r="H5" s="2" t="s">
        <v>3</v>
      </c>
    </row>
    <row r="6" spans="1:8" x14ac:dyDescent="0.3">
      <c r="E6" t="s">
        <v>4</v>
      </c>
    </row>
    <row r="7" spans="1:8" x14ac:dyDescent="0.3">
      <c r="E7" t="s">
        <v>5</v>
      </c>
      <c r="F7" s="3">
        <f>G7*0.29</f>
        <v>2311.0331999999999</v>
      </c>
      <c r="G7" s="3">
        <f>F3*H3/1000</f>
        <v>7969.08</v>
      </c>
      <c r="H7" s="3">
        <f>G7*1.9</f>
        <v>15141.251999999999</v>
      </c>
    </row>
    <row r="8" spans="1:8" x14ac:dyDescent="0.3">
      <c r="E8" t="s">
        <v>6</v>
      </c>
      <c r="F8" s="3">
        <f>G8*0.29</f>
        <v>17748</v>
      </c>
      <c r="G8" s="3">
        <f>F2*H2/1000</f>
        <v>61200</v>
      </c>
      <c r="H8" s="3">
        <f>G8*1.9</f>
        <v>116280</v>
      </c>
    </row>
    <row r="9" spans="1:8" x14ac:dyDescent="0.3">
      <c r="E9" t="s">
        <v>7</v>
      </c>
      <c r="F9">
        <f>SUM(F6:F8)</f>
        <v>20059.033199999998</v>
      </c>
      <c r="G9">
        <f>SUM(G6:G8)</f>
        <v>69169.08</v>
      </c>
      <c r="H9">
        <f>SUM(H6:H8)</f>
        <v>131421.25200000001</v>
      </c>
    </row>
    <row r="10" spans="1:8" x14ac:dyDescent="0.3">
      <c r="E10" s="4"/>
      <c r="F10" s="5"/>
      <c r="G10" s="5"/>
      <c r="H10" s="5"/>
    </row>
    <row r="11" spans="1:8" x14ac:dyDescent="0.3">
      <c r="E11" s="4"/>
      <c r="F11" s="6"/>
      <c r="G11" s="6"/>
      <c r="H11" s="6"/>
    </row>
    <row r="16" spans="1:8" x14ac:dyDescent="0.3">
      <c r="A16" t="s">
        <v>11</v>
      </c>
    </row>
    <row r="26" spans="5:8" x14ac:dyDescent="0.3">
      <c r="E26" t="s">
        <v>15</v>
      </c>
      <c r="F26">
        <v>10</v>
      </c>
    </row>
    <row r="27" spans="5:8" x14ac:dyDescent="0.3">
      <c r="E27" t="s">
        <v>16</v>
      </c>
      <c r="F27">
        <f>1+F26*0.015</f>
        <v>1.1499999999999999</v>
      </c>
      <c r="G27" t="s">
        <v>17</v>
      </c>
    </row>
    <row r="28" spans="5:8" x14ac:dyDescent="0.3">
      <c r="E28" t="s">
        <v>13</v>
      </c>
      <c r="F28">
        <v>20</v>
      </c>
      <c r="G28" t="s">
        <v>14</v>
      </c>
    </row>
    <row r="30" spans="5:8" x14ac:dyDescent="0.3">
      <c r="E30" t="s">
        <v>8</v>
      </c>
      <c r="F30">
        <f>ROUNDUP(F2*(1+F27/100)^F28,0)</f>
        <v>427363</v>
      </c>
      <c r="G30" t="s">
        <v>10</v>
      </c>
      <c r="H30">
        <v>180</v>
      </c>
    </row>
    <row r="31" spans="5:8" x14ac:dyDescent="0.3">
      <c r="E31" t="s">
        <v>9</v>
      </c>
      <c r="F31">
        <f>ROUNDUP(10^0.5*9000,0)</f>
        <v>28461</v>
      </c>
      <c r="G31" t="s">
        <v>10</v>
      </c>
      <c r="H31">
        <v>280</v>
      </c>
    </row>
    <row r="32" spans="5:8" ht="16.2" x14ac:dyDescent="0.3">
      <c r="F32" s="1" t="s">
        <v>0</v>
      </c>
      <c r="G32" s="1"/>
      <c r="H32" s="1"/>
    </row>
    <row r="33" spans="5:12" x14ac:dyDescent="0.3">
      <c r="F33" s="2" t="s">
        <v>1</v>
      </c>
      <c r="G33" s="2" t="s">
        <v>2</v>
      </c>
      <c r="H33" s="2" t="s">
        <v>3</v>
      </c>
    </row>
    <row r="34" spans="5:12" x14ac:dyDescent="0.3">
      <c r="E34" t="s">
        <v>4</v>
      </c>
      <c r="L34" s="7" t="s">
        <v>12</v>
      </c>
    </row>
    <row r="35" spans="5:12" x14ac:dyDescent="0.3">
      <c r="E35" t="s">
        <v>5</v>
      </c>
      <c r="F35" s="3">
        <f>G35*0.29</f>
        <v>2311.0331999999999</v>
      </c>
      <c r="G35" s="3">
        <f>F31*H31/1000</f>
        <v>7969.08</v>
      </c>
      <c r="H35" s="3">
        <f>G35*1.9</f>
        <v>15141.251999999999</v>
      </c>
    </row>
    <row r="36" spans="5:12" x14ac:dyDescent="0.3">
      <c r="E36" t="s">
        <v>6</v>
      </c>
      <c r="F36" s="3">
        <f>G36*0.29</f>
        <v>22308.348599999998</v>
      </c>
      <c r="G36" s="3">
        <f>F30*H30/1000</f>
        <v>76925.34</v>
      </c>
      <c r="H36" s="3">
        <f>G36*1.9</f>
        <v>146158.14599999998</v>
      </c>
    </row>
    <row r="37" spans="5:12" x14ac:dyDescent="0.3">
      <c r="E37" t="s">
        <v>7</v>
      </c>
      <c r="F37">
        <f>SUM(F34:F36)</f>
        <v>24619.381799999996</v>
      </c>
      <c r="G37">
        <f>SUM(G34:G36)</f>
        <v>84894.42</v>
      </c>
      <c r="H37">
        <f>SUM(H34:H36)</f>
        <v>161299.39799999999</v>
      </c>
    </row>
  </sheetData>
  <mergeCells count="2">
    <mergeCell ref="F4:H4"/>
    <mergeCell ref="F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Gonzalez Huertas</dc:creator>
  <cp:lastModifiedBy>Kevin Gonzalez Huertas</cp:lastModifiedBy>
  <dcterms:created xsi:type="dcterms:W3CDTF">2025-04-11T06:22:57Z</dcterms:created>
  <dcterms:modified xsi:type="dcterms:W3CDTF">2025-04-11T11:04:50Z</dcterms:modified>
</cp:coreProperties>
</file>