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0" yWindow="0" windowWidth="28140" windowHeight="16060" tabRatio="1000" activeTab="3"/>
  </bookViews>
  <sheets>
    <sheet name="美的集团" sheetId="21" r:id="rId1"/>
    <sheet name="贵州茅台" sheetId="24" r:id="rId2"/>
    <sheet name="东阿阿胶" sheetId="25" r:id="rId3"/>
    <sheet name="云南白药" sheetId="26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10" i="26" l="1"/>
  <c r="M11" i="26"/>
  <c r="M12" i="26"/>
  <c r="M13" i="26"/>
  <c r="M10" i="25"/>
  <c r="M11" i="25"/>
  <c r="M12" i="25"/>
  <c r="M13" i="25"/>
  <c r="M10" i="24"/>
  <c r="M11" i="24"/>
  <c r="M12" i="24"/>
  <c r="M13" i="24"/>
  <c r="M10" i="21"/>
  <c r="M11" i="21"/>
  <c r="M12" i="21"/>
  <c r="M13" i="21"/>
  <c r="L10" i="21"/>
  <c r="L11" i="21"/>
  <c r="L12" i="21"/>
  <c r="L13" i="21"/>
  <c r="L10" i="24"/>
  <c r="L11" i="24"/>
  <c r="L12" i="24"/>
  <c r="L13" i="24"/>
  <c r="L10" i="25"/>
  <c r="L11" i="25"/>
  <c r="L12" i="25"/>
  <c r="L13" i="25"/>
  <c r="L10" i="26"/>
  <c r="L11" i="26"/>
  <c r="L12" i="26"/>
  <c r="L13" i="26"/>
  <c r="K10" i="26"/>
  <c r="K11" i="26"/>
  <c r="K12" i="26"/>
  <c r="K13" i="26"/>
  <c r="K10" i="25"/>
  <c r="K11" i="25"/>
  <c r="K12" i="25"/>
  <c r="K13" i="25"/>
  <c r="K10" i="24"/>
  <c r="K11" i="24"/>
  <c r="K12" i="24"/>
  <c r="K13" i="24"/>
  <c r="K10" i="21"/>
  <c r="K11" i="21"/>
  <c r="K12" i="21"/>
  <c r="K13" i="21"/>
  <c r="J10" i="26"/>
  <c r="J11" i="26"/>
  <c r="J12" i="26"/>
  <c r="J13" i="26"/>
  <c r="J10" i="25"/>
  <c r="J11" i="25"/>
  <c r="J12" i="25"/>
  <c r="J13" i="25"/>
  <c r="J10" i="24"/>
  <c r="J11" i="24"/>
  <c r="J12" i="24"/>
  <c r="J13" i="24"/>
  <c r="J10" i="21"/>
  <c r="J11" i="21"/>
  <c r="J12" i="21"/>
  <c r="J13" i="21"/>
  <c r="I10" i="26"/>
  <c r="I11" i="26"/>
  <c r="I12" i="26"/>
  <c r="I13" i="26"/>
  <c r="I10" i="25"/>
  <c r="I11" i="25"/>
  <c r="I12" i="25"/>
  <c r="I13" i="25"/>
  <c r="I10" i="24"/>
  <c r="I11" i="24"/>
  <c r="I12" i="24"/>
  <c r="I13" i="24"/>
  <c r="I10" i="21"/>
  <c r="I11" i="21"/>
  <c r="I12" i="21"/>
  <c r="I13" i="21"/>
  <c r="H10" i="26"/>
  <c r="H11" i="26"/>
  <c r="H12" i="26"/>
  <c r="H13" i="26"/>
  <c r="H10" i="25"/>
  <c r="H11" i="25"/>
  <c r="H12" i="25"/>
  <c r="H13" i="25"/>
  <c r="H10" i="24"/>
  <c r="H11" i="24"/>
  <c r="H12" i="24"/>
  <c r="H13" i="24"/>
  <c r="H10" i="21"/>
  <c r="H11" i="21"/>
  <c r="H12" i="21"/>
  <c r="H13" i="21"/>
  <c r="G10" i="26"/>
  <c r="G11" i="26"/>
  <c r="G12" i="26"/>
  <c r="G13" i="26"/>
  <c r="G10" i="25"/>
  <c r="G11" i="25"/>
  <c r="G12" i="25"/>
  <c r="G13" i="25"/>
  <c r="G10" i="24"/>
  <c r="G11" i="24"/>
  <c r="G12" i="24"/>
  <c r="G13" i="24"/>
  <c r="G10" i="21"/>
  <c r="G11" i="21"/>
  <c r="G12" i="21"/>
  <c r="G13" i="21"/>
  <c r="F10" i="26"/>
  <c r="F11" i="26"/>
  <c r="F12" i="26"/>
  <c r="F13" i="26"/>
  <c r="F10" i="25"/>
  <c r="F11" i="25"/>
  <c r="F12" i="25"/>
  <c r="F13" i="25"/>
  <c r="F10" i="24"/>
  <c r="F11" i="24"/>
  <c r="F12" i="24"/>
  <c r="F13" i="24"/>
  <c r="F10" i="21"/>
  <c r="F11" i="21"/>
  <c r="F12" i="21"/>
  <c r="F13" i="21"/>
  <c r="E10" i="26"/>
  <c r="E11" i="26"/>
  <c r="E12" i="26"/>
  <c r="E13" i="26"/>
  <c r="E10" i="25"/>
  <c r="E11" i="25"/>
  <c r="E12" i="25"/>
  <c r="E13" i="25"/>
  <c r="E10" i="24"/>
  <c r="E11" i="24"/>
  <c r="E12" i="24"/>
  <c r="E13" i="24"/>
  <c r="E10" i="21"/>
  <c r="E11" i="21"/>
  <c r="E12" i="21"/>
  <c r="E13" i="21"/>
  <c r="F2" i="26"/>
  <c r="B6" i="26"/>
  <c r="D10" i="26"/>
  <c r="B10" i="26"/>
  <c r="B14" i="26"/>
  <c r="D13" i="26"/>
  <c r="D12" i="26"/>
  <c r="D11" i="26"/>
  <c r="A10" i="26"/>
  <c r="D10" i="24"/>
  <c r="B10" i="24"/>
  <c r="A10" i="24"/>
  <c r="F2" i="25"/>
  <c r="B6" i="25"/>
  <c r="D10" i="25"/>
  <c r="B10" i="25"/>
  <c r="B14" i="25"/>
  <c r="D13" i="25"/>
  <c r="D12" i="25"/>
  <c r="D11" i="25"/>
  <c r="A10" i="25"/>
  <c r="F2" i="24"/>
  <c r="B6" i="24"/>
  <c r="B14" i="24"/>
  <c r="D13" i="24"/>
  <c r="D12" i="24"/>
  <c r="D11" i="24"/>
  <c r="B6" i="21"/>
  <c r="D13" i="21"/>
  <c r="D12" i="21"/>
  <c r="D10" i="21"/>
  <c r="B10" i="21"/>
  <c r="B14" i="21"/>
  <c r="F2" i="21"/>
  <c r="A10" i="21"/>
  <c r="D11" i="21"/>
</calcChain>
</file>

<file path=xl/sharedStrings.xml><?xml version="1.0" encoding="utf-8"?>
<sst xmlns="http://schemas.openxmlformats.org/spreadsheetml/2006/main" count="48" uniqueCount="15">
  <si>
    <t>万元</t>
  </si>
  <si>
    <t>净流入（万元）</t>
  </si>
  <si>
    <t>收盘价（元）</t>
  </si>
  <si>
    <t>持股净增(万股）</t>
  </si>
  <si>
    <t>日期</t>
  </si>
  <si>
    <t>流通股本（亿）</t>
  </si>
  <si>
    <t>贵州茅台</t>
  </si>
  <si>
    <t>当日累计</t>
  </si>
  <si>
    <t>美的集团</t>
  </si>
  <si>
    <t>东阿阿胶</t>
  </si>
  <si>
    <t>云南白药</t>
  </si>
  <si>
    <t>大户</t>
  </si>
  <si>
    <t>超大户</t>
  </si>
  <si>
    <t>超大户累计</t>
  </si>
  <si>
    <t>大户累计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</si>
</sst>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7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0000"/>
      <name val="Calibri"/>
      <family val="2"/>
      <scheme val="minor"/>
    </font>
    <font>
      <sz val="12"/>
      <color rgb="FF000000"/>
      <name val="宋体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9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4" fillId="0" borderId="0" xfId="0" applyFont="1"/>
    <xf numFmtId="165" fontId="1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5" fillId="0" borderId="0" xfId="0" applyNumberFormat="1" applyFont="1"/>
    <xf numFmtId="0" fontId="5" fillId="0" borderId="0" xfId="0" applyFont="1"/>
    <xf numFmtId="16" fontId="5" fillId="0" borderId="0" xfId="0" applyNumberFormat="1" applyFont="1"/>
    <xf numFmtId="0" fontId="6" fillId="0" borderId="0" xfId="0" applyFont="1"/>
    <xf numFmtId="0" fontId="0" fillId="2" borderId="0" xfId="0" applyFill="1"/>
    <xf numFmtId="0" fontId="0" fillId="0" borderId="0" xfId="0" applyFill="1"/>
    <xf numFmtId="0" fontId="4" fillId="0" borderId="0" xfId="0" applyFont="1" applyFill="1"/>
    <xf numFmtId="165" fontId="5" fillId="0" borderId="0" xfId="0" applyNumberFormat="1" applyFont="1"/>
    <xf numFmtId="164" fontId="5" fillId="0" borderId="0" xfId="0" applyNumberFormat="1" applyFont="1"/>
    <xf numFmtId="0" fontId="5" fillId="0" borderId="0" xfId="0" applyFont="1" applyFill="1"/>
    <xf numFmtId="0" fontId="5" fillId="0" borderId="0" xfId="0" applyFont="1" applyFill="1" applyAlignment="1"/>
    <xf numFmtId="17" fontId="5" fillId="0" borderId="0" xfId="0" applyNumberFormat="1" applyFont="1"/>
    <xf numFmtId="0" fontId="6" fillId="0" borderId="0" xfId="0" applyFont="1" applyFill="1" applyAlignment="1"/>
    <xf numFmtId="0" fontId="5" fillId="0" borderId="0" xfId="0" applyFont="1" applyFill="1"/>
    <xf numFmtId="167" fontId="1" fillId="0" borderId="0" xfId="0" applyNumberFormat="1" applyFont="1" applyFill="1"/>
    <xf numFmtId="166" fontId="1" fillId="0" borderId="0" xfId="0" applyNumberFormat="1" applyFont="1" applyFill="1"/>
    <xf numFmtId="0" fontId="6" fillId="0" borderId="0" xfId="0" applyFont="1" applyFill="1"/>
  </cellXfs>
  <cellStyles count="19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美的集团!$D$9:$S$9</c:f>
              <c:numCache>
                <c:formatCode>#,##0.00;[Red]#,##0.00</c:formatCode>
                <c:ptCount val="16"/>
                <c:pt idx="0">
                  <c:v>58.14</c:v>
                </c:pt>
                <c:pt idx="1">
                  <c:v>57.55</c:v>
                </c:pt>
                <c:pt idx="2">
                  <c:v>57.7</c:v>
                </c:pt>
                <c:pt idx="3">
                  <c:v>54.6</c:v>
                </c:pt>
                <c:pt idx="4">
                  <c:v>54.95</c:v>
                </c:pt>
                <c:pt idx="5">
                  <c:v>55.6</c:v>
                </c:pt>
                <c:pt idx="6">
                  <c:v>56.22</c:v>
                </c:pt>
                <c:pt idx="7">
                  <c:v>56.02</c:v>
                </c:pt>
                <c:pt idx="8">
                  <c:v>56.2</c:v>
                </c:pt>
                <c:pt idx="9">
                  <c:v>56.26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6036968"/>
        <c:axId val="-2085638488"/>
      </c:lineChart>
      <c:catAx>
        <c:axId val="-20860369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5638488"/>
        <c:crosses val="autoZero"/>
        <c:auto val="1"/>
        <c:lblAlgn val="ctr"/>
        <c:lblOffset val="100"/>
        <c:noMultiLvlLbl val="0"/>
      </c:catAx>
      <c:valAx>
        <c:axId val="-2085638488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60369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美的集团!$D$11:$S$11</c:f>
              <c:numCache>
                <c:formatCode>[Red]0.00;[Green]\-0.00</c:formatCode>
                <c:ptCount val="16"/>
                <c:pt idx="0">
                  <c:v>4399.61</c:v>
                </c:pt>
                <c:pt idx="1">
                  <c:v>-3502.700000000001</c:v>
                </c:pt>
                <c:pt idx="2">
                  <c:v>-3328.280000000001</c:v>
                </c:pt>
                <c:pt idx="3">
                  <c:v>-25796.81</c:v>
                </c:pt>
                <c:pt idx="4">
                  <c:v>-31115.95</c:v>
                </c:pt>
                <c:pt idx="5">
                  <c:v>-24450.5</c:v>
                </c:pt>
                <c:pt idx="6">
                  <c:v>-12077.68</c:v>
                </c:pt>
                <c:pt idx="7">
                  <c:v>-13103.25</c:v>
                </c:pt>
                <c:pt idx="8">
                  <c:v>-12956.4</c:v>
                </c:pt>
                <c:pt idx="9">
                  <c:v>-7895.259999999996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美的集团!$D$12:$S$12</c:f>
              <c:numCache>
                <c:formatCode>[Red]0.00;[Green]\-0.00</c:formatCode>
                <c:ptCount val="16"/>
                <c:pt idx="0">
                  <c:v>9844.74</c:v>
                </c:pt>
                <c:pt idx="1">
                  <c:v>3552.83</c:v>
                </c:pt>
                <c:pt idx="2">
                  <c:v>9017.57</c:v>
                </c:pt>
                <c:pt idx="3">
                  <c:v>-14591.16</c:v>
                </c:pt>
                <c:pt idx="4">
                  <c:v>-22670.09</c:v>
                </c:pt>
                <c:pt idx="5">
                  <c:v>-16175.85</c:v>
                </c:pt>
                <c:pt idx="6">
                  <c:v>6337.99</c:v>
                </c:pt>
                <c:pt idx="7">
                  <c:v>9180.629999999999</c:v>
                </c:pt>
                <c:pt idx="8">
                  <c:v>5299</c:v>
                </c:pt>
                <c:pt idx="9">
                  <c:v>7587.57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美的集团!$D$13:$S$13</c:f>
              <c:numCache>
                <c:formatCode>[Red]0.00;[Green]\-0.00</c:formatCode>
                <c:ptCount val="16"/>
                <c:pt idx="0">
                  <c:v>-5445.13</c:v>
                </c:pt>
                <c:pt idx="1">
                  <c:v>-7055.52</c:v>
                </c:pt>
                <c:pt idx="2">
                  <c:v>-12345.84</c:v>
                </c:pt>
                <c:pt idx="3">
                  <c:v>-11205.64</c:v>
                </c:pt>
                <c:pt idx="4">
                  <c:v>-8445.84</c:v>
                </c:pt>
                <c:pt idx="5">
                  <c:v>-8274.639999999999</c:v>
                </c:pt>
                <c:pt idx="6">
                  <c:v>-18415.66</c:v>
                </c:pt>
                <c:pt idx="7">
                  <c:v>-22283.87</c:v>
                </c:pt>
                <c:pt idx="8">
                  <c:v>-18255.39</c:v>
                </c:pt>
                <c:pt idx="9">
                  <c:v>-15482.82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0313112"/>
        <c:axId val="2121145512"/>
      </c:lineChart>
      <c:catAx>
        <c:axId val="2120313112"/>
        <c:scaling>
          <c:orientation val="minMax"/>
        </c:scaling>
        <c:delete val="0"/>
        <c:axPos val="b"/>
        <c:majorTickMark val="out"/>
        <c:minorTickMark val="none"/>
        <c:tickLblPos val="nextTo"/>
        <c:crossAx val="2121145512"/>
        <c:crosses val="autoZero"/>
        <c:auto val="1"/>
        <c:lblAlgn val="ctr"/>
        <c:lblOffset val="100"/>
        <c:noMultiLvlLbl val="0"/>
      </c:catAx>
      <c:valAx>
        <c:axId val="21211455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203131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贵州茅台!$D$9:$S$9</c:f>
              <c:numCache>
                <c:formatCode>#,##0.00;[Red]#,##0.00</c:formatCode>
                <c:ptCount val="16"/>
                <c:pt idx="0">
                  <c:v>742.45</c:v>
                </c:pt>
                <c:pt idx="1">
                  <c:v>742.48</c:v>
                </c:pt>
                <c:pt idx="2">
                  <c:v>743.51</c:v>
                </c:pt>
                <c:pt idx="3">
                  <c:v>737.98</c:v>
                </c:pt>
                <c:pt idx="4">
                  <c:v>725.62</c:v>
                </c:pt>
                <c:pt idx="5">
                  <c:v>741.97</c:v>
                </c:pt>
                <c:pt idx="6">
                  <c:v>736.41</c:v>
                </c:pt>
                <c:pt idx="7">
                  <c:v>720.11</c:v>
                </c:pt>
                <c:pt idx="8">
                  <c:v>718.26</c:v>
                </c:pt>
                <c:pt idx="9">
                  <c:v>710.04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3206680"/>
        <c:axId val="1769974360"/>
      </c:lineChart>
      <c:catAx>
        <c:axId val="2133206680"/>
        <c:scaling>
          <c:orientation val="minMax"/>
        </c:scaling>
        <c:delete val="0"/>
        <c:axPos val="b"/>
        <c:majorTickMark val="out"/>
        <c:minorTickMark val="none"/>
        <c:tickLblPos val="nextTo"/>
        <c:crossAx val="1769974360"/>
        <c:crosses val="autoZero"/>
        <c:auto val="1"/>
        <c:lblAlgn val="ctr"/>
        <c:lblOffset val="100"/>
        <c:noMultiLvlLbl val="0"/>
      </c:catAx>
      <c:valAx>
        <c:axId val="1769974360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32066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贵州茅台!$D$11:$S$11</c:f>
              <c:numCache>
                <c:formatCode>[Red]0.00;[Green]\-0.00</c:formatCode>
                <c:ptCount val="16"/>
                <c:pt idx="0">
                  <c:v>72.31</c:v>
                </c:pt>
                <c:pt idx="1">
                  <c:v>216.79</c:v>
                </c:pt>
                <c:pt idx="2">
                  <c:v>233.18</c:v>
                </c:pt>
                <c:pt idx="3">
                  <c:v>596.9200000000001</c:v>
                </c:pt>
                <c:pt idx="4">
                  <c:v>1145.08</c:v>
                </c:pt>
                <c:pt idx="5">
                  <c:v>1231.66</c:v>
                </c:pt>
                <c:pt idx="6">
                  <c:v>1342.05</c:v>
                </c:pt>
                <c:pt idx="7">
                  <c:v>1419.24</c:v>
                </c:pt>
                <c:pt idx="8">
                  <c:v>1493.41</c:v>
                </c:pt>
                <c:pt idx="9">
                  <c:v>1481.75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贵州茅台!$D$12:$S$12</c:f>
              <c:numCache>
                <c:formatCode>[Red]0.00;[Green]\-0.00</c:formatCode>
                <c:ptCount val="16"/>
                <c:pt idx="0">
                  <c:v>21295.58</c:v>
                </c:pt>
                <c:pt idx="1">
                  <c:v>31847.22</c:v>
                </c:pt>
                <c:pt idx="2">
                  <c:v>25203.38</c:v>
                </c:pt>
                <c:pt idx="3">
                  <c:v>19010.83</c:v>
                </c:pt>
                <c:pt idx="4">
                  <c:v>1166.720000000001</c:v>
                </c:pt>
                <c:pt idx="5">
                  <c:v>35628.32</c:v>
                </c:pt>
                <c:pt idx="6">
                  <c:v>35101.88</c:v>
                </c:pt>
                <c:pt idx="7">
                  <c:v>-5788.190000000002</c:v>
                </c:pt>
                <c:pt idx="8">
                  <c:v>-33537.41</c:v>
                </c:pt>
                <c:pt idx="9">
                  <c:v>-55796.63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贵州茅台!$D$13:$S$13</c:f>
              <c:numCache>
                <c:formatCode>[Red]0.00;[Green]\-0.00</c:formatCode>
                <c:ptCount val="16"/>
                <c:pt idx="0">
                  <c:v>-21223.27</c:v>
                </c:pt>
                <c:pt idx="1">
                  <c:v>-31630.43</c:v>
                </c:pt>
                <c:pt idx="2">
                  <c:v>-24970.27</c:v>
                </c:pt>
                <c:pt idx="3">
                  <c:v>-18413.98</c:v>
                </c:pt>
                <c:pt idx="4">
                  <c:v>-21.70999999999913</c:v>
                </c:pt>
                <c:pt idx="5">
                  <c:v>-34396.73</c:v>
                </c:pt>
                <c:pt idx="6">
                  <c:v>-33759.9</c:v>
                </c:pt>
                <c:pt idx="7">
                  <c:v>7207.370000000003</c:v>
                </c:pt>
                <c:pt idx="8">
                  <c:v>35030.76</c:v>
                </c:pt>
                <c:pt idx="9">
                  <c:v>57278.32000000001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9275048"/>
        <c:axId val="1769278024"/>
      </c:lineChart>
      <c:catAx>
        <c:axId val="1769275048"/>
        <c:scaling>
          <c:orientation val="minMax"/>
        </c:scaling>
        <c:delete val="0"/>
        <c:axPos val="b"/>
        <c:majorTickMark val="out"/>
        <c:minorTickMark val="none"/>
        <c:tickLblPos val="nextTo"/>
        <c:crossAx val="1769278024"/>
        <c:crosses val="autoZero"/>
        <c:auto val="1"/>
        <c:lblAlgn val="ctr"/>
        <c:lblOffset val="100"/>
        <c:noMultiLvlLbl val="0"/>
      </c:catAx>
      <c:valAx>
        <c:axId val="17692780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692750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东阿阿胶!$D$9:$S$9</c:f>
              <c:numCache>
                <c:formatCode>#,##0.00;[Red]#,##0.00</c:formatCode>
                <c:ptCount val="16"/>
                <c:pt idx="0">
                  <c:v>62.55</c:v>
                </c:pt>
                <c:pt idx="1">
                  <c:v>61.2</c:v>
                </c:pt>
                <c:pt idx="2">
                  <c:v>61.6</c:v>
                </c:pt>
                <c:pt idx="3">
                  <c:v>60.65</c:v>
                </c:pt>
                <c:pt idx="4">
                  <c:v>60.1</c:v>
                </c:pt>
                <c:pt idx="5">
                  <c:v>60.43</c:v>
                </c:pt>
                <c:pt idx="6">
                  <c:v>60.02</c:v>
                </c:pt>
                <c:pt idx="7">
                  <c:v>60.4</c:v>
                </c:pt>
                <c:pt idx="8">
                  <c:v>61.08</c:v>
                </c:pt>
                <c:pt idx="9">
                  <c:v>60.11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0351848"/>
        <c:axId val="2133194840"/>
      </c:lineChart>
      <c:catAx>
        <c:axId val="2120351848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194840"/>
        <c:crosses val="autoZero"/>
        <c:auto val="1"/>
        <c:lblAlgn val="ctr"/>
        <c:lblOffset val="100"/>
        <c:noMultiLvlLbl val="0"/>
      </c:catAx>
      <c:valAx>
        <c:axId val="2133194840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203518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东阿阿胶!$D$11:$S$11</c:f>
              <c:numCache>
                <c:formatCode>[Red]0.00;[Green]\-0.00</c:formatCode>
                <c:ptCount val="16"/>
                <c:pt idx="0">
                  <c:v>-1885.61</c:v>
                </c:pt>
                <c:pt idx="1">
                  <c:v>-6508.94</c:v>
                </c:pt>
                <c:pt idx="2">
                  <c:v>-13980.87</c:v>
                </c:pt>
                <c:pt idx="3">
                  <c:v>-15791.48</c:v>
                </c:pt>
                <c:pt idx="4">
                  <c:v>-14835.61</c:v>
                </c:pt>
                <c:pt idx="5">
                  <c:v>-15720.04</c:v>
                </c:pt>
                <c:pt idx="6">
                  <c:v>-15680.19</c:v>
                </c:pt>
                <c:pt idx="7">
                  <c:v>-13869.87</c:v>
                </c:pt>
                <c:pt idx="8">
                  <c:v>-11541.98</c:v>
                </c:pt>
                <c:pt idx="9">
                  <c:v>-15932.29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东阿阿胶!$D$12:$S$12</c:f>
              <c:numCache>
                <c:formatCode>[Red]0.00;[Green]\-0.00</c:formatCode>
                <c:ptCount val="16"/>
                <c:pt idx="0">
                  <c:v>-2086.26</c:v>
                </c:pt>
                <c:pt idx="1">
                  <c:v>-4836.21</c:v>
                </c:pt>
                <c:pt idx="2">
                  <c:v>-15099.48</c:v>
                </c:pt>
                <c:pt idx="3">
                  <c:v>-15725.24</c:v>
                </c:pt>
                <c:pt idx="4">
                  <c:v>-15870.91</c:v>
                </c:pt>
                <c:pt idx="5">
                  <c:v>-16273.61</c:v>
                </c:pt>
                <c:pt idx="6">
                  <c:v>-17692.14</c:v>
                </c:pt>
                <c:pt idx="7">
                  <c:v>-17319.06</c:v>
                </c:pt>
                <c:pt idx="8">
                  <c:v>-16594.24</c:v>
                </c:pt>
                <c:pt idx="9">
                  <c:v>-21642.92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东阿阿胶!$D$13:$S$13</c:f>
              <c:numCache>
                <c:formatCode>[Red]0.00;[Green]\-0.00</c:formatCode>
                <c:ptCount val="16"/>
                <c:pt idx="0">
                  <c:v>200.65</c:v>
                </c:pt>
                <c:pt idx="1">
                  <c:v>-1672.72</c:v>
                </c:pt>
                <c:pt idx="2">
                  <c:v>1118.62</c:v>
                </c:pt>
                <c:pt idx="3">
                  <c:v>-66.22999999999956</c:v>
                </c:pt>
                <c:pt idx="4">
                  <c:v>1035.32</c:v>
                </c:pt>
                <c:pt idx="5">
                  <c:v>553.5800000000003</c:v>
                </c:pt>
                <c:pt idx="6">
                  <c:v>2011.96</c:v>
                </c:pt>
                <c:pt idx="7">
                  <c:v>3449.200000000001</c:v>
                </c:pt>
                <c:pt idx="8">
                  <c:v>5052.27</c:v>
                </c:pt>
                <c:pt idx="9">
                  <c:v>5710.65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9873320"/>
        <c:axId val="1769876104"/>
      </c:lineChart>
      <c:catAx>
        <c:axId val="1769873320"/>
        <c:scaling>
          <c:orientation val="minMax"/>
        </c:scaling>
        <c:delete val="0"/>
        <c:axPos val="b"/>
        <c:majorTickMark val="out"/>
        <c:minorTickMark val="none"/>
        <c:tickLblPos val="nextTo"/>
        <c:crossAx val="1769876104"/>
        <c:crosses val="autoZero"/>
        <c:auto val="1"/>
        <c:lblAlgn val="ctr"/>
        <c:lblOffset val="100"/>
        <c:noMultiLvlLbl val="0"/>
      </c:catAx>
      <c:valAx>
        <c:axId val="17698761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698733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云南白药!$D$9:$S$9</c:f>
              <c:numCache>
                <c:formatCode>#,##0.00;[Red]#,##0.00</c:formatCode>
                <c:ptCount val="16"/>
                <c:pt idx="0">
                  <c:v>96.2</c:v>
                </c:pt>
                <c:pt idx="1">
                  <c:v>96.81</c:v>
                </c:pt>
                <c:pt idx="2">
                  <c:v>97.02</c:v>
                </c:pt>
                <c:pt idx="3">
                  <c:v>95.12</c:v>
                </c:pt>
                <c:pt idx="4">
                  <c:v>93.3</c:v>
                </c:pt>
                <c:pt idx="5">
                  <c:v>94.91</c:v>
                </c:pt>
                <c:pt idx="6">
                  <c:v>96.19</c:v>
                </c:pt>
                <c:pt idx="7">
                  <c:v>96.82</c:v>
                </c:pt>
                <c:pt idx="8">
                  <c:v>98.66</c:v>
                </c:pt>
                <c:pt idx="9">
                  <c:v>98.1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6754552"/>
        <c:axId val="-2106787800"/>
      </c:lineChart>
      <c:catAx>
        <c:axId val="-21067545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6787800"/>
        <c:crosses val="autoZero"/>
        <c:auto val="1"/>
        <c:lblAlgn val="ctr"/>
        <c:lblOffset val="100"/>
        <c:noMultiLvlLbl val="0"/>
      </c:catAx>
      <c:valAx>
        <c:axId val="-2106787800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67545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云南白药!$D$11:$S$11</c:f>
              <c:numCache>
                <c:formatCode>[Red]0.00;[Green]\-0.00</c:formatCode>
                <c:ptCount val="16"/>
                <c:pt idx="0">
                  <c:v>2500.3</c:v>
                </c:pt>
                <c:pt idx="1">
                  <c:v>3240.18</c:v>
                </c:pt>
                <c:pt idx="2">
                  <c:v>3218.25</c:v>
                </c:pt>
                <c:pt idx="3">
                  <c:v>945.8800000000006</c:v>
                </c:pt>
                <c:pt idx="4">
                  <c:v>-2169.36</c:v>
                </c:pt>
                <c:pt idx="5">
                  <c:v>-1898.819999999999</c:v>
                </c:pt>
                <c:pt idx="6">
                  <c:v>-92.06999999999925</c:v>
                </c:pt>
                <c:pt idx="7">
                  <c:v>-810.4999999999992</c:v>
                </c:pt>
                <c:pt idx="8">
                  <c:v>1762.150000000001</c:v>
                </c:pt>
                <c:pt idx="9">
                  <c:v>1055.890000000001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云南白药!$D$12:$S$12</c:f>
              <c:numCache>
                <c:formatCode>[Red]0.00;[Green]\-0.00</c:formatCode>
                <c:ptCount val="16"/>
                <c:pt idx="0">
                  <c:v>3192.81</c:v>
                </c:pt>
                <c:pt idx="1">
                  <c:v>3819.6</c:v>
                </c:pt>
                <c:pt idx="2">
                  <c:v>5285.08</c:v>
                </c:pt>
                <c:pt idx="3">
                  <c:v>4231.03</c:v>
                </c:pt>
                <c:pt idx="4">
                  <c:v>1526.57</c:v>
                </c:pt>
                <c:pt idx="5">
                  <c:v>2621.02</c:v>
                </c:pt>
                <c:pt idx="6">
                  <c:v>2846.699999999999</c:v>
                </c:pt>
                <c:pt idx="7">
                  <c:v>3120.969999999999</c:v>
                </c:pt>
                <c:pt idx="8">
                  <c:v>6375.32</c:v>
                </c:pt>
                <c:pt idx="9">
                  <c:v>7082.6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云南白药!$D$13:$S$13</c:f>
              <c:numCache>
                <c:formatCode>[Red]0.00;[Green]\-0.00</c:formatCode>
                <c:ptCount val="16"/>
                <c:pt idx="0">
                  <c:v>-692.51</c:v>
                </c:pt>
                <c:pt idx="1">
                  <c:v>-579.42</c:v>
                </c:pt>
                <c:pt idx="2">
                  <c:v>-2066.83</c:v>
                </c:pt>
                <c:pt idx="3">
                  <c:v>-3285.15</c:v>
                </c:pt>
                <c:pt idx="4">
                  <c:v>-3695.929999999999</c:v>
                </c:pt>
                <c:pt idx="5">
                  <c:v>-4519.84</c:v>
                </c:pt>
                <c:pt idx="6">
                  <c:v>-2968.77</c:v>
                </c:pt>
                <c:pt idx="7">
                  <c:v>-3961.46</c:v>
                </c:pt>
                <c:pt idx="8">
                  <c:v>-4643.16</c:v>
                </c:pt>
                <c:pt idx="9">
                  <c:v>-6056.69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2909720"/>
        <c:axId val="2132882376"/>
      </c:lineChart>
      <c:catAx>
        <c:axId val="213290972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2882376"/>
        <c:crosses val="autoZero"/>
        <c:auto val="1"/>
        <c:lblAlgn val="ctr"/>
        <c:lblOffset val="100"/>
        <c:noMultiLvlLbl val="0"/>
      </c:catAx>
      <c:valAx>
        <c:axId val="21328823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29097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6350</xdr:colOff>
      <xdr:row>19</xdr:row>
      <xdr:rowOff>38100</xdr:rowOff>
    </xdr:from>
    <xdr:to>
      <xdr:col>16</xdr:col>
      <xdr:colOff>450850</xdr:colOff>
      <xdr:row>33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1212850</xdr:colOff>
      <xdr:row>18</xdr:row>
      <xdr:rowOff>38100</xdr:rowOff>
    </xdr:from>
    <xdr:to>
      <xdr:col>8</xdr:col>
      <xdr:colOff>425450</xdr:colOff>
      <xdr:row>32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781050</xdr:colOff>
      <xdr:row>14</xdr:row>
      <xdr:rowOff>165100</xdr:rowOff>
    </xdr:from>
    <xdr:to>
      <xdr:col>13</xdr:col>
      <xdr:colOff>400050</xdr:colOff>
      <xdr:row>29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171450</xdr:colOff>
      <xdr:row>16</xdr:row>
      <xdr:rowOff>88900</xdr:rowOff>
    </xdr:from>
    <xdr:to>
      <xdr:col>7</xdr:col>
      <xdr:colOff>209550</xdr:colOff>
      <xdr:row>30</xdr:row>
      <xdr:rowOff>165100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146050</xdr:colOff>
      <xdr:row>15</xdr:row>
      <xdr:rowOff>114300</xdr:rowOff>
    </xdr:from>
    <xdr:to>
      <xdr:col>15</xdr:col>
      <xdr:colOff>590550</xdr:colOff>
      <xdr:row>30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1085850</xdr:colOff>
      <xdr:row>19</xdr:row>
      <xdr:rowOff>127000</xdr:rowOff>
    </xdr:from>
    <xdr:to>
      <xdr:col>6</xdr:col>
      <xdr:colOff>679450</xdr:colOff>
      <xdr:row>34</xdr:row>
      <xdr:rowOff>12700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692150</xdr:colOff>
      <xdr:row>15</xdr:row>
      <xdr:rowOff>177800</xdr:rowOff>
    </xdr:from>
    <xdr:to>
      <xdr:col>16</xdr:col>
      <xdr:colOff>311150</xdr:colOff>
      <xdr:row>30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641350</xdr:colOff>
      <xdr:row>18</xdr:row>
      <xdr:rowOff>25400</xdr:rowOff>
    </xdr:from>
    <xdr:to>
      <xdr:col>7</xdr:col>
      <xdr:colOff>679450</xdr:colOff>
      <xdr:row>32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9"/>
  <sheetViews>
    <sheetView workbookViewId="0">
      <selection activeCell="M7" sqref="M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3">
      <c r="A1" s="6"/>
      <c r="B1" s="6"/>
      <c r="C1" s="6"/>
      <c r="D1" s="6"/>
      <c r="E1" s="6"/>
      <c r="F1" s="6"/>
    </row>
    <row r="2" spans="1:13">
      <c r="A2" s="6"/>
      <c r="B2" s="6"/>
      <c r="C2" s="8" t="s">
        <v>8</v>
      </c>
      <c r="D2" s="8" t="s">
        <v>5</v>
      </c>
      <c r="E2" s="6">
        <v>63.08</v>
      </c>
      <c r="F2" s="6">
        <f>E2*10000</f>
        <v>630800</v>
      </c>
    </row>
    <row r="3" spans="1:13">
      <c r="A3" s="6"/>
      <c r="B3" s="6"/>
      <c r="C3" s="8" t="s">
        <v>0</v>
      </c>
      <c r="D3" s="6"/>
      <c r="E3" s="6"/>
      <c r="F3" s="6"/>
    </row>
    <row r="4" spans="1:13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</row>
    <row r="5" spans="1:13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</row>
    <row r="6" spans="1:13">
      <c r="A6" s="6"/>
      <c r="B6" s="12">
        <f>SUM(D6:IX6)</f>
        <v>-7895.2599999999957</v>
      </c>
      <c r="C6" s="8" t="s">
        <v>1</v>
      </c>
      <c r="D6" s="2">
        <v>4399.6099999999997</v>
      </c>
      <c r="E6" s="2">
        <v>-7902.31</v>
      </c>
      <c r="F6" s="2">
        <v>174.42</v>
      </c>
      <c r="G6" s="2">
        <v>-22468.53</v>
      </c>
      <c r="H6" s="2">
        <v>-5319.14</v>
      </c>
      <c r="I6" s="2">
        <v>6665.45</v>
      </c>
      <c r="J6" s="2">
        <v>12372.82</v>
      </c>
      <c r="K6" s="2">
        <v>-1025.57</v>
      </c>
      <c r="L6" s="2">
        <v>146.85</v>
      </c>
      <c r="M6" s="2">
        <v>5061.1400000000003</v>
      </c>
    </row>
    <row r="7" spans="1:13">
      <c r="A7" s="6"/>
      <c r="B7" s="12"/>
      <c r="C7" s="8" t="s">
        <v>12</v>
      </c>
      <c r="D7" s="2">
        <v>9844.74</v>
      </c>
      <c r="E7" s="2">
        <v>-6291.91</v>
      </c>
      <c r="F7" s="2">
        <v>5464.74</v>
      </c>
      <c r="G7" s="2">
        <v>-23608.73</v>
      </c>
      <c r="H7" s="2">
        <v>-8078.93</v>
      </c>
      <c r="I7" s="2">
        <v>6494.24</v>
      </c>
      <c r="J7" s="2">
        <v>22513.84</v>
      </c>
      <c r="K7" s="2">
        <v>2842.64</v>
      </c>
      <c r="L7" s="2">
        <v>-3881.63</v>
      </c>
      <c r="M7" s="2">
        <v>2288.5700000000002</v>
      </c>
    </row>
    <row r="8" spans="1:13">
      <c r="A8" s="6"/>
      <c r="B8" s="12"/>
      <c r="C8" s="8" t="s">
        <v>11</v>
      </c>
      <c r="D8" s="2">
        <v>-5445.13</v>
      </c>
      <c r="E8" s="2">
        <v>-1610.39</v>
      </c>
      <c r="F8" s="2">
        <v>-5290.32</v>
      </c>
      <c r="G8" s="2">
        <v>1140.2</v>
      </c>
      <c r="H8" s="2">
        <v>2759.8</v>
      </c>
      <c r="I8" s="2">
        <v>171.2</v>
      </c>
      <c r="J8" s="2">
        <v>-10141.02</v>
      </c>
      <c r="K8" s="2">
        <v>-3868.21</v>
      </c>
      <c r="L8" s="2">
        <v>4028.48</v>
      </c>
      <c r="M8" s="2">
        <v>2772.57</v>
      </c>
    </row>
    <row r="9" spans="1:13">
      <c r="A9" s="6"/>
      <c r="B9" s="6"/>
      <c r="C9" s="8" t="s">
        <v>2</v>
      </c>
      <c r="D9" s="13">
        <v>58.14</v>
      </c>
      <c r="E9" s="13">
        <v>57.55</v>
      </c>
      <c r="F9" s="13">
        <v>57.7</v>
      </c>
      <c r="G9" s="13">
        <v>54.6</v>
      </c>
      <c r="H9" s="13">
        <v>54.95</v>
      </c>
      <c r="I9" s="13">
        <v>55.6</v>
      </c>
      <c r="J9" s="13">
        <v>56.22</v>
      </c>
      <c r="K9" s="13">
        <v>56.02</v>
      </c>
      <c r="L9" s="13">
        <v>56.2</v>
      </c>
      <c r="M9" s="13">
        <v>56.26</v>
      </c>
    </row>
    <row r="10" spans="1:13">
      <c r="A10" s="4">
        <f>B10/F2</f>
        <v>-2.4207556507768369E-4</v>
      </c>
      <c r="B10" s="3">
        <f>SUM(D10:IX10)</f>
        <v>-152.70126645100288</v>
      </c>
      <c r="C10" s="8" t="s">
        <v>3</v>
      </c>
      <c r="D10" s="6">
        <f t="shared" ref="D10:J10" si="0">D6/D9</f>
        <v>75.672686618507043</v>
      </c>
      <c r="E10" s="6">
        <f t="shared" si="0"/>
        <v>-137.31207645525632</v>
      </c>
      <c r="F10" s="6">
        <f t="shared" si="0"/>
        <v>3.0228769497400343</v>
      </c>
      <c r="G10" s="6">
        <f t="shared" si="0"/>
        <v>-411.51153846153841</v>
      </c>
      <c r="H10" s="6">
        <f t="shared" si="0"/>
        <v>-96.79963603275705</v>
      </c>
      <c r="I10" s="6">
        <f t="shared" si="0"/>
        <v>119.88219424460431</v>
      </c>
      <c r="J10" s="6">
        <f t="shared" si="0"/>
        <v>220.07861970828887</v>
      </c>
      <c r="K10" s="6">
        <f t="shared" ref="K10:L10" si="1">K6/K9</f>
        <v>-18.307211710103534</v>
      </c>
      <c r="L10" s="6">
        <f t="shared" si="1"/>
        <v>2.6129893238434163</v>
      </c>
      <c r="M10" s="6">
        <f t="shared" ref="M10" si="2">M6/M9</f>
        <v>89.959829363668689</v>
      </c>
    </row>
    <row r="11" spans="1:13">
      <c r="A11" s="6"/>
      <c r="B11" s="6"/>
      <c r="C11" s="8" t="s">
        <v>7</v>
      </c>
      <c r="D11" s="12">
        <f ca="1">SUM(INDIRECT(ADDRESS(6, 4)) : INDIRECT(ADDRESS(6, COLUMN())))</f>
        <v>4399.6099999999997</v>
      </c>
      <c r="E11" s="12">
        <f ca="1">SUM(INDIRECT(ADDRESS(6, 4)) : INDIRECT(ADDRESS(6, COLUMN())))</f>
        <v>-3502.7000000000007</v>
      </c>
      <c r="F11" s="12">
        <f ca="1">SUM(INDIRECT(ADDRESS(6, 4)) : INDIRECT(ADDRESS(6, COLUMN())))</f>
        <v>-3328.2800000000007</v>
      </c>
      <c r="G11" s="12">
        <f ca="1">SUM(INDIRECT(ADDRESS(6, 4)) : INDIRECT(ADDRESS(6, COLUMN())))</f>
        <v>-25796.809999999998</v>
      </c>
      <c r="H11" s="12">
        <f ca="1">SUM(INDIRECT(ADDRESS(6, 4)) : INDIRECT(ADDRESS(6, COLUMN())))</f>
        <v>-31115.949999999997</v>
      </c>
      <c r="I11" s="12">
        <f ca="1">SUM(INDIRECT(ADDRESS(6, 4)) : INDIRECT(ADDRESS(6, COLUMN())))</f>
        <v>-24450.499999999996</v>
      </c>
      <c r="J11" s="12">
        <f ca="1">SUM(INDIRECT(ADDRESS(6, 4)) : INDIRECT(ADDRESS(6, COLUMN())))</f>
        <v>-12077.679999999997</v>
      </c>
      <c r="K11" s="12">
        <f ca="1">SUM(INDIRECT(ADDRESS(6, 4)) : INDIRECT(ADDRESS(6, COLUMN())))</f>
        <v>-13103.249999999996</v>
      </c>
      <c r="L11" s="12">
        <f ca="1">SUM(INDIRECT(ADDRESS(6, 4)) : INDIRECT(ADDRESS(6, COLUMN())))</f>
        <v>-12956.399999999996</v>
      </c>
      <c r="M11" s="12">
        <f ca="1">SUM(INDIRECT(ADDRESS(6, 4)) : INDIRECT(ADDRESS(6, COLUMN())))</f>
        <v>-7895.2599999999957</v>
      </c>
    </row>
    <row r="12" spans="1:13">
      <c r="A12" s="6"/>
      <c r="B12" s="6"/>
      <c r="C12" s="8" t="s">
        <v>13</v>
      </c>
      <c r="D12" s="12">
        <f ca="1">SUM(INDIRECT(ADDRESS(7, 4)) : INDIRECT(ADDRESS(7, COLUMN())))</f>
        <v>9844.74</v>
      </c>
      <c r="E12" s="12">
        <f ca="1">SUM(INDIRECT(ADDRESS(7, 4)) : INDIRECT(ADDRESS(7, COLUMN())))</f>
        <v>3552.83</v>
      </c>
      <c r="F12" s="12">
        <f ca="1">SUM(INDIRECT(ADDRESS(7, 4)) : INDIRECT(ADDRESS(7, COLUMN())))</f>
        <v>9017.57</v>
      </c>
      <c r="G12" s="12">
        <f ca="1">SUM(INDIRECT(ADDRESS(7, 4)) : INDIRECT(ADDRESS(7, COLUMN())))</f>
        <v>-14591.16</v>
      </c>
      <c r="H12" s="12">
        <f ca="1">SUM(INDIRECT(ADDRESS(7, 4)) : INDIRECT(ADDRESS(7, COLUMN())))</f>
        <v>-22670.09</v>
      </c>
      <c r="I12" s="12">
        <f ca="1">SUM(INDIRECT(ADDRESS(7, 4)) : INDIRECT(ADDRESS(7, COLUMN())))</f>
        <v>-16175.85</v>
      </c>
      <c r="J12" s="12">
        <f ca="1">SUM(INDIRECT(ADDRESS(7, 4)) : INDIRECT(ADDRESS(7, COLUMN())))</f>
        <v>6337.99</v>
      </c>
      <c r="K12" s="12">
        <f ca="1">SUM(INDIRECT(ADDRESS(7, 4)) : INDIRECT(ADDRESS(7, COLUMN())))</f>
        <v>9180.6299999999992</v>
      </c>
      <c r="L12" s="12">
        <f ca="1">SUM(INDIRECT(ADDRESS(7, 4)) : INDIRECT(ADDRESS(7, COLUMN())))</f>
        <v>5298.9999999999991</v>
      </c>
      <c r="M12" s="12">
        <f ca="1">SUM(INDIRECT(ADDRESS(7, 4)) : INDIRECT(ADDRESS(7, COLUMN())))</f>
        <v>7587.57</v>
      </c>
    </row>
    <row r="13" spans="1:13">
      <c r="A13" s="6"/>
      <c r="B13" s="6"/>
      <c r="C13" s="8" t="s">
        <v>14</v>
      </c>
      <c r="D13" s="12">
        <f ca="1">SUM(INDIRECT(ADDRESS(8, 4)) : INDIRECT(ADDRESS(8, COLUMN())))</f>
        <v>-5445.13</v>
      </c>
      <c r="E13" s="12">
        <f ca="1">SUM(INDIRECT(ADDRESS(8, 4)) : INDIRECT(ADDRESS(8, COLUMN())))</f>
        <v>-7055.52</v>
      </c>
      <c r="F13" s="12">
        <f ca="1">SUM(INDIRECT(ADDRESS(8, 4)) : INDIRECT(ADDRESS(8, COLUMN())))</f>
        <v>-12345.84</v>
      </c>
      <c r="G13" s="12">
        <f ca="1">SUM(INDIRECT(ADDRESS(8, 4)) : INDIRECT(ADDRESS(8, COLUMN())))</f>
        <v>-11205.64</v>
      </c>
      <c r="H13" s="12">
        <f ca="1">SUM(INDIRECT(ADDRESS(8, 4)) : INDIRECT(ADDRESS(8, COLUMN())))</f>
        <v>-8445.84</v>
      </c>
      <c r="I13" s="12">
        <f ca="1">SUM(INDIRECT(ADDRESS(8, 4)) : INDIRECT(ADDRESS(8, COLUMN())))</f>
        <v>-8274.64</v>
      </c>
      <c r="J13" s="12">
        <f ca="1">SUM(INDIRECT(ADDRESS(8, 4)) : INDIRECT(ADDRESS(8, COLUMN())))</f>
        <v>-18415.66</v>
      </c>
      <c r="K13" s="12">
        <f ca="1">SUM(INDIRECT(ADDRESS(8, 4)) : INDIRECT(ADDRESS(8, COLUMN())))</f>
        <v>-22283.87</v>
      </c>
      <c r="L13" s="12">
        <f ca="1">SUM(INDIRECT(ADDRESS(8, 4)) : INDIRECT(ADDRESS(8, COLUMN())))</f>
        <v>-18255.39</v>
      </c>
      <c r="M13" s="12">
        <f ca="1">SUM(INDIRECT(ADDRESS(8, 4)) : INDIRECT(ADDRESS(8, COLUMN())))</f>
        <v>-15482.82</v>
      </c>
    </row>
    <row r="14" spans="1:13">
      <c r="A14" s="6"/>
      <c r="B14" s="6">
        <f>B6/B10</f>
        <v>51.703958870133803</v>
      </c>
      <c r="C14" s="6"/>
      <c r="D14" s="6"/>
      <c r="E14" s="6"/>
      <c r="F14" s="6"/>
    </row>
    <row r="15" spans="1:13">
      <c r="A15" s="6"/>
      <c r="B15" s="6"/>
      <c r="C15" s="6"/>
      <c r="D15" s="6"/>
      <c r="E15" s="6"/>
      <c r="F15" s="6"/>
    </row>
    <row r="16" spans="1:13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4"/>
      <c r="E19" s="14"/>
      <c r="F19" s="14"/>
    </row>
    <row r="20" spans="1:6">
      <c r="A20" s="1"/>
      <c r="B20" s="7"/>
      <c r="C20" s="6"/>
      <c r="D20" s="14"/>
      <c r="E20" s="17"/>
      <c r="F20" s="15"/>
    </row>
    <row r="21" spans="1:6">
      <c r="A21" s="6"/>
      <c r="B21" s="5"/>
      <c r="C21" s="6"/>
      <c r="D21" s="14"/>
      <c r="E21" s="11"/>
      <c r="F21" s="10"/>
    </row>
    <row r="22" spans="1:6">
      <c r="A22" s="6"/>
      <c r="B22" s="6"/>
      <c r="C22" s="6"/>
      <c r="D22" s="14"/>
      <c r="E22" s="14"/>
      <c r="F22" s="18"/>
    </row>
    <row r="23" spans="1:6">
      <c r="A23" s="6"/>
      <c r="B23" s="6"/>
      <c r="C23" s="6"/>
      <c r="D23" s="14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9"/>
  <sheetViews>
    <sheetView workbookViewId="0">
      <selection activeCell="B39" sqref="B39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3">
      <c r="A1" s="6"/>
      <c r="B1" s="6"/>
      <c r="C1" s="6"/>
      <c r="D1" s="6"/>
      <c r="E1" s="6"/>
      <c r="F1" s="6"/>
    </row>
    <row r="2" spans="1:13">
      <c r="A2" s="6"/>
      <c r="B2" s="6"/>
      <c r="C2" s="1" t="s">
        <v>6</v>
      </c>
      <c r="D2" s="1" t="s">
        <v>5</v>
      </c>
      <c r="E2">
        <v>12.56</v>
      </c>
      <c r="F2">
        <f>E2*10000</f>
        <v>125600</v>
      </c>
    </row>
    <row r="3" spans="1:13">
      <c r="A3" s="6"/>
      <c r="B3" s="6"/>
      <c r="C3" s="1" t="s">
        <v>0</v>
      </c>
    </row>
    <row r="4" spans="1:13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</row>
    <row r="5" spans="1:13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</row>
    <row r="6" spans="1:13">
      <c r="A6" s="6"/>
      <c r="B6" s="12">
        <f>SUM(D6:IX6)</f>
        <v>1481.75</v>
      </c>
      <c r="C6" s="8" t="s">
        <v>1</v>
      </c>
      <c r="D6" s="2">
        <v>72.31</v>
      </c>
      <c r="E6" s="2">
        <v>144.47999999999999</v>
      </c>
      <c r="F6" s="2">
        <v>16.39</v>
      </c>
      <c r="G6" s="2">
        <v>363.74</v>
      </c>
      <c r="H6" s="2">
        <v>548.16</v>
      </c>
      <c r="I6" s="2">
        <v>86.58</v>
      </c>
      <c r="J6" s="2">
        <v>110.39</v>
      </c>
      <c r="K6" s="2">
        <v>77.19</v>
      </c>
      <c r="L6" s="2">
        <v>74.17</v>
      </c>
      <c r="M6" s="2">
        <v>-11.66</v>
      </c>
    </row>
    <row r="7" spans="1:13">
      <c r="A7" s="6"/>
      <c r="B7" s="12"/>
      <c r="C7" s="8" t="s">
        <v>12</v>
      </c>
      <c r="D7" s="2">
        <v>21295.58</v>
      </c>
      <c r="E7" s="2">
        <v>10551.64</v>
      </c>
      <c r="F7" s="2">
        <v>-6643.84</v>
      </c>
      <c r="G7" s="2">
        <v>-6192.55</v>
      </c>
      <c r="H7" s="2">
        <v>-17844.11</v>
      </c>
      <c r="I7" s="2">
        <v>34461.599999999999</v>
      </c>
      <c r="J7" s="2">
        <v>-526.44000000000005</v>
      </c>
      <c r="K7" s="2">
        <v>-40890.07</v>
      </c>
      <c r="L7" s="2">
        <v>-27749.22</v>
      </c>
      <c r="M7" s="2">
        <v>-22259.22</v>
      </c>
    </row>
    <row r="8" spans="1:13">
      <c r="A8" s="6"/>
      <c r="B8" s="12"/>
      <c r="C8" s="8" t="s">
        <v>11</v>
      </c>
      <c r="D8" s="2">
        <v>-21223.27</v>
      </c>
      <c r="E8" s="2">
        <v>-10407.16</v>
      </c>
      <c r="F8" s="2">
        <v>6660.16</v>
      </c>
      <c r="G8" s="2">
        <v>6556.29</v>
      </c>
      <c r="H8" s="2">
        <v>18392.27</v>
      </c>
      <c r="I8" s="2">
        <v>-34375.019999999997</v>
      </c>
      <c r="J8" s="2">
        <v>636.83000000000004</v>
      </c>
      <c r="K8" s="2">
        <v>40967.269999999997</v>
      </c>
      <c r="L8" s="2">
        <v>27823.39</v>
      </c>
      <c r="M8" s="2">
        <v>22247.56</v>
      </c>
    </row>
    <row r="9" spans="1:13">
      <c r="A9" s="6"/>
      <c r="B9" s="6"/>
      <c r="C9" s="8" t="s">
        <v>2</v>
      </c>
      <c r="D9" s="13">
        <v>742.45</v>
      </c>
      <c r="E9" s="13">
        <v>742.48</v>
      </c>
      <c r="F9" s="13">
        <v>743.51</v>
      </c>
      <c r="G9" s="13">
        <v>737.98</v>
      </c>
      <c r="H9" s="13">
        <v>725.62</v>
      </c>
      <c r="I9" s="13">
        <v>741.97</v>
      </c>
      <c r="J9" s="13">
        <v>736.41</v>
      </c>
      <c r="K9" s="13">
        <v>720.11</v>
      </c>
      <c r="L9" s="13">
        <v>718.26</v>
      </c>
      <c r="M9" s="13">
        <v>710.04</v>
      </c>
    </row>
    <row r="10" spans="1:13" s="9" customFormat="1">
      <c r="A10" s="19">
        <f>B10/F2</f>
        <v>1.6106510497680761E-5</v>
      </c>
      <c r="B10" s="20">
        <f>SUM(D10:IX10)</f>
        <v>2.0229777185087037</v>
      </c>
      <c r="C10" s="21" t="s">
        <v>3</v>
      </c>
      <c r="D10" s="18">
        <f t="shared" ref="D10:J10" si="0">D6/D9</f>
        <v>9.7393763889824223E-2</v>
      </c>
      <c r="E10" s="18">
        <f t="shared" si="0"/>
        <v>0.19459110009697228</v>
      </c>
      <c r="F10" s="18">
        <f t="shared" si="0"/>
        <v>2.2044088176352707E-2</v>
      </c>
      <c r="G10" s="18">
        <f t="shared" si="0"/>
        <v>0.49288598607008322</v>
      </c>
      <c r="H10" s="18">
        <f t="shared" si="0"/>
        <v>0.75543672996885414</v>
      </c>
      <c r="I10" s="18">
        <f t="shared" si="0"/>
        <v>0.11668935401700876</v>
      </c>
      <c r="J10" s="18">
        <f t="shared" si="0"/>
        <v>0.14990290734780898</v>
      </c>
      <c r="K10" s="18">
        <f t="shared" ref="K10:L10" si="1">K6/K9</f>
        <v>0.10719195678438016</v>
      </c>
      <c r="L10" s="18">
        <f t="shared" si="1"/>
        <v>0.10326344220755715</v>
      </c>
      <c r="M10" s="18">
        <f t="shared" ref="M10" si="2">M6/M9</f>
        <v>-1.6421610050138022E-2</v>
      </c>
    </row>
    <row r="11" spans="1:13">
      <c r="A11" s="6"/>
      <c r="B11" s="6"/>
      <c r="C11" s="8" t="s">
        <v>7</v>
      </c>
      <c r="D11" s="12">
        <f ca="1">SUM(INDIRECT(ADDRESS(6, 4)) : INDIRECT(ADDRESS(6, COLUMN())))</f>
        <v>72.31</v>
      </c>
      <c r="E11" s="12">
        <f ca="1">SUM(INDIRECT(ADDRESS(6, 4)) : INDIRECT(ADDRESS(6, COLUMN())))</f>
        <v>216.79</v>
      </c>
      <c r="F11" s="12">
        <f ca="1">SUM(INDIRECT(ADDRESS(6, 4)) : INDIRECT(ADDRESS(6, COLUMN())))</f>
        <v>233.18</v>
      </c>
      <c r="G11" s="12">
        <f ca="1">SUM(INDIRECT(ADDRESS(6, 4)) : INDIRECT(ADDRESS(6, COLUMN())))</f>
        <v>596.92000000000007</v>
      </c>
      <c r="H11" s="12">
        <f ca="1">SUM(INDIRECT(ADDRESS(6, 4)) : INDIRECT(ADDRESS(6, COLUMN())))</f>
        <v>1145.08</v>
      </c>
      <c r="I11" s="12">
        <f ca="1">SUM(INDIRECT(ADDRESS(6, 4)) : INDIRECT(ADDRESS(6, COLUMN())))</f>
        <v>1231.6599999999999</v>
      </c>
      <c r="J11" s="12">
        <f ca="1">SUM(INDIRECT(ADDRESS(6, 4)) : INDIRECT(ADDRESS(6, COLUMN())))</f>
        <v>1342.05</v>
      </c>
      <c r="K11" s="12">
        <f ca="1">SUM(INDIRECT(ADDRESS(6, 4)) : INDIRECT(ADDRESS(6, COLUMN())))</f>
        <v>1419.24</v>
      </c>
      <c r="L11" s="12">
        <f ca="1">SUM(INDIRECT(ADDRESS(6, 4)) : INDIRECT(ADDRESS(6, COLUMN())))</f>
        <v>1493.41</v>
      </c>
      <c r="M11" s="12">
        <f ca="1">SUM(INDIRECT(ADDRESS(6, 4)) : INDIRECT(ADDRESS(6, COLUMN())))</f>
        <v>1481.75</v>
      </c>
    </row>
    <row r="12" spans="1:13">
      <c r="A12" s="6"/>
      <c r="B12" s="6"/>
      <c r="C12" s="8" t="s">
        <v>13</v>
      </c>
      <c r="D12" s="12">
        <f ca="1">SUM(INDIRECT(ADDRESS(7, 4)) : INDIRECT(ADDRESS(7, COLUMN())))</f>
        <v>21295.58</v>
      </c>
      <c r="E12" s="12">
        <f ca="1">SUM(INDIRECT(ADDRESS(7, 4)) : INDIRECT(ADDRESS(7, COLUMN())))</f>
        <v>31847.22</v>
      </c>
      <c r="F12" s="12">
        <f ca="1">SUM(INDIRECT(ADDRESS(7, 4)) : INDIRECT(ADDRESS(7, COLUMN())))</f>
        <v>25203.38</v>
      </c>
      <c r="G12" s="12">
        <f ca="1">SUM(INDIRECT(ADDRESS(7, 4)) : INDIRECT(ADDRESS(7, COLUMN())))</f>
        <v>19010.830000000002</v>
      </c>
      <c r="H12" s="12">
        <f ca="1">SUM(INDIRECT(ADDRESS(7, 4)) : INDIRECT(ADDRESS(7, COLUMN())))</f>
        <v>1166.7200000000012</v>
      </c>
      <c r="I12" s="12">
        <f ca="1">SUM(INDIRECT(ADDRESS(7, 4)) : INDIRECT(ADDRESS(7, COLUMN())))</f>
        <v>35628.32</v>
      </c>
      <c r="J12" s="12">
        <f ca="1">SUM(INDIRECT(ADDRESS(7, 4)) : INDIRECT(ADDRESS(7, COLUMN())))</f>
        <v>35101.879999999997</v>
      </c>
      <c r="K12" s="12">
        <f ca="1">SUM(INDIRECT(ADDRESS(7, 4)) : INDIRECT(ADDRESS(7, COLUMN())))</f>
        <v>-5788.1900000000023</v>
      </c>
      <c r="L12" s="12">
        <f ca="1">SUM(INDIRECT(ADDRESS(7, 4)) : INDIRECT(ADDRESS(7, COLUMN())))</f>
        <v>-33537.410000000003</v>
      </c>
      <c r="M12" s="12">
        <f ca="1">SUM(INDIRECT(ADDRESS(7, 4)) : INDIRECT(ADDRESS(7, COLUMN())))</f>
        <v>-55796.630000000005</v>
      </c>
    </row>
    <row r="13" spans="1:13">
      <c r="A13" s="6"/>
      <c r="B13" s="6"/>
      <c r="C13" s="8" t="s">
        <v>14</v>
      </c>
      <c r="D13" s="12">
        <f ca="1">SUM(INDIRECT(ADDRESS(8, 4)) : INDIRECT(ADDRESS(8, COLUMN())))</f>
        <v>-21223.27</v>
      </c>
      <c r="E13" s="12">
        <f ca="1">SUM(INDIRECT(ADDRESS(8, 4)) : INDIRECT(ADDRESS(8, COLUMN())))</f>
        <v>-31630.43</v>
      </c>
      <c r="F13" s="12">
        <f ca="1">SUM(INDIRECT(ADDRESS(8, 4)) : INDIRECT(ADDRESS(8, COLUMN())))</f>
        <v>-24970.27</v>
      </c>
      <c r="G13" s="12">
        <f ca="1">SUM(INDIRECT(ADDRESS(8, 4)) : INDIRECT(ADDRESS(8, COLUMN())))</f>
        <v>-18413.98</v>
      </c>
      <c r="H13" s="12">
        <f ca="1">SUM(INDIRECT(ADDRESS(8, 4)) : INDIRECT(ADDRESS(8, COLUMN())))</f>
        <v>-21.709999999999127</v>
      </c>
      <c r="I13" s="12">
        <f ca="1">SUM(INDIRECT(ADDRESS(8, 4)) : INDIRECT(ADDRESS(8, COLUMN())))</f>
        <v>-34396.729999999996</v>
      </c>
      <c r="J13" s="12">
        <f ca="1">SUM(INDIRECT(ADDRESS(8, 4)) : INDIRECT(ADDRESS(8, COLUMN())))</f>
        <v>-33759.899999999994</v>
      </c>
      <c r="K13" s="12">
        <f ca="1">SUM(INDIRECT(ADDRESS(8, 4)) : INDIRECT(ADDRESS(8, COLUMN())))</f>
        <v>7207.3700000000026</v>
      </c>
      <c r="L13" s="12">
        <f ca="1">SUM(INDIRECT(ADDRESS(8, 4)) : INDIRECT(ADDRESS(8, COLUMN())))</f>
        <v>35030.76</v>
      </c>
      <c r="M13" s="12">
        <f ca="1">SUM(INDIRECT(ADDRESS(8, 4)) : INDIRECT(ADDRESS(8, COLUMN())))</f>
        <v>57278.320000000007</v>
      </c>
    </row>
    <row r="14" spans="1:13">
      <c r="A14" s="6"/>
      <c r="B14" s="6">
        <f>B6/B10</f>
        <v>732.45987162543474</v>
      </c>
      <c r="C14" s="6"/>
      <c r="D14" s="6"/>
      <c r="E14" s="6"/>
      <c r="F14" s="6"/>
    </row>
    <row r="15" spans="1:13">
      <c r="A15" s="6"/>
      <c r="B15" s="6"/>
      <c r="C15" s="6"/>
      <c r="D15" s="6"/>
      <c r="E15" s="6"/>
      <c r="F15" s="6"/>
    </row>
    <row r="16" spans="1:13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9"/>
  <sheetViews>
    <sheetView workbookViewId="0">
      <selection activeCell="M7" sqref="M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3">
      <c r="A1" s="6"/>
      <c r="B1" s="6"/>
      <c r="C1" s="6"/>
      <c r="D1" s="6"/>
      <c r="E1" s="6"/>
      <c r="F1" s="6"/>
    </row>
    <row r="2" spans="1:13">
      <c r="A2" s="6"/>
      <c r="B2" s="6"/>
      <c r="C2" s="1" t="s">
        <v>9</v>
      </c>
      <c r="D2" s="1" t="s">
        <v>5</v>
      </c>
      <c r="E2">
        <v>6.54</v>
      </c>
      <c r="F2">
        <f>E2*10000</f>
        <v>65400</v>
      </c>
    </row>
    <row r="3" spans="1:13">
      <c r="A3" s="6"/>
      <c r="B3" s="6"/>
      <c r="C3" s="1" t="s">
        <v>0</v>
      </c>
    </row>
    <row r="4" spans="1:13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</row>
    <row r="5" spans="1:13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</row>
    <row r="6" spans="1:13">
      <c r="A6" s="6"/>
      <c r="B6" s="12">
        <f>SUM(D6:IX6)</f>
        <v>-15932.29</v>
      </c>
      <c r="C6" s="8" t="s">
        <v>1</v>
      </c>
      <c r="D6" s="2">
        <v>-1885.61</v>
      </c>
      <c r="E6" s="2">
        <v>-4623.33</v>
      </c>
      <c r="F6" s="2">
        <v>-7471.93</v>
      </c>
      <c r="G6" s="2">
        <v>-1810.61</v>
      </c>
      <c r="H6" s="2">
        <v>955.87</v>
      </c>
      <c r="I6" s="2">
        <v>-884.43</v>
      </c>
      <c r="J6" s="2">
        <v>39.85</v>
      </c>
      <c r="K6" s="2">
        <v>1810.32</v>
      </c>
      <c r="L6" s="2">
        <v>2327.89</v>
      </c>
      <c r="M6" s="2">
        <v>-4390.3100000000004</v>
      </c>
    </row>
    <row r="7" spans="1:13">
      <c r="A7" s="6"/>
      <c r="B7" s="12"/>
      <c r="C7" s="8" t="s">
        <v>12</v>
      </c>
      <c r="D7" s="2">
        <v>-2086.2600000000002</v>
      </c>
      <c r="E7" s="2">
        <v>-2749.95</v>
      </c>
      <c r="F7" s="2">
        <v>-10263.27</v>
      </c>
      <c r="G7" s="2">
        <v>-625.76</v>
      </c>
      <c r="H7" s="2">
        <v>-145.66999999999999</v>
      </c>
      <c r="I7" s="2">
        <v>-402.7</v>
      </c>
      <c r="J7" s="2">
        <v>-1418.53</v>
      </c>
      <c r="K7" s="2">
        <v>373.08</v>
      </c>
      <c r="L7" s="2">
        <v>724.82</v>
      </c>
      <c r="M7" s="2">
        <v>-5048.68</v>
      </c>
    </row>
    <row r="8" spans="1:13">
      <c r="A8" s="6"/>
      <c r="B8" s="12"/>
      <c r="C8" s="8" t="s">
        <v>11</v>
      </c>
      <c r="D8" s="2">
        <v>200.65</v>
      </c>
      <c r="E8" s="2">
        <v>-1873.37</v>
      </c>
      <c r="F8" s="2">
        <v>2791.34</v>
      </c>
      <c r="G8" s="2">
        <v>-1184.8499999999999</v>
      </c>
      <c r="H8" s="2">
        <v>1101.55</v>
      </c>
      <c r="I8" s="2">
        <v>-481.74</v>
      </c>
      <c r="J8" s="2">
        <v>1458.38</v>
      </c>
      <c r="K8" s="2">
        <v>1437.24</v>
      </c>
      <c r="L8" s="2">
        <v>1603.07</v>
      </c>
      <c r="M8" s="2">
        <v>658.38</v>
      </c>
    </row>
    <row r="9" spans="1:13">
      <c r="A9" s="6"/>
      <c r="B9" s="6"/>
      <c r="C9" s="8" t="s">
        <v>2</v>
      </c>
      <c r="D9" s="13">
        <v>62.55</v>
      </c>
      <c r="E9" s="13">
        <v>61.2</v>
      </c>
      <c r="F9" s="13">
        <v>61.6</v>
      </c>
      <c r="G9" s="13">
        <v>60.65</v>
      </c>
      <c r="H9" s="13">
        <v>60.1</v>
      </c>
      <c r="I9" s="13">
        <v>60.43</v>
      </c>
      <c r="J9" s="13">
        <v>60.02</v>
      </c>
      <c r="K9" s="13">
        <v>60.4</v>
      </c>
      <c r="L9" s="13">
        <v>61.08</v>
      </c>
      <c r="M9" s="13">
        <v>60.11</v>
      </c>
    </row>
    <row r="10" spans="1:13">
      <c r="A10" s="4">
        <f>B10/F2</f>
        <v>-3.9734226568596109E-3</v>
      </c>
      <c r="B10" s="3">
        <f>SUM(D10:IX10)</f>
        <v>-259.86184175861854</v>
      </c>
      <c r="C10" s="8" t="s">
        <v>3</v>
      </c>
      <c r="D10" s="6">
        <f t="shared" ref="D10:J10" si="0">D6/D9</f>
        <v>-30.145643485211831</v>
      </c>
      <c r="E10" s="6">
        <f t="shared" si="0"/>
        <v>-75.544607843137257</v>
      </c>
      <c r="F10" s="6">
        <f t="shared" si="0"/>
        <v>-121.29756493506494</v>
      </c>
      <c r="G10" s="6">
        <f t="shared" si="0"/>
        <v>-29.853421269579552</v>
      </c>
      <c r="H10" s="6">
        <f t="shared" si="0"/>
        <v>15.904658901830283</v>
      </c>
      <c r="I10" s="6">
        <f t="shared" si="0"/>
        <v>-14.635611451265927</v>
      </c>
      <c r="J10" s="6">
        <f t="shared" si="0"/>
        <v>0.66394535154948353</v>
      </c>
      <c r="K10" s="6">
        <f t="shared" ref="K10:L10" si="1">K6/K9</f>
        <v>29.972185430463576</v>
      </c>
      <c r="L10" s="6">
        <f t="shared" si="1"/>
        <v>38.112148002619513</v>
      </c>
      <c r="M10" s="6">
        <f t="shared" ref="M10" si="2">M6/M9</f>
        <v>-73.03793046082184</v>
      </c>
    </row>
    <row r="11" spans="1:13">
      <c r="A11" s="6"/>
      <c r="B11" s="6"/>
      <c r="C11" s="8" t="s">
        <v>7</v>
      </c>
      <c r="D11" s="12">
        <f ca="1">SUM(INDIRECT(ADDRESS(6, 4)) : INDIRECT(ADDRESS(6, COLUMN())))</f>
        <v>-1885.61</v>
      </c>
      <c r="E11" s="12">
        <f ca="1">SUM(INDIRECT(ADDRESS(6, 4)) : INDIRECT(ADDRESS(6, COLUMN())))</f>
        <v>-6508.94</v>
      </c>
      <c r="F11" s="12">
        <f ca="1">SUM(INDIRECT(ADDRESS(6, 4)) : INDIRECT(ADDRESS(6, COLUMN())))</f>
        <v>-13980.869999999999</v>
      </c>
      <c r="G11" s="12">
        <f ca="1">SUM(INDIRECT(ADDRESS(6, 4)) : INDIRECT(ADDRESS(6, COLUMN())))</f>
        <v>-15791.48</v>
      </c>
      <c r="H11" s="12">
        <f ca="1">SUM(INDIRECT(ADDRESS(6, 4)) : INDIRECT(ADDRESS(6, COLUMN())))</f>
        <v>-14835.609999999999</v>
      </c>
      <c r="I11" s="12">
        <f ca="1">SUM(INDIRECT(ADDRESS(6, 4)) : INDIRECT(ADDRESS(6, COLUMN())))</f>
        <v>-15720.039999999999</v>
      </c>
      <c r="J11" s="12">
        <f ca="1">SUM(INDIRECT(ADDRESS(6, 4)) : INDIRECT(ADDRESS(6, COLUMN())))</f>
        <v>-15680.189999999999</v>
      </c>
      <c r="K11" s="12">
        <f ca="1">SUM(INDIRECT(ADDRESS(6, 4)) : INDIRECT(ADDRESS(6, COLUMN())))</f>
        <v>-13869.869999999999</v>
      </c>
      <c r="L11" s="12">
        <f ca="1">SUM(INDIRECT(ADDRESS(6, 4)) : INDIRECT(ADDRESS(6, COLUMN())))</f>
        <v>-11541.98</v>
      </c>
      <c r="M11" s="12">
        <f ca="1">SUM(INDIRECT(ADDRESS(6, 4)) : INDIRECT(ADDRESS(6, COLUMN())))</f>
        <v>-15932.29</v>
      </c>
    </row>
    <row r="12" spans="1:13">
      <c r="A12" s="6"/>
      <c r="B12" s="6"/>
      <c r="C12" s="8" t="s">
        <v>13</v>
      </c>
      <c r="D12" s="12">
        <f ca="1">SUM(INDIRECT(ADDRESS(7, 4)) : INDIRECT(ADDRESS(7, COLUMN())))</f>
        <v>-2086.2600000000002</v>
      </c>
      <c r="E12" s="12">
        <f ca="1">SUM(INDIRECT(ADDRESS(7, 4)) : INDIRECT(ADDRESS(7, COLUMN())))</f>
        <v>-4836.21</v>
      </c>
      <c r="F12" s="12">
        <f ca="1">SUM(INDIRECT(ADDRESS(7, 4)) : INDIRECT(ADDRESS(7, COLUMN())))</f>
        <v>-15099.48</v>
      </c>
      <c r="G12" s="12">
        <f ca="1">SUM(INDIRECT(ADDRESS(7, 4)) : INDIRECT(ADDRESS(7, COLUMN())))</f>
        <v>-15725.24</v>
      </c>
      <c r="H12" s="12">
        <f ca="1">SUM(INDIRECT(ADDRESS(7, 4)) : INDIRECT(ADDRESS(7, COLUMN())))</f>
        <v>-15870.91</v>
      </c>
      <c r="I12" s="12">
        <f ca="1">SUM(INDIRECT(ADDRESS(7, 4)) : INDIRECT(ADDRESS(7, COLUMN())))</f>
        <v>-16273.61</v>
      </c>
      <c r="J12" s="12">
        <f ca="1">SUM(INDIRECT(ADDRESS(7, 4)) : INDIRECT(ADDRESS(7, COLUMN())))</f>
        <v>-17692.14</v>
      </c>
      <c r="K12" s="12">
        <f ca="1">SUM(INDIRECT(ADDRESS(7, 4)) : INDIRECT(ADDRESS(7, COLUMN())))</f>
        <v>-17319.059999999998</v>
      </c>
      <c r="L12" s="12">
        <f ca="1">SUM(INDIRECT(ADDRESS(7, 4)) : INDIRECT(ADDRESS(7, COLUMN())))</f>
        <v>-16594.239999999998</v>
      </c>
      <c r="M12" s="12">
        <f ca="1">SUM(INDIRECT(ADDRESS(7, 4)) : INDIRECT(ADDRESS(7, COLUMN())))</f>
        <v>-21642.92</v>
      </c>
    </row>
    <row r="13" spans="1:13">
      <c r="A13" s="6"/>
      <c r="B13" s="6"/>
      <c r="C13" s="8" t="s">
        <v>14</v>
      </c>
      <c r="D13" s="12">
        <f ca="1">SUM(INDIRECT(ADDRESS(8, 4)) : INDIRECT(ADDRESS(8, COLUMN())))</f>
        <v>200.65</v>
      </c>
      <c r="E13" s="12">
        <f ca="1">SUM(INDIRECT(ADDRESS(8, 4)) : INDIRECT(ADDRESS(8, COLUMN())))</f>
        <v>-1672.7199999999998</v>
      </c>
      <c r="F13" s="12">
        <f ca="1">SUM(INDIRECT(ADDRESS(8, 4)) : INDIRECT(ADDRESS(8, COLUMN())))</f>
        <v>1118.6200000000003</v>
      </c>
      <c r="G13" s="12">
        <f ca="1">SUM(INDIRECT(ADDRESS(8, 4)) : INDIRECT(ADDRESS(8, COLUMN())))</f>
        <v>-66.229999999999563</v>
      </c>
      <c r="H13" s="12">
        <f ca="1">SUM(INDIRECT(ADDRESS(8, 4)) : INDIRECT(ADDRESS(8, COLUMN())))</f>
        <v>1035.3200000000004</v>
      </c>
      <c r="I13" s="12">
        <f ca="1">SUM(INDIRECT(ADDRESS(8, 4)) : INDIRECT(ADDRESS(8, COLUMN())))</f>
        <v>553.58000000000038</v>
      </c>
      <c r="J13" s="12">
        <f ca="1">SUM(INDIRECT(ADDRESS(8, 4)) : INDIRECT(ADDRESS(8, COLUMN())))</f>
        <v>2011.9600000000005</v>
      </c>
      <c r="K13" s="12">
        <f ca="1">SUM(INDIRECT(ADDRESS(8, 4)) : INDIRECT(ADDRESS(8, COLUMN())))</f>
        <v>3449.2000000000007</v>
      </c>
      <c r="L13" s="12">
        <f ca="1">SUM(INDIRECT(ADDRESS(8, 4)) : INDIRECT(ADDRESS(8, COLUMN())))</f>
        <v>5052.2700000000004</v>
      </c>
      <c r="M13" s="12">
        <f ca="1">SUM(INDIRECT(ADDRESS(8, 4)) : INDIRECT(ADDRESS(8, COLUMN())))</f>
        <v>5710.6500000000005</v>
      </c>
    </row>
    <row r="14" spans="1:13">
      <c r="A14" s="6"/>
      <c r="B14" s="6">
        <f>B6/B10</f>
        <v>61.310617565772688</v>
      </c>
      <c r="C14" s="6"/>
      <c r="D14" s="6"/>
      <c r="E14" s="6"/>
      <c r="F14" s="6"/>
    </row>
    <row r="15" spans="1:13">
      <c r="A15" s="6"/>
      <c r="B15" s="6"/>
      <c r="C15" s="6"/>
      <c r="D15" s="6"/>
      <c r="E15" s="6"/>
      <c r="F15" s="6"/>
    </row>
    <row r="16" spans="1:13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9"/>
  <sheetViews>
    <sheetView tabSelected="1" workbookViewId="0">
      <selection activeCell="M7" sqref="M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3">
      <c r="A1" s="6"/>
      <c r="B1" s="6"/>
      <c r="C1" s="6"/>
      <c r="D1" s="6"/>
      <c r="E1" s="6"/>
      <c r="F1" s="6"/>
    </row>
    <row r="2" spans="1:13">
      <c r="A2" s="6"/>
      <c r="B2" s="6"/>
      <c r="C2" s="1" t="s">
        <v>10</v>
      </c>
      <c r="D2" s="1" t="s">
        <v>5</v>
      </c>
      <c r="E2">
        <v>10.41</v>
      </c>
      <c r="F2">
        <f>E2*10000</f>
        <v>104100</v>
      </c>
    </row>
    <row r="3" spans="1:13">
      <c r="A3" s="6"/>
      <c r="B3" s="6"/>
      <c r="C3" s="1" t="s">
        <v>0</v>
      </c>
    </row>
    <row r="4" spans="1:13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</row>
    <row r="5" spans="1:13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</row>
    <row r="6" spans="1:13">
      <c r="A6" s="6"/>
      <c r="B6" s="12">
        <f>SUM(D6:IX6)</f>
        <v>1055.890000000001</v>
      </c>
      <c r="C6" s="8" t="s">
        <v>1</v>
      </c>
      <c r="D6" s="2">
        <v>2500.3000000000002</v>
      </c>
      <c r="E6" s="2">
        <v>739.88</v>
      </c>
      <c r="F6" s="2">
        <v>-21.93</v>
      </c>
      <c r="G6" s="2">
        <v>-2272.37</v>
      </c>
      <c r="H6" s="2">
        <v>-3115.24</v>
      </c>
      <c r="I6" s="2">
        <v>270.54000000000002</v>
      </c>
      <c r="J6" s="2">
        <v>1806.75</v>
      </c>
      <c r="K6" s="2">
        <v>-718.43</v>
      </c>
      <c r="L6" s="2">
        <v>2572.65</v>
      </c>
      <c r="M6" s="2">
        <v>-706.26</v>
      </c>
    </row>
    <row r="7" spans="1:13">
      <c r="A7" s="6"/>
      <c r="B7" s="12"/>
      <c r="C7" s="8" t="s">
        <v>12</v>
      </c>
      <c r="D7" s="2">
        <v>3192.81</v>
      </c>
      <c r="E7" s="2">
        <v>626.79</v>
      </c>
      <c r="F7" s="2">
        <v>1465.48</v>
      </c>
      <c r="G7" s="2">
        <v>-1054.05</v>
      </c>
      <c r="H7" s="2">
        <v>-2704.46</v>
      </c>
      <c r="I7" s="2">
        <v>1094.45</v>
      </c>
      <c r="J7" s="2">
        <v>225.68</v>
      </c>
      <c r="K7" s="2">
        <v>274.27</v>
      </c>
      <c r="L7" s="2">
        <v>3254.35</v>
      </c>
      <c r="M7" s="2">
        <v>707.28</v>
      </c>
    </row>
    <row r="8" spans="1:13">
      <c r="A8" s="6"/>
      <c r="B8" s="12"/>
      <c r="C8" s="8" t="s">
        <v>11</v>
      </c>
      <c r="D8" s="2">
        <v>-692.51</v>
      </c>
      <c r="E8" s="2">
        <v>113.09</v>
      </c>
      <c r="F8" s="2">
        <v>-1487.41</v>
      </c>
      <c r="G8" s="2">
        <v>-1218.32</v>
      </c>
      <c r="H8" s="2">
        <v>-410.78</v>
      </c>
      <c r="I8" s="2">
        <v>-823.91</v>
      </c>
      <c r="J8" s="2">
        <v>1551.07</v>
      </c>
      <c r="K8" s="2">
        <v>-992.69</v>
      </c>
      <c r="L8" s="2">
        <v>-681.7</v>
      </c>
      <c r="M8" s="2">
        <v>-1413.53</v>
      </c>
    </row>
    <row r="9" spans="1:13">
      <c r="A9" s="6"/>
      <c r="B9" s="6"/>
      <c r="C9" s="8" t="s">
        <v>2</v>
      </c>
      <c r="D9" s="13">
        <v>96.2</v>
      </c>
      <c r="E9" s="13">
        <v>96.81</v>
      </c>
      <c r="F9" s="13">
        <v>97.02</v>
      </c>
      <c r="G9" s="13">
        <v>95.12</v>
      </c>
      <c r="H9" s="13">
        <v>93.3</v>
      </c>
      <c r="I9" s="13">
        <v>94.91</v>
      </c>
      <c r="J9" s="13">
        <v>96.19</v>
      </c>
      <c r="K9" s="13">
        <v>96.82</v>
      </c>
      <c r="L9" s="13">
        <v>98.66</v>
      </c>
      <c r="M9" s="13">
        <v>98.1</v>
      </c>
    </row>
    <row r="10" spans="1:13">
      <c r="A10" s="4">
        <f>B10/F2</f>
        <v>8.8550386846302832E-5</v>
      </c>
      <c r="B10" s="3">
        <f>SUM(D10:IX10)</f>
        <v>9.2180952707001254</v>
      </c>
      <c r="C10" s="8" t="s">
        <v>3</v>
      </c>
      <c r="D10" s="6">
        <f t="shared" ref="D10:J10" si="0">D6/D9</f>
        <v>25.990644490644492</v>
      </c>
      <c r="E10" s="6">
        <f t="shared" si="0"/>
        <v>7.6425989050717895</v>
      </c>
      <c r="F10" s="6">
        <f t="shared" si="0"/>
        <v>-0.22603586889301175</v>
      </c>
      <c r="G10" s="6">
        <f t="shared" si="0"/>
        <v>-23.889507989907482</v>
      </c>
      <c r="H10" s="6">
        <f t="shared" si="0"/>
        <v>-33.389496248660237</v>
      </c>
      <c r="I10" s="6">
        <f t="shared" si="0"/>
        <v>2.8504899378358446</v>
      </c>
      <c r="J10" s="6">
        <f t="shared" si="0"/>
        <v>18.783137540284855</v>
      </c>
      <c r="K10" s="6">
        <f t="shared" ref="K10:L10" si="1">K6/K9</f>
        <v>-7.4202644081801283</v>
      </c>
      <c r="L10" s="6">
        <f t="shared" si="1"/>
        <v>26.075917291708901</v>
      </c>
      <c r="M10" s="6">
        <f t="shared" ref="M10" si="2">M6/M9</f>
        <v>-7.1993883792048932</v>
      </c>
    </row>
    <row r="11" spans="1:13">
      <c r="A11" s="6"/>
      <c r="B11" s="6"/>
      <c r="C11" s="8" t="s">
        <v>7</v>
      </c>
      <c r="D11" s="12">
        <f ca="1">SUM(INDIRECT(ADDRESS(6, 4)) : INDIRECT(ADDRESS(6, COLUMN())))</f>
        <v>2500.3000000000002</v>
      </c>
      <c r="E11" s="12">
        <f ca="1">SUM(INDIRECT(ADDRESS(6, 4)) : INDIRECT(ADDRESS(6, COLUMN())))</f>
        <v>3240.1800000000003</v>
      </c>
      <c r="F11" s="12">
        <f ca="1">SUM(INDIRECT(ADDRESS(6, 4)) : INDIRECT(ADDRESS(6, COLUMN())))</f>
        <v>3218.2500000000005</v>
      </c>
      <c r="G11" s="12">
        <f ca="1">SUM(INDIRECT(ADDRESS(6, 4)) : INDIRECT(ADDRESS(6, COLUMN())))</f>
        <v>945.88000000000056</v>
      </c>
      <c r="H11" s="12">
        <f ca="1">SUM(INDIRECT(ADDRESS(6, 4)) : INDIRECT(ADDRESS(6, COLUMN())))</f>
        <v>-2169.3599999999992</v>
      </c>
      <c r="I11" s="12">
        <f ca="1">SUM(INDIRECT(ADDRESS(6, 4)) : INDIRECT(ADDRESS(6, COLUMN())))</f>
        <v>-1898.8199999999993</v>
      </c>
      <c r="J11" s="12">
        <f ca="1">SUM(INDIRECT(ADDRESS(6, 4)) : INDIRECT(ADDRESS(6, COLUMN())))</f>
        <v>-92.069999999999254</v>
      </c>
      <c r="K11" s="12">
        <f ca="1">SUM(INDIRECT(ADDRESS(6, 4)) : INDIRECT(ADDRESS(6, COLUMN())))</f>
        <v>-810.4999999999992</v>
      </c>
      <c r="L11" s="12">
        <f ca="1">SUM(INDIRECT(ADDRESS(6, 4)) : INDIRECT(ADDRESS(6, COLUMN())))</f>
        <v>1762.150000000001</v>
      </c>
      <c r="M11" s="12">
        <f ca="1">SUM(INDIRECT(ADDRESS(6, 4)) : INDIRECT(ADDRESS(6, COLUMN())))</f>
        <v>1055.890000000001</v>
      </c>
    </row>
    <row r="12" spans="1:13">
      <c r="A12" s="6"/>
      <c r="B12" s="6"/>
      <c r="C12" s="8" t="s">
        <v>13</v>
      </c>
      <c r="D12" s="12">
        <f ca="1">SUM(INDIRECT(ADDRESS(7, 4)) : INDIRECT(ADDRESS(7, COLUMN())))</f>
        <v>3192.81</v>
      </c>
      <c r="E12" s="12">
        <f ca="1">SUM(INDIRECT(ADDRESS(7, 4)) : INDIRECT(ADDRESS(7, COLUMN())))</f>
        <v>3819.6</v>
      </c>
      <c r="F12" s="12">
        <f ca="1">SUM(INDIRECT(ADDRESS(7, 4)) : INDIRECT(ADDRESS(7, COLUMN())))</f>
        <v>5285.08</v>
      </c>
      <c r="G12" s="12">
        <f ca="1">SUM(INDIRECT(ADDRESS(7, 4)) : INDIRECT(ADDRESS(7, COLUMN())))</f>
        <v>4231.03</v>
      </c>
      <c r="H12" s="12">
        <f ca="1">SUM(INDIRECT(ADDRESS(7, 4)) : INDIRECT(ADDRESS(7, COLUMN())))</f>
        <v>1526.5699999999997</v>
      </c>
      <c r="I12" s="12">
        <f ca="1">SUM(INDIRECT(ADDRESS(7, 4)) : INDIRECT(ADDRESS(7, COLUMN())))</f>
        <v>2621.0199999999995</v>
      </c>
      <c r="J12" s="12">
        <f ca="1">SUM(INDIRECT(ADDRESS(7, 4)) : INDIRECT(ADDRESS(7, COLUMN())))</f>
        <v>2846.6999999999994</v>
      </c>
      <c r="K12" s="12">
        <f ca="1">SUM(INDIRECT(ADDRESS(7, 4)) : INDIRECT(ADDRESS(7, COLUMN())))</f>
        <v>3120.9699999999993</v>
      </c>
      <c r="L12" s="12">
        <f ca="1">SUM(INDIRECT(ADDRESS(7, 4)) : INDIRECT(ADDRESS(7, COLUMN())))</f>
        <v>6375.32</v>
      </c>
      <c r="M12" s="12">
        <f ca="1">SUM(INDIRECT(ADDRESS(7, 4)) : INDIRECT(ADDRESS(7, COLUMN())))</f>
        <v>7082.5999999999995</v>
      </c>
    </row>
    <row r="13" spans="1:13">
      <c r="A13" s="6"/>
      <c r="B13" s="6"/>
      <c r="C13" s="8" t="s">
        <v>14</v>
      </c>
      <c r="D13" s="12">
        <f ca="1">SUM(INDIRECT(ADDRESS(8, 4)) : INDIRECT(ADDRESS(8, COLUMN())))</f>
        <v>-692.51</v>
      </c>
      <c r="E13" s="12">
        <f ca="1">SUM(INDIRECT(ADDRESS(8, 4)) : INDIRECT(ADDRESS(8, COLUMN())))</f>
        <v>-579.41999999999996</v>
      </c>
      <c r="F13" s="12">
        <f ca="1">SUM(INDIRECT(ADDRESS(8, 4)) : INDIRECT(ADDRESS(8, COLUMN())))</f>
        <v>-2066.83</v>
      </c>
      <c r="G13" s="12">
        <f ca="1">SUM(INDIRECT(ADDRESS(8, 4)) : INDIRECT(ADDRESS(8, COLUMN())))</f>
        <v>-3285.1499999999996</v>
      </c>
      <c r="H13" s="12">
        <f ca="1">SUM(INDIRECT(ADDRESS(8, 4)) : INDIRECT(ADDRESS(8, COLUMN())))</f>
        <v>-3695.9299999999994</v>
      </c>
      <c r="I13" s="12">
        <f ca="1">SUM(INDIRECT(ADDRESS(8, 4)) : INDIRECT(ADDRESS(8, COLUMN())))</f>
        <v>-4519.8399999999992</v>
      </c>
      <c r="J13" s="12">
        <f ca="1">SUM(INDIRECT(ADDRESS(8, 4)) : INDIRECT(ADDRESS(8, COLUMN())))</f>
        <v>-2968.7699999999995</v>
      </c>
      <c r="K13" s="12">
        <f ca="1">SUM(INDIRECT(ADDRESS(8, 4)) : INDIRECT(ADDRESS(8, COLUMN())))</f>
        <v>-3961.4599999999996</v>
      </c>
      <c r="L13" s="12">
        <f ca="1">SUM(INDIRECT(ADDRESS(8, 4)) : INDIRECT(ADDRESS(8, COLUMN())))</f>
        <v>-4643.16</v>
      </c>
      <c r="M13" s="12">
        <f ca="1">SUM(INDIRECT(ADDRESS(8, 4)) : INDIRECT(ADDRESS(8, COLUMN())))</f>
        <v>-6056.69</v>
      </c>
    </row>
    <row r="14" spans="1:13">
      <c r="A14" s="6"/>
      <c r="B14" s="6">
        <f>B6/B10</f>
        <v>114.54535552004606</v>
      </c>
      <c r="C14" s="6"/>
      <c r="D14" s="6"/>
      <c r="E14" s="6"/>
      <c r="F14" s="6"/>
    </row>
    <row r="15" spans="1:13">
      <c r="A15" s="6"/>
      <c r="B15" s="6"/>
      <c r="C15" s="6"/>
      <c r="D15" s="6"/>
      <c r="E15" s="6"/>
      <c r="F15" s="6"/>
    </row>
    <row r="16" spans="1:13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美的集团</vt:lpstr>
      <vt:lpstr>贵州茅台</vt:lpstr>
      <vt:lpstr>东阿阿胶</vt:lpstr>
      <vt:lpstr>云南白药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2018-03-07T13:08:12Z</dcterms:modified>
</cp:coreProperties>
</file>