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AA75BF70-238E-4F68-B715-33395B4FF41D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E9" i="134" l="1"/>
  <c r="D9" i="134"/>
  <c r="C9" i="134"/>
  <c r="B9" i="134"/>
  <c r="D10" i="133"/>
  <c r="C10" i="133"/>
  <c r="B10" i="133"/>
  <c r="E16" i="134"/>
  <c r="E17" i="134" s="1"/>
  <c r="E19" i="134" s="1"/>
  <c r="D13" i="134"/>
  <c r="D14" i="134" s="1"/>
  <c r="E10" i="134"/>
  <c r="D10" i="134"/>
  <c r="C10" i="134"/>
  <c r="B10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<sst xmlns="http://schemas.openxmlformats.org/spreadsheetml/2006/main" count="215" uniqueCount="143">
  <si>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</si>
  <si>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</si>
  <si>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</si>
  <si>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</si>
  <si>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</si>
  <si>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</si>
  <si>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</si>
  <si>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</si>
  <si>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</si>
  <si>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</si>
  <si>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</si>
  <si>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</si>
  <si>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</si>
  <si>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</si>
  <si>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</si>
  <si>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</si>
  <si>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</si>
  <si>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</si>
  <si>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</si>
  <si>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</si>
  <si>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</si>
  <si>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</si>
  <si>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</si>
  <si>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</si>
  <si>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</si>
  <si>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</si>
  <si>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</si>
  <si>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</si>
  <si>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</si>
  <si>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</si>
  <si>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</si>
  <si>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</si>
  <si>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</si>
  <si>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</si>
  <si>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</si>
  <si>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</si>
  <si>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</si>
  <si>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</si>
  <si>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</si>
  <si>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</si>
  <si>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</si>
  <si>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</si>
  <si>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</si>
  <si>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</si>
  <si>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</si>
  <si>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</si>
  <si>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</si>
  <si>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</si>
  <si>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</si>
  <si>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</si>
  <si>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</si>
  <si>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</si>
  <si>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</si>
  <si>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</si>
  <si>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</si>
  <si>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</si>
  <si>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</si>
  <si>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</si>
  <si>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</si>
  <si>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</si>
  <si>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</si>
  <si>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</si>
  <si>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</si>
  <si>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</si>
  <si>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</si>
  <si>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</si>
  <si>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</si>
  <si>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</si>
  <si>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</si>
  <si>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</si>
  <si>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</si>
  <si>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</si>
  <si>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</si>
  <si>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</si>
  <si>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</si>
  <si>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</si>
  <si>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</si>
  <si>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</si>
  <si>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</si>
  <si>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</si>
  <si>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</si>
  <si>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</si>
  <si>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</si>
  <si>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</si>
  <si>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</si>
  <si>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</si>
  <si>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</si>
  <si>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</si>
  <si>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</si>
  <si>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</si>
  <si>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</si>
  <si>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</si>
  <si>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</si>
  <si>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</si>
  <si>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</si>
  <si>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</si>
  <si>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</si>
  <si>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</si>
  <si>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</si>
  <si>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</si>
  <si>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</si>
  <si>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</si>
  <si>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</si>
  <si>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</si>
  <si>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</si>
  <si>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</si>
  <si>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</si>
  <si>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</si>
  <si>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</si>
  <si>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</si>
  <si>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</si>
  <si>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</si>
  <si>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</si>
  <si>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</si>
  <si>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</si>
  <si>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</si>
  <si>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</si>
  <si>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</si>
  <si>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</si>
  <si>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</si>
  <si>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</si>
  <si>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</si>
  <si>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</si>
  <si>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</si>
  <si>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</si>
  <si>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</si>
  <si>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</si>
  <si>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</si>
  <si>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 xml:space="preserve">Wind mine </t>
  </si>
  <si>
    <t>WIND_ON</t>
  </si>
  <si>
    <t>Wind onshore</t>
  </si>
  <si>
    <t>Wind turbine onshore</t>
  </si>
  <si>
    <t>ELE_EX_WIND_TURBINE</t>
  </si>
  <si>
    <t>Maximum output</t>
  </si>
  <si>
    <t>Limitet output</t>
  </si>
  <si>
    <t xml:space="preserve">Coal price </t>
  </si>
  <si>
    <t>Fuel</t>
  </si>
  <si>
    <t>SOLAR</t>
  </si>
  <si>
    <t>Solar power plant</t>
  </si>
  <si>
    <t>MIN_EX_SOLAR</t>
  </si>
  <si>
    <t xml:space="preserve">Solar mine </t>
  </si>
  <si>
    <t>ELE_EX_SOLAR_PV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</si>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</sst>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2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" fontId="5" fillId="27" borderId="0" xfId="0" quotePrefix="1" applyNumberFormat="1" applyFont="1" applyFill="1" applyAlignment="1">
      <alignment horizontal="left"/>
    </xf>
    <xf numFmtId="2" fontId="0" fillId="0" borderId="0" xfId="0" applyNumberFormat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G11" sqref="G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7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7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7"/>
    </row>
    <row r="10" spans="1:11" ht="15.75" customHeight="1">
      <c r="A10" s="104"/>
      <c r="B10" s="39" t="s">
        <v>9</v>
      </c>
      <c r="C10" s="40" t="s">
        <v>137</v>
      </c>
      <c r="D10" s="41" t="s">
        <v>138</v>
      </c>
      <c r="E10" s="42" t="s">
        <v>103</v>
      </c>
      <c r="F10" s="41"/>
      <c r="G10" s="41" t="s">
        <v>104</v>
      </c>
      <c r="H10" s="41"/>
      <c r="I10" s="41"/>
      <c r="J10" s="106"/>
      <c r="K10" s="117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7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7"/>
    </row>
    <row r="14" spans="1:11" ht="15.75" customHeight="1"/>
    <row r="15" spans="1:11" ht="15.75" customHeight="1" thickBot="1">
      <c r="B15" s="116" t="s">
        <v>101</v>
      </c>
      <c r="C15" s="116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132</v>
      </c>
      <c r="E10" s="42" t="s">
        <v>131</v>
      </c>
      <c r="F10" s="41" t="s">
        <v>103</v>
      </c>
      <c r="G10" s="41" t="s">
        <v>107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139</v>
      </c>
      <c r="E11" s="37" t="s">
        <v>140</v>
      </c>
      <c r="F11" s="39" t="s">
        <v>103</v>
      </c>
      <c r="G11" s="39" t="s">
        <v>109</v>
      </c>
      <c r="H11" s="39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141</v>
      </c>
      <c r="E12" s="52" t="s">
        <v>142</v>
      </c>
      <c r="F12" s="41" t="s">
        <v>103</v>
      </c>
      <c r="G12" s="41" t="s">
        <v>107</v>
      </c>
      <c r="H12" s="41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11" sqref="E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20" t="str">
        <f>SEC_Processes!D9</f>
        <v>MIN_EX_WIND_ON</v>
      </c>
      <c r="C9" s="120" t="str">
        <f>SEC_Processes!E9</f>
        <v xml:space="preserve">Wind mine </v>
      </c>
      <c r="D9" s="21" t="str">
        <f>SEC_Comm!C9</f>
        <v>WIND_ON</v>
      </c>
      <c r="E9" s="23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 xml:space="preserve">Solar mine </v>
      </c>
      <c r="D10" s="19" t="str">
        <f>SEC_Comm!C10</f>
        <v>SOLAR</v>
      </c>
      <c r="E10" s="17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9"/>
  <sheetViews>
    <sheetView tabSelected="1" zoomScale="170" zoomScaleNormal="170" workbookViewId="0">
      <selection activeCell="F12" sqref="F12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ELE_EX_SOLAR_PV</v>
      </c>
      <c r="C9" s="62" t="str">
        <f>SEC_Processes!E12</f>
        <v>PV</v>
      </c>
      <c r="D9" s="85" t="str">
        <f>SEC_Comm!C10</f>
        <v>SOLAR</v>
      </c>
      <c r="E9" s="85" t="str">
        <f>SEC_Comm!C8</f>
        <v>ELEC_HV</v>
      </c>
      <c r="F9" s="86">
        <v>2.1</v>
      </c>
      <c r="G9" s="86">
        <v>1</v>
      </c>
      <c r="H9" s="87">
        <v>31.536000000000001</v>
      </c>
      <c r="I9" s="87">
        <v>0.25</v>
      </c>
      <c r="J9" s="17">
        <v>1</v>
      </c>
      <c r="K9" s="87">
        <v>0</v>
      </c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SEC_Comm!C8</f>
        <v>ELEC_HV</v>
      </c>
      <c r="F10" s="90">
        <v>1.345</v>
      </c>
      <c r="G10" s="90">
        <v>1</v>
      </c>
      <c r="H10" s="87">
        <v>31.536000000000001</v>
      </c>
      <c r="I10" s="91">
        <v>0.33</v>
      </c>
      <c r="J10" s="92">
        <v>1</v>
      </c>
      <c r="K10" s="92">
        <v>0</v>
      </c>
    </row>
    <row r="13" spans="2:12">
      <c r="C13" t="s">
        <v>133</v>
      </c>
      <c r="D13">
        <f>F10*H10</f>
        <v>42.41592</v>
      </c>
      <c r="E13" t="s">
        <v>103</v>
      </c>
    </row>
    <row r="14" spans="2:12">
      <c r="C14" t="s">
        <v>134</v>
      </c>
      <c r="D14">
        <f>D13*I10</f>
        <v>13.997253600000001</v>
      </c>
      <c r="E14" t="s">
        <v>103</v>
      </c>
    </row>
    <row r="15" spans="2:12">
      <c r="E15" s="113"/>
    </row>
    <row r="16" spans="2:12">
      <c r="D16" t="s">
        <v>135</v>
      </c>
      <c r="E16" s="121">
        <f>100</f>
        <v>100</v>
      </c>
    </row>
    <row r="17" spans="4:5">
      <c r="D17" t="s">
        <v>136</v>
      </c>
      <c r="E17">
        <f>E16/G8</f>
        <v>333.33333333333337</v>
      </c>
    </row>
    <row r="18" spans="4:5">
      <c r="E18">
        <v>1</v>
      </c>
    </row>
    <row r="19" spans="4:5">
      <c r="E19">
        <f>E17+E18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8" t="s">
        <v>108</v>
      </c>
      <c r="D17" s="118"/>
      <c r="E17" s="118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19" t="s">
        <v>80</v>
      </c>
      <c r="E6" s="119"/>
      <c r="F6" s="11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