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AC1CFCB7-0D14-416C-8776-CF8F5FBF1A90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21" i="15"/>
  <c r="I21" i="15" s="1"/>
  <c r="J21" i="15" s="1"/>
  <c r="K21" i="15" s="1"/>
  <c r="M21" i="15"/>
  <c r="G21" i="15"/>
  <c r="E21" i="15"/>
  <c r="F21" i="15"/>
  <c r="D21" i="15"/>
  <c r="C21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21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6" i="15"/>
  <c r="I36" i="15" s="1"/>
  <c r="J36" i="15" s="1"/>
  <c r="K36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5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5" i="15"/>
  <c r="F36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4" i="15"/>
  <c r="F24" i="15"/>
  <c r="H24" i="15"/>
  <c r="I24" i="15" s="1"/>
  <c r="J24" i="15" s="1"/>
  <c r="K24" i="15" s="1"/>
  <c r="M24" i="15"/>
  <c r="E24" i="15"/>
  <c r="C24" i="15"/>
  <c r="D24" i="15"/>
  <c r="L19" i="11"/>
  <c r="L43" i="11" s="1"/>
  <c r="L67" i="11" s="1"/>
  <c r="BN8" i="14"/>
  <c r="BO8" i="14" s="1"/>
  <c r="BQ8" i="14" s="1"/>
  <c r="BP8" i="14" s="1"/>
  <c r="G35" i="15"/>
  <c r="CE4" i="14"/>
  <c r="CG4" i="14" s="1"/>
  <c r="CF4" i="14" s="1"/>
  <c r="M37" i="15"/>
  <c r="G37" i="15"/>
  <c r="E37" i="15"/>
  <c r="H37" i="15"/>
  <c r="I37" i="15" s="1"/>
  <c r="J37" i="15" s="1"/>
  <c r="K37" i="15" s="1"/>
  <c r="F37" i="15"/>
  <c r="C37" i="15"/>
  <c r="D37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6" i="15"/>
  <c r="M35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6" i="15"/>
  <c r="H35" i="15"/>
  <c r="I35" i="15" s="1"/>
  <c r="J35" i="15" s="1"/>
  <c r="K35" i="15" s="1"/>
  <c r="T25" i="11"/>
  <c r="T49" i="11" s="1"/>
  <c r="T73" i="11" s="1"/>
  <c r="T26" i="11"/>
  <c r="T50" i="11" s="1"/>
  <c r="T74" i="11" s="1"/>
  <c r="G36" i="15"/>
  <c r="D35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6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4" i="15"/>
  <c r="I34" i="15" s="1"/>
  <c r="J34" i="15" s="1"/>
  <c r="K34" i="15" s="1"/>
  <c r="M34" i="15"/>
  <c r="G34" i="15"/>
  <c r="E34" i="15"/>
  <c r="F34" i="15"/>
  <c r="D34" i="15"/>
  <c r="C34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6" i="15"/>
  <c r="F35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L35" i="15" l="1"/>
  <c r="AD12" i="14"/>
  <c r="AE12" i="14" s="1"/>
  <c r="AG12" i="14" s="1"/>
  <c r="AF12" i="14" s="1"/>
  <c r="L17" i="11"/>
  <c r="L41" i="11" s="1"/>
  <c r="L65" i="11" s="1"/>
  <c r="L37" i="15"/>
  <c r="O21" i="11"/>
  <c r="O45" i="11" s="1"/>
  <c r="O69" i="11" s="1"/>
  <c r="F22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5" i="15"/>
  <c r="H25" i="15"/>
  <c r="I25" i="15" s="1"/>
  <c r="J25" i="15" s="1"/>
  <c r="K25" i="15" s="1"/>
  <c r="F25" i="15"/>
  <c r="M25" i="15"/>
  <c r="E25" i="15"/>
  <c r="D25" i="15"/>
  <c r="C25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2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2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9" i="15"/>
  <c r="I19" i="15" s="1"/>
  <c r="J19" i="15" s="1"/>
  <c r="K19" i="15" s="1"/>
  <c r="M19" i="15"/>
  <c r="G19" i="15"/>
  <c r="E19" i="15"/>
  <c r="F19" i="15"/>
  <c r="C19" i="15"/>
  <c r="D19" i="15"/>
  <c r="F23" i="15"/>
  <c r="N25" i="11"/>
  <c r="N49" i="11" s="1"/>
  <c r="N73" i="11" s="1"/>
  <c r="M20" i="11"/>
  <c r="M44" i="11" s="1"/>
  <c r="M68" i="11" s="1"/>
  <c r="H23" i="15"/>
  <c r="I23" i="15" s="1"/>
  <c r="J23" i="15" s="1"/>
  <c r="K23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2" i="15"/>
  <c r="I22" i="15" s="1"/>
  <c r="J22" i="15" s="1"/>
  <c r="K22" i="15" s="1"/>
  <c r="M18" i="11"/>
  <c r="M42" i="11" s="1"/>
  <c r="M66" i="11" s="1"/>
  <c r="L24" i="15"/>
  <c r="O20" i="11"/>
  <c r="O44" i="11" s="1"/>
  <c r="O68" i="11" s="1"/>
  <c r="E23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30" i="15"/>
  <c r="I30" i="15" s="1"/>
  <c r="J30" i="15" s="1"/>
  <c r="K30" i="15" s="1"/>
  <c r="M30" i="15"/>
  <c r="G30" i="15"/>
  <c r="E30" i="15"/>
  <c r="F30" i="15"/>
  <c r="C30" i="15"/>
  <c r="D30" i="15"/>
  <c r="L22" i="11"/>
  <c r="L46" i="11" s="1"/>
  <c r="L70" i="11" s="1"/>
  <c r="G23" i="15"/>
  <c r="N21" i="11"/>
  <c r="N45" i="11" s="1"/>
  <c r="N69" i="11" s="1"/>
  <c r="M22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2" i="15"/>
  <c r="M23" i="11"/>
  <c r="M47" i="11" s="1"/>
  <c r="M71" i="11" s="1"/>
  <c r="M23" i="15"/>
  <c r="N22" i="11"/>
  <c r="N46" i="11" s="1"/>
  <c r="N70" i="11" s="1"/>
  <c r="D22" i="15"/>
  <c r="M24" i="11"/>
  <c r="M48" i="11" s="1"/>
  <c r="M72" i="11" s="1"/>
  <c r="L36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6" i="15"/>
  <c r="H26" i="15"/>
  <c r="I26" i="15" s="1"/>
  <c r="J26" i="15" s="1"/>
  <c r="K26" i="15" s="1"/>
  <c r="F26" i="15"/>
  <c r="M26" i="15"/>
  <c r="E26" i="15"/>
  <c r="C26" i="15"/>
  <c r="D26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3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3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L26" i="15" l="1"/>
  <c r="R7" i="14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3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5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2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C8" i="15"/>
  <c r="E42" i="10"/>
  <c r="E41" i="10"/>
  <c r="L10" i="15" l="1"/>
  <c r="L8" i="15"/>
  <c r="L9" i="15"/>
  <c r="L7" i="15"/>
  <c r="L6" i="15"/>
  <c r="L5" i="15"/>
</calcChain>
</file>

<file path=xl/sharedStrings.xml><?xml version="1.0" encoding="utf-8"?>
<sst xmlns="http://schemas.openxmlformats.org/spreadsheetml/2006/main" count="3968" uniqueCount="931">
  <si>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</si>
  <si>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</si>
  <si>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</si>
  <si>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</si>
  <si>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</si>
  <si>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</si>
  <si>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</si>
  <si>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</si>
  <si>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</si>
  <si>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</si>
  <si>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</si>
  <si>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</si>
  <si>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</si>
  <si>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</si>
  <si>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</si>
  <si>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</si>
  <si>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</si>
  <si>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</si>
  <si>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</si>
  <si>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</si>
  <si>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</si>
  <si>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</si>
  <si>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</si>
  <si>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</si>
  <si>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</si>
  <si>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</si>
  <si>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</si>
  <si>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</si>
  <si>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</si>
  <si>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</si>
  <si>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</si>
  <si>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</si>
  <si>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</si>
  <si>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</si>
  <si>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</si>
  <si>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</si>
  <si>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</si>
  <si>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</si>
  <si>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</si>
  <si>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</si>
  <si>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</si>
  <si>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</si>
  <si>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</si>
  <si>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</si>
  <si>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</si>
  <si>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</si>
  <si>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</si>
  <si>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</si>
  <si>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</si>
  <si>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</si>
  <si>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</si>
  <si>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</si>
  <si>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</si>
  <si>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</si>
  <si>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</si>
  <si>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</si>
  <si>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</si>
  <si>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</si>
  <si>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</si>
  <si>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</si>
  <si>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</si>
  <si>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</si>
  <si>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</si>
  <si>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</si>
  <si>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</si>
  <si>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</si>
  <si>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</si>
  <si>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</si>
  <si>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</si>
  <si>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</si>
  <si>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</si>
  <si>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</si>
  <si>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</si>
  <si>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</si>
  <si>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</si>
  <si>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</si>
  <si>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</si>
  <si>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</si>
  <si>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</si>
  <si>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</si>
  <si>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</si>
  <si>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</si>
  <si>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</si>
  <si>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</si>
  <si>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</si>
  <si>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</si>
  <si>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</si>
  <si>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</si>
  <si>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</si>
  <si>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</si>
  <si>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</si>
  <si>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</si>
  <si>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</si>
  <si>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</si>
  <si>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</si>
  <si>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</si>
  <si>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</si>
  <si>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</si>
  <si>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</si>
  <si>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</si>
  <si>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</si>
  <si>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</si>
  <si>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</si>
  <si>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</si>
  <si>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</si>
  <si>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</si>
  <si>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</si>
  <si>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</si>
  <si>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</si>
  <si>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</si>
  <si>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</si>
  <si>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</si>
  <si>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</si>
  <si>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</si>
  <si>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</si>
  <si>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</si>
  <si>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</si>
  <si>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</si>
  <si>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</si>
  <si>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</si>
  <si>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</si>
  <si>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</si>
  <si>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</si>
  <si>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</si>
  <si>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</si>
  <si>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</si>
  <si>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</si>
  <si>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</si>
  <si>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</si>
  <si>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</si>
  <si>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</si>
  <si>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</si>
  <si>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</si>
  <si>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</si>
  <si>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</si>
  <si>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</si>
  <si>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</si>
  <si>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</si>
  <si>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</si>
  <si>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</si>
  <si>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</si>
  <si>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</si>
  <si>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</si>
  <si>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</si>
  <si>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</si>
  <si>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</si>
  <si>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</si>
  <si>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</si>
  <si>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</si>
  <si>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</si>
  <si>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</si>
  <si>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</si>
  <si>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</si>
  <si>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</si>
  <si>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</si>
  <si>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</si>
  <si>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</si>
  <si>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</si>
  <si>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</si>
  <si>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</si>
  <si>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</si>
  <si>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</si>
  <si>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</si>
  <si>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</si>
  <si>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</si>
  <si>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</si>
  <si>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</si>
  <si>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</si>
  <si>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</si>
  <si>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</si>
  <si>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</si>
  <si>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</si>
  <si>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</si>
  <si>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</si>
  <si>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</si>
  <si>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</si>
  <si>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</si>
  <si>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</si>
  <si>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</si>
  <si>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</si>
  <si>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</si>
  <si>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</si>
  <si>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</si>
  <si>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</si>
  <si>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</si>
  <si>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</si>
  <si>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</si>
  <si>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</si>
  <si>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</si>
  <si>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</si>
  <si>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</si>
  <si>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</si>
  <si>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</si>
  <si>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</si>
  <si>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</si>
  <si>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</si>
  <si>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</si>
  <si>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</si>
  <si>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</si>
  <si>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</si>
  <si>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</si>
  <si>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</si>
  <si>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</si>
  <si>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</si>
  <si>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</si>
  <si>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</si>
  <si>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</si>
  <si>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</si>
  <si>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</si>
  <si>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</si>
  <si>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</si>
  <si>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</si>
  <si>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</si>
  <si>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</si>
  <si>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</si>
  <si>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</si>
  <si>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</si>
  <si>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</si>
  <si>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</si>
  <si>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</si>
  <si>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</si>
  <si>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</si>
  <si>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</si>
  <si>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</si>
  <si>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</si>
  <si>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</si>
  <si>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</si>
  <si>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</si>
  <si>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</si>
  <si>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</si>
  <si>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</si>
  <si>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</si>
  <si>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</si>
  <si>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</si>
  <si>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</si>
  <si>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</si>
  <si>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</si>
  <si>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</si>
  <si>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</si>
  <si>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</si>
  <si>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</si>
  <si>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</si>
  <si>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</si>
  <si>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</si>
  <si>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</si>
  <si>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</si>
  <si>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</si>
  <si>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</si>
  <si>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</si>
  <si>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</si>
  <si>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</si>
  <si>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</si>
  <si>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</si>
  <si>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</si>
  <si>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</si>
  <si>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</si>
  <si>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</si>
  <si>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</si>
  <si>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</si>
  <si>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</si>
  <si>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</si>
  <si>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</si>
  <si>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</si>
  <si>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</si>
  <si>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</si>
  <si>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</si>
  <si>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</si>
  <si>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</si>
  <si>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</si>
  <si>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</si>
  <si>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</si>
  <si>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</si>
  <si>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</si>
  <si>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</si>
  <si>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</si>
  <si>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</si>
  <si>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</si>
  <si>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</si>
  <si>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</si>
  <si>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</si>
  <si>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</si>
  <si>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</si>
  <si>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</si>
  <si>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</si>
  <si>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</si>
  <si>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</si>
  <si>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</si>
  <si>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</si>
  <si>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</si>
  <si>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</si>
  <si>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</si>
  <si>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</si>
  <si>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</si>
  <si>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</si>
  <si>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</si>
  <si>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</si>
  <si>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</si>
  <si>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</si>
  <si>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</si>
  <si>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</si>
  <si>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</si>
  <si>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</si>
  <si>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</si>
  <si>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</si>
  <si>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</si>
  <si>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</si>
  <si>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</si>
  <si>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</si>
  <si>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</si>
  <si>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</si>
  <si>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</si>
  <si>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</si>
  <si>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</si>
  <si>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</si>
  <si>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</si>
  <si>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</si>
  <si>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</si>
  <si>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</si>
  <si>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</si>
  <si>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</si>
  <si>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</si>
  <si>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</si>
  <si>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</si>
  <si>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</si>
  <si>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</si>
  <si>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</si>
  <si>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</si>
  <si>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</si>
  <si>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</si>
  <si>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</si>
  <si>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</si>
  <si>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</si>
  <si>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</si>
  <si>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</si>
  <si>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</si>
  <si>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</si>
  <si>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</si>
  <si>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</si>
  <si>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</si>
  <si>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</si>
  <si>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</si>
  <si>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</si>
  <si>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</si>
  <si>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</si>
  <si>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</si>
  <si>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</si>
  <si>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</si>
  <si>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</si>
  <si>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</si>
  <si>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</si>
  <si>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</si>
  <si>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</si>
  <si>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</si>
  <si>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</si>
  <si>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</si>
  <si>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</si>
  <si>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</si>
  <si>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</si>
  <si>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</si>
  <si>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</si>
  <si>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</si>
  <si>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</si>
  <si>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</si>
  <si>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</si>
  <si>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</si>
  <si>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</si>
  <si>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</si>
  <si>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</si>
  <si>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</si>
  <si>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</si>
  <si>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</si>
  <si>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</si>
  <si>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</si>
  <si>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</si>
  <si>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</si>
  <si>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</si>
  <si>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</si>
  <si>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</si>
  <si>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</si>
  <si>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</si>
  <si>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</si>
  <si>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</si>
  <si>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</si>
  <si>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</si>
  <si>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</si>
  <si>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</si>
  <si>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</si>
  <si>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</si>
  <si>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</si>
  <si>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</si>
  <si>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</si>
  <si>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</si>
  <si>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</si>
  <si>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</si>
  <si>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</si>
  <si>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</si>
  <si>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</si>
  <si>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</si>
  <si>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</si>
  <si>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</si>
  <si>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</si>
  <si>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</si>
  <si>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</si>
  <si>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</si>
  <si>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</si>
  <si>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</si>
  <si>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</si>
  <si>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</si>
  <si>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</si>
  <si>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</si>
  <si>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</si>
  <si>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</si>
  <si>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</si>
  <si>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</si>
  <si>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</si>
  <si>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</si>
  <si>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</si>
  <si>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</si>
  <si>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</si>
  <si>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</si>
  <si>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</si>
  <si>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</si>
  <si>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</si>
  <si>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</si>
  <si>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</si>
  <si>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</si>
  <si>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</si>
  <si>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</si>
  <si>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</si>
  <si>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</si>
  <si>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</si>
  <si>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</si>
  <si>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</si>
  <si>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</si>
  <si>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</si>
  <si>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</si>
  <si>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</si>
  <si>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</si>
  <si>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</si>
  <si>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</si>
  <si>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</si>
  <si>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</si>
  <si>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</si>
  <si>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</si>
  <si>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</si>
  <si>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</si>
  <si>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</si>
  <si>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</si>
  <si>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</si>
  <si>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</si>
  <si>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</si>
  <si>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</si>
  <si>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</si>
  <si>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</si>
  <si>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</si>
  <si>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</si>
  <si>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</si>
  <si>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</si>
  <si>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</si>
  <si>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</si>
  <si>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</si>
  <si>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</si>
  <si>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</si>
  <si>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</si>
  <si>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</si>
  <si>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</si>
  <si>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</si>
  <si>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</si>
  <si>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</si>
  <si>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</si>
  <si>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</si>
  <si>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</si>
  <si>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</si>
  <si>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</si>
  <si>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</si>
  <si>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</si>
  <si>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</si>
  <si>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</si>
  <si>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</si>
  <si>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</si>
  <si>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</si>
  <si>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</si>
  <si>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</si>
  <si>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</si>
  <si>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</si>
  <si>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</si>
  <si>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</si>
  <si>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</si>
  <si>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</si>
  <si>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</si>
  <si>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</si>
  <si>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</si>
  <si>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</si>
  <si>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</si>
  <si>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</si>
  <si>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</si>
  <si>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</si>
  <si>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</si>
  <si>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</si>
  <si>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</si>
  <si>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</si>
  <si>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</si>
  <si>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</si>
  <si>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</si>
  <si>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</si>
  <si>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</si>
  <si>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</si>
  <si>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</si>
  <si>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</si>
  <si>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</si>
  <si>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</si>
  <si>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</si>
  <si>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</si>
  <si>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</si>
  <si>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</si>
  <si>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</si>
  <si>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</si>
  <si>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</si>
  <si>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</si>
  <si>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</si>
  <si>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</si>
  <si>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</si>
  <si>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</si>
  <si>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</si>
  <si>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</si>
  <si>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</si>
  <si>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</si>
  <si>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</si>
  <si>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</si>
  <si>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</si>
  <si>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</si>
  <si>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</si>
  <si>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</si>
  <si>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</si>
  <si>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</si>
  <si>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</si>
  <si>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</si>
  <si>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</si>
  <si>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</si>
  <si>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</si>
  <si>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</si>
  <si>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</si>
  <si>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</si>
  <si>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</si>
  <si>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</si>
  <si>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</si>
  <si>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</si>
  <si>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</si>
  <si>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</si>
  <si>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</si>
  <si>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</si>
  <si>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</si>
  <si>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</si>
  <si>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</si>
  <si>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</si>
  <si>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</si>
  <si>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</si>
  <si>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</si>
  <si>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</si>
  <si>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</si>
  <si>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</si>
  <si>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</si>
  <si>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</si>
  <si>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</si>
  <si>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</si>
  <si>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</si>
  <si>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</si>
  <si>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</si>
  <si>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</si>
  <si>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</si>
  <si>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</si>
  <si>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</si>
  <si>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</si>
  <si>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</si>
  <si>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</si>
  <si>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</si>
  <si>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</si>
  <si>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</si>
  <si>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</si>
  <si>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</si>
  <si>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</si>
  <si>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</si>
  <si>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</si>
  <si>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</si>
  <si>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</si>
  <si>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</si>
  <si>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</si>
  <si>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</si>
  <si>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</si>
  <si>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</si>
  <si>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</si>
  <si>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</si>
  <si>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</si>
  <si>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</si>
  <si>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</si>
  <si>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</si>
  <si>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</si>
  <si>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</si>
  <si>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</si>
  <si>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</si>
  <si>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</si>
  <si>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</si>
  <si>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</si>
  <si>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</si>
  <si>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</si>
  <si>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</si>
  <si>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</si>
  <si>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</si>
  <si>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</si>
  <si>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</si>
  <si>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</si>
  <si>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</si>
  <si>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</si>
  <si>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</si>
  <si>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</si>
  <si>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</si>
  <si>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</si>
  <si>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</si>
  <si>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</si>
  <si>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</si>
  <si>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</si>
  <si>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</si>
  <si>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</si>
  <si>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</si>
  <si>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</si>
  <si>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</si>
  <si>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</si>
  <si>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</si>
  <si>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</si>
  <si>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</si>
  <si>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</si>
  <si>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</si>
  <si>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</si>
  <si>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</si>
  <si>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</si>
  <si>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</si>
  <si>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</si>
  <si>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</si>
  <si>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</si>
  <si>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</si>
  <si>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</si>
  <si>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</si>
  <si>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</si>
  <si>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</si>
  <si>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</si>
  <si>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</si>
  <si>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</si>
  <si>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</si>
  <si>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</si>
  <si>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</si>
  <si>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</si>
  <si>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</si>
  <si>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</si>
  <si>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</si>
  <si>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</si>
  <si>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</si>
  <si>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</si>
  <si>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</si>
  <si>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</si>
  <si>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</si>
  <si>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</si>
  <si>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</si>
  <si>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</si>
  <si>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</si>
  <si>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</si>
  <si>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</si>
  <si>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</si>
  <si>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</si>
  <si>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</si>
  <si>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</si>
  <si>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</si>
  <si>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</si>
  <si>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</si>
  <si>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</si>
  <si>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</si>
  <si>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</si>
  <si>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</si>
  <si>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</si>
  <si>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</si>
  <si>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</si>
  <si>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</si>
  <si>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</si>
  <si>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</si>
  <si>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</si>
  <si>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</si>
  <si>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</si>
  <si>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</si>
  <si>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</si>
  <si>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</si>
  <si>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</si>
  <si>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</si>
  <si>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</si>
  <si>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</si>
  <si>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</si>
  <si>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</si>
  <si>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</si>
  <si>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</si>
  <si>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</si>
  <si>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</si>
  <si>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</si>
  <si>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</si>
  <si>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</si>
  <si>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</si>
  <si>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</si>
  <si>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</si>
  <si>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</si>
  <si>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</si>
  <si>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</si>
  <si>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</si>
  <si>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</si>
  <si>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</si>
  <si>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</si>
  <si>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</si>
  <si>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</si>
  <si>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</si>
  <si>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</si>
  <si>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</si>
  <si>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</si>
  <si>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</si>
  <si>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</si>
  <si>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</si>
  <si>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</si>
  <si>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</si>
  <si>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</si>
  <si>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</si>
  <si>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</si>
  <si>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</si>
  <si>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</si>
  <si>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</si>
  <si>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</si>
  <si>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</si>
  <si>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</si>
  <si>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</si>
  <si>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</si>
  <si>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</si>
  <si>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</si>
  <si>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</si>
  <si>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</si>
  <si>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</si>
  <si>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</si>
  <si>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</si>
  <si>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</si>
  <si>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</si>
  <si>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</si>
  <si>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</si>
  <si>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</si>
  <si>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</si>
  <si>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</si>
  <si>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</si>
  <si>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</si>
  <si>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</si>
  <si>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</si>
  <si>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</si>
  <si>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</si>
  <si>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</si>
  <si>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</si>
  <si>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</si>
  <si>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</si>
  <si>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</si>
  <si>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</si>
  <si>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</si>
  <si>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</si>
  <si>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</si>
  <si>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</si>
  <si>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</si>
  <si>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</si>
  <si>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</si>
  <si>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</si>
  <si>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</si>
  <si>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</si>
  <si>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</si>
  <si>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</si>
  <si>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</si>
  <si>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</si>
  <si>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</si>
  <si>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</si>
  <si>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</si>
  <si>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</si>
  <si>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</si>
  <si>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</si>
  <si>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</si>
  <si>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</si>
  <si>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</si>
  <si>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</si>
  <si>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</si>
  <si>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</si>
  <si>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</si>
  <si>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</si>
  <si>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</si>
  <si>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</si>
  <si>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</si>
  <si>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</si>
  <si>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</si>
  <si>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</si>
  <si>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</si>
  <si>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</si>
  <si>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</si>
  <si>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</si>
  <si>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</si>
  <si>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</si>
  <si>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</si>
  <si>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</si>
  <si>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</si>
  <si>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</si>
  <si>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</si>
  <si>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</si>
  <si>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</si>
  <si>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</si>
  <si>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</si>
  <si>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</si>
  <si>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</si>
  <si>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</si>
  <si>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</si>
  <si>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</si>
  <si>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</si>
  <si>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</si>
  <si>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</si>
  <si>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</si>
  <si>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</si>
  <si>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</si>
  <si>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</si>
  <si>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</si>
  <si>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</si>
  <si>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</si>
  <si>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</si>
  <si>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</si>
  <si>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</si>
  <si>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</si>
  <si>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</si>
  <si>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</si>
  <si>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</si>
  <si>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</si>
  <si>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</si>
  <si>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</si>
  <si>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</si>
  <si>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</si>
  <si>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</si>
  <si>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</si>
  <si>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</si>
  <si>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</si>
  <si>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</si>
  <si>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</si>
  <si>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</si>
  <si>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</si>
  <si>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</si>
  <si>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</si>
  <si>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</si>
  <si>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</si>
  <si>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</si>
  <si>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</si>
  <si>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</si>
  <si>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</si>
  <si>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</si>
  <si>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</si>
  <si>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</si>
  <si>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</si>
  <si>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</si>
  <si>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</si>
  <si>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</si>
  <si>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</si>
  <si>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</si>
  <si>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</si>
  <si>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</si>
  <si>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</si>
  <si>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</si>
  <si>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</si>
  <si>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</si>
  <si>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</si>
  <si>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</si>
  <si>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</si>
  <si>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</si>
  <si>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</si>
  <si>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</si>
  <si>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</si>
  <si>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</si>
  <si>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</si>
  <si>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</si>
  <si>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</si>
  <si>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</si>
  <si>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</si>
  <si>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</si>
  <si>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</si>
  <si>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</si>
  <si>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</si>
  <si>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</si>
  <si>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</si>
  <si>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</si>
  <si>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</si>
  <si>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</si>
  <si>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</si>
  <si>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</si>
  <si>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</si>
  <si>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</si>
  <si>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</si>
  <si>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</si>
  <si>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</si>
  <si>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</si>
  <si>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</si>
  <si>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</si>
  <si>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</si>
  <si>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</si>
  <si>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</si>
  <si>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</si>
  <si>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</si>
  <si>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</si>
  <si>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</si>
  <si>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</si>
  <si>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</si>
  <si>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</si>
  <si>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</si>
  <si>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</si>
  <si>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</si>
  <si>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</si>
  <si>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</si>
  <si>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</si>
  <si>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</si>
  <si>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</si>
  <si>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</si>
  <si>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</si>
  <si>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</si>
  <si>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</si>
  <si>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</si>
  <si>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</si>
  <si>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</si>
  <si>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</si>
  <si>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</si>
  <si>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</si>
  <si>
    <t>https://github.com/JNAVillacastin/AMU-AMR-KAP-Excel-Tool-</t>
  </si>
  <si>
    <t>OneNote Link</t>
  </si>
  <si>
    <t>in github repository</t>
  </si>
  <si>
    <t>HOW THE TOOL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</si>
</sst>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4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7" xfId="0" applyBorder="1"/>
    <xf numFmtId="0" fontId="0" fillId="0" borderId="48" xfId="0" applyBorder="1"/>
    <xf numFmtId="0" fontId="3" fillId="0" borderId="0" xfId="1" applyBorder="1"/>
    <xf numFmtId="0" fontId="1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left"/>
    </xf>
    <xf numFmtId="0" fontId="0" fillId="5" borderId="7" xfId="0" applyFill="1" applyBorder="1"/>
    <xf numFmtId="0" fontId="0" fillId="9" borderId="7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0" borderId="7" xfId="0" applyFill="1" applyBorder="1"/>
    <xf numFmtId="0" fontId="0" fillId="11" borderId="49" xfId="0" applyFill="1" applyBorder="1"/>
    <xf numFmtId="0" fontId="0" fillId="5" borderId="28" xfId="0" applyFill="1" applyBorder="1"/>
    <xf numFmtId="0" fontId="0" fillId="5" borderId="30" xfId="0" applyFill="1" applyBorder="1"/>
    <xf numFmtId="0" fontId="0" fillId="5" borderId="50" xfId="0" applyFill="1" applyBorder="1"/>
    <xf numFmtId="0" fontId="0" fillId="9" borderId="28" xfId="0" applyFill="1" applyBorder="1"/>
    <xf numFmtId="0" fontId="0" fillId="9" borderId="50" xfId="0" applyFill="1" applyBorder="1"/>
    <xf numFmtId="0" fontId="0" fillId="10" borderId="28" xfId="0" applyFill="1" applyBorder="1"/>
    <xf numFmtId="0" fontId="0" fillId="10" borderId="30" xfId="0" applyFill="1" applyBorder="1"/>
    <xf numFmtId="0" fontId="0" fillId="10" borderId="50" xfId="0" applyFill="1" applyBorder="1"/>
    <xf numFmtId="0" fontId="0" fillId="3" borderId="2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50" xfId="0" applyFill="1" applyBorder="1"/>
    <xf numFmtId="0" fontId="0" fillId="0" borderId="51" xfId="0" applyBorder="1"/>
    <xf numFmtId="0" fontId="0" fillId="0" borderId="52" xfId="0" applyBorder="1"/>
    <xf numFmtId="0" fontId="0" fillId="0" borderId="41" xfId="0" applyBorder="1"/>
    <xf numFmtId="0" fontId="0" fillId="0" borderId="42" xfId="0" applyBorder="1"/>
    <xf numFmtId="0" fontId="0" fillId="0" borderId="46" xfId="0" applyBorder="1"/>
    <xf numFmtId="0" fontId="0" fillId="0" borderId="45" xfId="0" applyBorder="1"/>
    <xf numFmtId="0" fontId="0" fillId="0" borderId="43" xfId="0" applyBorder="1"/>
    <xf numFmtId="0" fontId="0" fillId="3" borderId="41" xfId="0" applyFill="1" applyBorder="1"/>
    <xf numFmtId="0" fontId="0" fillId="0" borderId="53" xfId="0" applyBorder="1"/>
    <xf numFmtId="0" fontId="0" fillId="0" borderId="54" xfId="0" applyBorder="1"/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20" borderId="2" xfId="1" applyFill="1" applyBorder="1" applyAlignment="1">
      <alignment horizontal="center"/>
    </xf>
    <xf numFmtId="0" fontId="3" fillId="20" borderId="3" xfId="1" applyFill="1" applyBorder="1" applyAlignment="1">
      <alignment horizontal="center"/>
    </xf>
    <xf numFmtId="0" fontId="3" fillId="20" borderId="4" xfId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3" fillId="5" borderId="29" xfId="1" applyFill="1" applyBorder="1" applyAlignment="1">
      <alignment horizontal="center"/>
    </xf>
    <xf numFmtId="0" fontId="3" fillId="5" borderId="13" xfId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3" fillId="5" borderId="20" xfId="1" applyFill="1" applyBorder="1" applyAlignment="1">
      <alignment horizontal="center"/>
    </xf>
    <xf numFmtId="0" fontId="3" fillId="5" borderId="19" xfId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9" borderId="37" xfId="0" applyFont="1" applyFill="1" applyBorder="1" applyAlignment="1">
      <alignment horizontal="center" vertical="center"/>
    </xf>
    <xf numFmtId="0" fontId="11" fillId="19" borderId="38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11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15" fillId="19" borderId="5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3" fillId="0" borderId="5" xfId="1" applyBorder="1" applyAlignment="1">
      <alignment horizontal="center" vertical="center"/>
    </xf>
    <xf numFmtId="0" fontId="4" fillId="4" borderId="0" xfId="0" applyFont="1" applyFill="1" applyBorder="1" applyAlignment="1"/>
    <xf numFmtId="0" fontId="4" fillId="4" borderId="12" xfId="0" applyFont="1" applyFill="1" applyBorder="1" applyAlignment="1"/>
    <xf numFmtId="0" fontId="1" fillId="4" borderId="11" xfId="0" applyFont="1" applyFill="1" applyBorder="1" applyAlignment="1"/>
    <xf numFmtId="0" fontId="1" fillId="4" borderId="0" xfId="0" applyFont="1" applyFill="1" applyBorder="1" applyAlignment="1"/>
    <xf numFmtId="0" fontId="1" fillId="4" borderId="12" xfId="0" applyFont="1" applyFill="1" applyBorder="1" applyAlignment="1"/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590550</xdr:colOff>
      <xdr:row>1</xdr:row>
      <xdr:rowOff>154110</xdr:rowOff>
    </xdr:from>
    <xdr:to>
      <xdr:col>16</xdr:col>
      <xdr:colOff>410232</xdr:colOff>
      <xdr:row>13</xdr:row>
      <xdr:rowOff>88900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E2DF0B-5B0E-4C09-B792-66802977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344610"/>
          <a:ext cx="2867682" cy="21636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17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5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tableColumns count="13">
    <tableColumn id="1" xr3:uid="{AA97BE23-90D2-4E96-AF43-8DA8E313A3A9}" name="Array" dataDxfId="3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2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16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15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14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13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12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11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10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9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8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tableColumns count="13">
    <tableColumn id="1" xr3:uid="{C7171BCA-EC5A-43DF-A7B0-81379CB6F1DD}" name="Array" dataDxfId="7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6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NAVillacastin/AMU-AMR-KAP-Excel-Tool-/tree/master/survey%20sheets" TargetMode="External"/><Relationship Id="rId2" Type="http://schemas.openxmlformats.org/officeDocument/2006/relationships/hyperlink" Target="https://onedrive.live.com/view.aspx?resid=DBD0F6CB78BD8D2D%21120&amp;id=documents" TargetMode="External"/><Relationship Id="rId1" Type="http://schemas.openxmlformats.org/officeDocument/2006/relationships/hyperlink" Target="https://github.com/JNAVillacastin/AMU-AMR-KAP-Excel-Tool-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topLeftCell="B1" zoomScaleNormal="100" zoomScaleSheetLayoutView="84" workbookViewId="0">
      <selection activeCell="P20" sqref="P20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59" t="s">
        <v>930</v>
      </c>
      <c r="M1" s="160"/>
      <c r="N1" s="160"/>
      <c r="O1" s="160"/>
      <c r="P1" s="160"/>
      <c r="Q1" s="161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23"/>
      <c r="N3" s="123"/>
      <c r="O3" s="123"/>
      <c r="P3" s="123"/>
      <c r="Q3" s="124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329"/>
      <c r="N4" s="329"/>
      <c r="O4" s="329"/>
      <c r="P4" s="329"/>
      <c r="Q4" s="330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331"/>
      <c r="M5" s="332"/>
      <c r="N5" s="332"/>
      <c r="O5" s="332"/>
      <c r="P5" s="332"/>
      <c r="Q5" s="333"/>
      <c r="R5" s="4"/>
    </row>
    <row r="6" spans="1:18" x14ac:dyDescent="0.35">
      <c r="A6" s="147" t="s">
        <v>10</v>
      </c>
      <c r="B6" s="148"/>
      <c r="C6" s="148"/>
      <c r="D6" s="148"/>
      <c r="E6" s="148"/>
      <c r="F6" s="148"/>
      <c r="G6" s="149" t="s">
        <v>9</v>
      </c>
      <c r="H6" s="150"/>
      <c r="I6" s="150"/>
      <c r="J6" s="150"/>
      <c r="K6" s="151"/>
      <c r="L6" s="331"/>
      <c r="M6" s="332"/>
      <c r="N6" s="332"/>
      <c r="O6" s="332"/>
      <c r="P6" s="332"/>
      <c r="Q6" s="333"/>
      <c r="R6" s="4"/>
    </row>
    <row r="7" spans="1:18" x14ac:dyDescent="0.35">
      <c r="A7" s="10" t="s">
        <v>8</v>
      </c>
      <c r="B7" s="170" t="s">
        <v>18</v>
      </c>
      <c r="C7" s="171"/>
      <c r="D7" s="171"/>
      <c r="E7" s="171"/>
      <c r="F7" s="171"/>
      <c r="G7" s="133" t="s">
        <v>7</v>
      </c>
      <c r="H7" s="134"/>
      <c r="I7" s="134"/>
      <c r="J7" s="134"/>
      <c r="K7" s="135"/>
      <c r="L7" s="331"/>
      <c r="M7" s="332"/>
      <c r="N7" s="332"/>
      <c r="O7" s="332"/>
      <c r="P7" s="332"/>
      <c r="Q7" s="333"/>
      <c r="R7" s="4"/>
    </row>
    <row r="8" spans="1:18" x14ac:dyDescent="0.35">
      <c r="A8" s="2" t="s">
        <v>6</v>
      </c>
      <c r="B8" s="138" t="s">
        <v>18</v>
      </c>
      <c r="C8" s="139"/>
      <c r="D8" s="139"/>
      <c r="E8" s="139"/>
      <c r="F8" s="139"/>
      <c r="G8" s="15" t="s">
        <v>5</v>
      </c>
      <c r="H8" s="140" t="s">
        <v>14</v>
      </c>
      <c r="I8" s="140"/>
      <c r="J8" s="140"/>
      <c r="K8" s="141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3</v>
      </c>
      <c r="B9" s="88" t="str">
        <f>CONCATENATE("(n = ", COUNT(raw_data!A:A), ")")</f>
        <v>(n = 10)</v>
      </c>
      <c r="C9" s="87" t="s">
        <v>925</v>
      </c>
      <c r="D9" s="89" t="s">
        <v>926</v>
      </c>
      <c r="E9" s="87"/>
      <c r="F9" s="87"/>
      <c r="G9" s="16" t="s">
        <v>11</v>
      </c>
      <c r="H9" s="136" t="s">
        <v>15</v>
      </c>
      <c r="I9" s="136"/>
      <c r="J9" s="136"/>
      <c r="K9" s="137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</v>
      </c>
      <c r="B10" s="138" t="s">
        <v>18</v>
      </c>
      <c r="C10" s="139"/>
      <c r="D10" s="139"/>
      <c r="E10" s="139"/>
      <c r="F10" s="139"/>
      <c r="G10" s="17" t="s">
        <v>19</v>
      </c>
      <c r="H10" s="162" t="s">
        <v>24</v>
      </c>
      <c r="I10" s="163"/>
      <c r="J10" s="163"/>
      <c r="K10" s="164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1</v>
      </c>
      <c r="B11" s="157" t="s">
        <v>18</v>
      </c>
      <c r="C11" s="158"/>
      <c r="D11" s="158"/>
      <c r="E11" s="158"/>
      <c r="F11" s="158"/>
      <c r="G11" s="16" t="s">
        <v>12</v>
      </c>
      <c r="H11" s="165" t="s">
        <v>4</v>
      </c>
      <c r="I11" s="165"/>
      <c r="J11" s="165"/>
      <c r="K11" s="166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72" t="s">
        <v>0</v>
      </c>
      <c r="B12" s="173"/>
      <c r="C12" s="173"/>
      <c r="D12" s="173"/>
      <c r="E12" s="173"/>
      <c r="F12" s="173"/>
      <c r="G12" s="18" t="s">
        <v>20</v>
      </c>
      <c r="H12" s="167" t="s">
        <v>25</v>
      </c>
      <c r="I12" s="168"/>
      <c r="J12" s="168"/>
      <c r="K12" s="169"/>
      <c r="L12" s="23"/>
      <c r="M12" s="24"/>
      <c r="N12" s="24"/>
      <c r="O12" s="24"/>
      <c r="P12" s="24"/>
      <c r="Q12" s="25"/>
      <c r="R12" s="4"/>
    </row>
    <row r="13" spans="1:18" x14ac:dyDescent="0.35">
      <c r="A13" s="152" t="s">
        <v>22</v>
      </c>
      <c r="B13" s="153"/>
      <c r="C13" s="154"/>
      <c r="D13" s="155" t="s">
        <v>928</v>
      </c>
      <c r="E13" s="156"/>
      <c r="F13" s="156"/>
      <c r="G13" s="19" t="s">
        <v>13</v>
      </c>
      <c r="H13" s="142" t="s">
        <v>16</v>
      </c>
      <c r="I13" s="142"/>
      <c r="J13" s="142"/>
      <c r="K13" s="143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28" t="s">
        <v>23</v>
      </c>
      <c r="B14" s="129"/>
      <c r="C14" s="130"/>
      <c r="D14" s="131" t="s">
        <v>929</v>
      </c>
      <c r="E14" s="132"/>
      <c r="F14" s="132"/>
      <c r="G14" s="31" t="s">
        <v>21</v>
      </c>
      <c r="H14" s="144" t="s">
        <v>26</v>
      </c>
      <c r="I14" s="144"/>
      <c r="J14" s="145"/>
      <c r="K14" s="146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17</v>
      </c>
      <c r="B15" s="125" t="s">
        <v>927</v>
      </c>
      <c r="C15" s="126"/>
      <c r="D15" s="126"/>
      <c r="E15" s="126"/>
      <c r="F15" s="126"/>
      <c r="G15" s="126"/>
      <c r="H15" s="126"/>
      <c r="I15" s="127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21"/>
      <c r="I22" s="122"/>
      <c r="J22" s="122"/>
      <c r="K22" s="122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3">
    <mergeCell ref="D13:F13"/>
    <mergeCell ref="B10:F10"/>
    <mergeCell ref="B11:F11"/>
    <mergeCell ref="L1:Q1"/>
    <mergeCell ref="H10:K10"/>
    <mergeCell ref="H11:K11"/>
    <mergeCell ref="H12:K12"/>
    <mergeCell ref="B7:F7"/>
    <mergeCell ref="A12:F12"/>
    <mergeCell ref="H22:K22"/>
    <mergeCell ref="M3:Q3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FB2C180D-AEB1-434A-B510-7BAEAA5DA250}"/>
    <hyperlink ref="D13:F13" r:id="rId2" display="to make" xr:uid="{DED7BCBD-9EDB-4305-AC7A-E46E94F10AAB}"/>
    <hyperlink ref="D14:F14" r:id="rId3" display="to make" xr:uid="{17C1F1C3-7427-4C2D-A492-20A631B76D96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923</v>
      </c>
      <c r="B1" s="195" t="s">
        <v>477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7"/>
      <c r="CR1" s="198" t="s">
        <v>478</v>
      </c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200"/>
      <c r="EF1" s="201" t="s">
        <v>479</v>
      </c>
      <c r="EG1" s="202"/>
      <c r="EH1" s="202"/>
      <c r="EI1" s="202"/>
      <c r="EJ1" s="202"/>
      <c r="EK1" s="202"/>
      <c r="EL1" s="202"/>
      <c r="EM1" s="202"/>
      <c r="EN1" s="202"/>
      <c r="EO1" s="203"/>
      <c r="EP1" s="204" t="s">
        <v>480</v>
      </c>
      <c r="EQ1" s="205"/>
      <c r="ER1" s="205"/>
      <c r="ES1" s="205"/>
      <c r="ET1" s="205"/>
      <c r="EU1" s="205"/>
      <c r="EV1" s="205"/>
      <c r="EW1" s="205"/>
      <c r="EX1" s="205"/>
      <c r="EY1" s="205"/>
      <c r="EZ1" s="205"/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5"/>
      <c r="FM1" s="205"/>
      <c r="FN1" s="205"/>
      <c r="FO1" s="205"/>
      <c r="FP1" s="205"/>
      <c r="FQ1" s="205"/>
      <c r="FR1" s="205"/>
      <c r="FS1" s="205"/>
      <c r="FT1" s="205"/>
      <c r="FU1" s="205"/>
      <c r="FV1" s="205"/>
      <c r="FW1" s="205"/>
      <c r="FX1" s="205"/>
      <c r="FY1" s="205"/>
      <c r="FZ1" s="205"/>
      <c r="GA1" s="205"/>
      <c r="GB1" s="205"/>
      <c r="GC1" s="205"/>
      <c r="GD1" s="205"/>
      <c r="GE1" s="205"/>
      <c r="GF1" s="205"/>
      <c r="GG1" s="205"/>
      <c r="GH1" s="205"/>
      <c r="GI1" s="205"/>
      <c r="GJ1" s="205"/>
      <c r="GK1" s="205"/>
      <c r="GL1" s="205"/>
      <c r="GM1" s="205"/>
      <c r="GN1" s="205"/>
      <c r="GO1" s="205"/>
      <c r="GP1" s="205"/>
      <c r="GQ1" s="205"/>
      <c r="GR1" s="205"/>
      <c r="GS1" s="205"/>
      <c r="GT1" s="205"/>
      <c r="GU1" s="205"/>
      <c r="GV1" s="205"/>
      <c r="GW1" s="205"/>
      <c r="GX1" s="205"/>
      <c r="GY1" s="205"/>
      <c r="GZ1" s="205"/>
      <c r="HA1" s="205"/>
      <c r="HB1" s="205"/>
      <c r="HC1" s="205"/>
      <c r="HD1" s="205"/>
      <c r="HE1" s="183" t="s">
        <v>483</v>
      </c>
      <c r="HF1" s="184"/>
      <c r="HG1" s="185"/>
      <c r="HH1" s="189" t="s">
        <v>481</v>
      </c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1"/>
      <c r="IK1" s="192" t="s">
        <v>482</v>
      </c>
      <c r="IL1" s="193"/>
      <c r="IM1" s="193"/>
      <c r="IN1" s="193"/>
      <c r="IO1" s="193"/>
      <c r="IP1" s="193"/>
      <c r="IQ1" s="193"/>
      <c r="IR1" s="193"/>
      <c r="IS1" s="193"/>
      <c r="IT1" s="193"/>
      <c r="IU1" s="193"/>
      <c r="IV1" s="193"/>
      <c r="IW1" s="193"/>
      <c r="IX1" s="193"/>
      <c r="IY1" s="193"/>
      <c r="IZ1" s="193"/>
      <c r="JA1" s="193"/>
      <c r="JB1" s="193"/>
      <c r="JC1" s="193"/>
      <c r="JD1" s="193"/>
      <c r="JE1" s="193"/>
      <c r="JF1" s="193"/>
      <c r="JG1" s="193"/>
      <c r="JH1" s="193"/>
      <c r="JI1" s="194"/>
    </row>
    <row r="2" spans="1:269" ht="15" thickBot="1" x14ac:dyDescent="0.4">
      <c r="B2" s="177" t="s">
        <v>475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78"/>
      <c r="BF2" s="177" t="s">
        <v>476</v>
      </c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78"/>
      <c r="CR2" s="177" t="s">
        <v>452</v>
      </c>
      <c r="CS2" s="182"/>
      <c r="CT2" s="182"/>
      <c r="CU2" s="182"/>
      <c r="CV2" s="178"/>
      <c r="CW2" s="177" t="s">
        <v>453</v>
      </c>
      <c r="CX2" s="182"/>
      <c r="CY2" s="182"/>
      <c r="CZ2" s="182"/>
      <c r="DA2" s="182"/>
      <c r="DB2" s="178"/>
      <c r="DC2" s="177" t="s">
        <v>454</v>
      </c>
      <c r="DD2" s="182"/>
      <c r="DE2" s="182"/>
      <c r="DF2" s="182"/>
      <c r="DG2" s="182"/>
      <c r="DH2" s="182"/>
      <c r="DI2" s="182"/>
      <c r="DJ2" s="178"/>
      <c r="DK2" s="177" t="s">
        <v>454</v>
      </c>
      <c r="DL2" s="182"/>
      <c r="DM2" s="182"/>
      <c r="DN2" s="182"/>
      <c r="DO2" s="182"/>
      <c r="DP2" s="182"/>
      <c r="DQ2" s="182"/>
      <c r="DR2" s="178"/>
      <c r="DS2" s="177" t="s">
        <v>455</v>
      </c>
      <c r="DT2" s="182"/>
      <c r="DU2" s="182"/>
      <c r="DV2" s="182"/>
      <c r="DW2" s="178"/>
      <c r="DX2" s="177" t="s">
        <v>456</v>
      </c>
      <c r="DY2" s="182"/>
      <c r="DZ2" s="182"/>
      <c r="EA2" s="182"/>
      <c r="EB2" s="182"/>
      <c r="EC2" s="182"/>
      <c r="ED2" s="182"/>
      <c r="EE2" s="178"/>
      <c r="EF2" s="177" t="s">
        <v>457</v>
      </c>
      <c r="EG2" s="178"/>
      <c r="EH2" s="179" t="s">
        <v>458</v>
      </c>
      <c r="EI2" s="180"/>
      <c r="EJ2" s="180"/>
      <c r="EK2" s="180"/>
      <c r="EL2" s="180"/>
      <c r="EM2" s="180"/>
      <c r="EN2" s="180"/>
      <c r="EO2" s="181"/>
      <c r="EP2" s="177" t="s">
        <v>459</v>
      </c>
      <c r="EQ2" s="182"/>
      <c r="ER2" s="182"/>
      <c r="ES2" s="182"/>
      <c r="ET2" s="182"/>
      <c r="EU2" s="182"/>
      <c r="EV2" s="182"/>
      <c r="EW2" s="182"/>
      <c r="EX2" s="182"/>
      <c r="EY2" s="182"/>
      <c r="EZ2" s="182"/>
      <c r="FA2" s="178"/>
      <c r="FB2" s="177" t="s">
        <v>460</v>
      </c>
      <c r="FC2" s="182"/>
      <c r="FD2" s="182"/>
      <c r="FE2" s="182"/>
      <c r="FF2" s="182"/>
      <c r="FG2" s="182"/>
      <c r="FH2" s="182"/>
      <c r="FI2" s="178"/>
      <c r="FJ2" s="177" t="s">
        <v>461</v>
      </c>
      <c r="FK2" s="182"/>
      <c r="FL2" s="182"/>
      <c r="FM2" s="182"/>
      <c r="FN2" s="182"/>
      <c r="FO2" s="182"/>
      <c r="FP2" s="182"/>
      <c r="FQ2" s="182"/>
      <c r="FR2" s="182"/>
      <c r="FS2" s="182"/>
      <c r="FT2" s="182"/>
      <c r="FU2" s="182"/>
      <c r="FV2" s="178"/>
      <c r="FW2" s="177" t="s">
        <v>462</v>
      </c>
      <c r="FX2" s="178"/>
      <c r="FY2" s="177" t="s">
        <v>463</v>
      </c>
      <c r="FZ2" s="182"/>
      <c r="GA2" s="182"/>
      <c r="GB2" s="182"/>
      <c r="GC2" s="182"/>
      <c r="GD2" s="182"/>
      <c r="GE2" s="182"/>
      <c r="GF2" s="182"/>
      <c r="GG2" s="182"/>
      <c r="GH2" s="182"/>
      <c r="GI2" s="182"/>
      <c r="GJ2" s="182"/>
      <c r="GK2" s="178"/>
      <c r="GL2" s="177" t="s">
        <v>464</v>
      </c>
      <c r="GM2" s="182"/>
      <c r="GN2" s="182"/>
      <c r="GO2" s="182"/>
      <c r="GP2" s="182"/>
      <c r="GQ2" s="182"/>
      <c r="GR2" s="178"/>
      <c r="GS2" s="177" t="s">
        <v>465</v>
      </c>
      <c r="GT2" s="182"/>
      <c r="GU2" s="182"/>
      <c r="GV2" s="182"/>
      <c r="GW2" s="182"/>
      <c r="GX2" s="182"/>
      <c r="GY2" s="182"/>
      <c r="GZ2" s="182"/>
      <c r="HA2" s="182"/>
      <c r="HB2" s="178"/>
      <c r="HC2" s="177" t="s">
        <v>466</v>
      </c>
      <c r="HD2" s="178"/>
      <c r="HE2" s="186"/>
      <c r="HF2" s="187"/>
      <c r="HG2" s="188"/>
      <c r="HH2" s="177" t="s">
        <v>468</v>
      </c>
      <c r="HI2" s="182"/>
      <c r="HJ2" s="182"/>
      <c r="HK2" s="182"/>
      <c r="HL2" s="182"/>
      <c r="HM2" s="182"/>
      <c r="HN2" s="178"/>
      <c r="HO2" s="177" t="s">
        <v>612</v>
      </c>
      <c r="HP2" s="182"/>
      <c r="HQ2" s="182"/>
      <c r="HR2" s="182"/>
      <c r="HS2" s="182"/>
      <c r="HT2" s="182"/>
      <c r="HU2" s="182"/>
      <c r="HV2" s="182"/>
      <c r="HW2" s="182"/>
      <c r="HX2" s="182"/>
      <c r="HY2" s="182"/>
      <c r="HZ2" s="182"/>
      <c r="IA2" s="182"/>
      <c r="IB2" s="178"/>
      <c r="IC2" s="177" t="s">
        <v>470</v>
      </c>
      <c r="ID2" s="182"/>
      <c r="IE2" s="182"/>
      <c r="IF2" s="182"/>
      <c r="IG2" s="178"/>
      <c r="IH2" s="177" t="s">
        <v>471</v>
      </c>
      <c r="II2" s="182"/>
      <c r="IJ2" s="178"/>
      <c r="IK2" s="177" t="s">
        <v>472</v>
      </c>
      <c r="IL2" s="182"/>
      <c r="IM2" s="182"/>
      <c r="IN2" s="182"/>
      <c r="IO2" s="182"/>
      <c r="IP2" s="178"/>
      <c r="IQ2" s="177" t="s">
        <v>473</v>
      </c>
      <c r="IR2" s="182"/>
      <c r="IS2" s="182"/>
      <c r="IT2" s="182"/>
      <c r="IU2" s="182"/>
      <c r="IV2" s="178"/>
      <c r="IW2" s="174" t="s">
        <v>905</v>
      </c>
      <c r="IX2" s="175"/>
      <c r="IY2" s="175"/>
      <c r="IZ2" s="175"/>
      <c r="JA2" s="175"/>
      <c r="JB2" s="175"/>
      <c r="JC2" s="175"/>
      <c r="JD2" s="175"/>
      <c r="JE2" s="176"/>
      <c r="JF2" s="174" t="s">
        <v>474</v>
      </c>
      <c r="JG2" s="175"/>
      <c r="JH2" s="175"/>
      <c r="JI2" s="176"/>
    </row>
    <row r="3" spans="1:269" x14ac:dyDescent="0.35">
      <c r="A3" s="33" t="s">
        <v>402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50</v>
      </c>
      <c r="I3" t="s">
        <v>55</v>
      </c>
      <c r="J3" t="s">
        <v>60</v>
      </c>
      <c r="K3" t="s">
        <v>61</v>
      </c>
      <c r="L3" t="s">
        <v>62</v>
      </c>
      <c r="M3" t="s">
        <v>168</v>
      </c>
      <c r="N3" t="s">
        <v>169</v>
      </c>
      <c r="O3" t="s">
        <v>170</v>
      </c>
      <c r="P3" t="s">
        <v>171</v>
      </c>
      <c r="Q3" t="s">
        <v>172</v>
      </c>
      <c r="R3" t="s">
        <v>173</v>
      </c>
      <c r="S3" t="s">
        <v>174</v>
      </c>
      <c r="T3" t="s">
        <v>175</v>
      </c>
      <c r="U3" t="s">
        <v>176</v>
      </c>
      <c r="V3" t="s">
        <v>177</v>
      </c>
      <c r="W3" t="s">
        <v>178</v>
      </c>
      <c r="X3" t="s">
        <v>179</v>
      </c>
      <c r="Y3" t="s">
        <v>180</v>
      </c>
      <c r="Z3" t="s">
        <v>181</v>
      </c>
      <c r="AA3" t="s">
        <v>182</v>
      </c>
      <c r="AB3" t="s">
        <v>183</v>
      </c>
      <c r="AC3" t="s">
        <v>184</v>
      </c>
      <c r="AD3" t="s">
        <v>185</v>
      </c>
      <c r="AE3" t="s">
        <v>186</v>
      </c>
      <c r="AF3" t="s">
        <v>187</v>
      </c>
      <c r="AG3" t="s">
        <v>188</v>
      </c>
      <c r="AH3" t="s">
        <v>189</v>
      </c>
      <c r="AI3" t="s">
        <v>190</v>
      </c>
      <c r="AJ3" t="s">
        <v>68</v>
      </c>
      <c r="AK3" t="s">
        <v>73</v>
      </c>
      <c r="AL3" t="s">
        <v>74</v>
      </c>
      <c r="AM3" t="s">
        <v>75</v>
      </c>
      <c r="AN3" t="s">
        <v>76</v>
      </c>
      <c r="AO3" t="s">
        <v>77</v>
      </c>
      <c r="AP3" t="s">
        <v>78</v>
      </c>
      <c r="AQ3" t="s">
        <v>79</v>
      </c>
      <c r="AR3" t="s">
        <v>80</v>
      </c>
      <c r="AS3" t="s">
        <v>81</v>
      </c>
      <c r="AT3" t="s">
        <v>82</v>
      </c>
      <c r="AU3" t="s">
        <v>83</v>
      </c>
      <c r="AV3" t="s">
        <v>84</v>
      </c>
      <c r="AW3" t="s">
        <v>85</v>
      </c>
      <c r="AX3" t="s">
        <v>191</v>
      </c>
      <c r="AY3" t="s">
        <v>192</v>
      </c>
      <c r="AZ3" t="s">
        <v>193</v>
      </c>
      <c r="BA3" t="s">
        <v>86</v>
      </c>
      <c r="BB3" t="s">
        <v>87</v>
      </c>
      <c r="BC3" t="s">
        <v>88</v>
      </c>
      <c r="BD3" t="s">
        <v>89</v>
      </c>
      <c r="BE3" t="s">
        <v>95</v>
      </c>
      <c r="BF3" t="s">
        <v>99</v>
      </c>
      <c r="BG3" t="s">
        <v>102</v>
      </c>
      <c r="BH3" t="s">
        <v>103</v>
      </c>
      <c r="BI3" t="s">
        <v>104</v>
      </c>
      <c r="BJ3" t="s">
        <v>105</v>
      </c>
      <c r="BK3" t="s">
        <v>106</v>
      </c>
      <c r="BL3" t="s">
        <v>107</v>
      </c>
      <c r="BM3" t="s">
        <v>108</v>
      </c>
      <c r="BN3" t="s">
        <v>109</v>
      </c>
      <c r="BO3" t="s">
        <v>110</v>
      </c>
      <c r="BP3" t="s">
        <v>111</v>
      </c>
      <c r="BQ3" t="s">
        <v>112</v>
      </c>
      <c r="BR3" t="s">
        <v>113</v>
      </c>
      <c r="BS3" t="s">
        <v>114</v>
      </c>
      <c r="BT3" t="s">
        <v>115</v>
      </c>
      <c r="BU3" t="s">
        <v>116</v>
      </c>
      <c r="BV3" t="s">
        <v>117</v>
      </c>
      <c r="BW3" t="s">
        <v>118</v>
      </c>
      <c r="BX3" t="s">
        <v>194</v>
      </c>
      <c r="BY3" t="s">
        <v>195</v>
      </c>
      <c r="BZ3" t="s">
        <v>196</v>
      </c>
      <c r="CA3" t="s">
        <v>197</v>
      </c>
      <c r="CB3" t="s">
        <v>198</v>
      </c>
      <c r="CC3" t="s">
        <v>119</v>
      </c>
      <c r="CD3" t="s">
        <v>199</v>
      </c>
      <c r="CE3" t="s">
        <v>200</v>
      </c>
      <c r="CF3" t="s">
        <v>201</v>
      </c>
      <c r="CG3" t="s">
        <v>202</v>
      </c>
      <c r="CH3" t="s">
        <v>203</v>
      </c>
      <c r="CI3" t="s">
        <v>120</v>
      </c>
      <c r="CJ3" t="s">
        <v>121</v>
      </c>
      <c r="CK3" t="s">
        <v>204</v>
      </c>
      <c r="CL3" t="s">
        <v>205</v>
      </c>
      <c r="CM3" t="s">
        <v>206</v>
      </c>
      <c r="CN3" t="s">
        <v>207</v>
      </c>
      <c r="CO3" t="s">
        <v>208</v>
      </c>
      <c r="CP3" t="s">
        <v>209</v>
      </c>
      <c r="CQ3" s="33" t="s">
        <v>122</v>
      </c>
      <c r="CR3" t="s">
        <v>137</v>
      </c>
      <c r="CS3" t="s">
        <v>139</v>
      </c>
      <c r="CT3" t="s">
        <v>141</v>
      </c>
      <c r="CU3" t="s">
        <v>142</v>
      </c>
      <c r="CV3" t="s">
        <v>143</v>
      </c>
      <c r="CW3" t="s">
        <v>138</v>
      </c>
      <c r="CX3" t="s">
        <v>140</v>
      </c>
      <c r="CY3" t="s">
        <v>144</v>
      </c>
      <c r="CZ3" t="s">
        <v>145</v>
      </c>
      <c r="DA3" t="s">
        <v>146</v>
      </c>
      <c r="DB3" t="s">
        <v>147</v>
      </c>
      <c r="DC3" t="s">
        <v>148</v>
      </c>
      <c r="DD3" t="s">
        <v>210</v>
      </c>
      <c r="DE3" t="s">
        <v>211</v>
      </c>
      <c r="DF3" t="s">
        <v>212</v>
      </c>
      <c r="DG3" t="s">
        <v>213</v>
      </c>
      <c r="DH3" t="s">
        <v>214</v>
      </c>
      <c r="DI3" t="s">
        <v>215</v>
      </c>
      <c r="DJ3" t="s">
        <v>216</v>
      </c>
      <c r="DK3" t="s">
        <v>163</v>
      </c>
      <c r="DL3" t="s">
        <v>217</v>
      </c>
      <c r="DM3" t="s">
        <v>218</v>
      </c>
      <c r="DN3" t="s">
        <v>219</v>
      </c>
      <c r="DO3" t="s">
        <v>220</v>
      </c>
      <c r="DP3" t="s">
        <v>221</v>
      </c>
      <c r="DQ3" t="s">
        <v>222</v>
      </c>
      <c r="DR3" t="s">
        <v>164</v>
      </c>
      <c r="DS3" t="s">
        <v>223</v>
      </c>
      <c r="DT3" t="s">
        <v>224</v>
      </c>
      <c r="DU3" t="s">
        <v>166</v>
      </c>
      <c r="DV3" t="s">
        <v>167</v>
      </c>
      <c r="DW3" t="s">
        <v>225</v>
      </c>
      <c r="DX3" t="s">
        <v>228</v>
      </c>
      <c r="DY3" t="s">
        <v>229</v>
      </c>
      <c r="DZ3" t="s">
        <v>230</v>
      </c>
      <c r="EA3" t="s">
        <v>232</v>
      </c>
      <c r="EB3" t="s">
        <v>231</v>
      </c>
      <c r="EC3" t="s">
        <v>233</v>
      </c>
      <c r="ED3" t="s">
        <v>234</v>
      </c>
      <c r="EE3" s="33" t="s">
        <v>239</v>
      </c>
      <c r="EF3" t="s">
        <v>240</v>
      </c>
      <c r="EG3" t="s">
        <v>242</v>
      </c>
      <c r="EH3" t="s">
        <v>246</v>
      </c>
      <c r="EI3" t="s">
        <v>249</v>
      </c>
      <c r="EJ3" t="s">
        <v>247</v>
      </c>
      <c r="EK3" t="s">
        <v>248</v>
      </c>
      <c r="EL3" t="s">
        <v>250</v>
      </c>
      <c r="EM3" t="s">
        <v>251</v>
      </c>
      <c r="EN3" t="s">
        <v>254</v>
      </c>
      <c r="EO3" s="33" t="s">
        <v>252</v>
      </c>
      <c r="EP3" t="s">
        <v>255</v>
      </c>
      <c r="EQ3" t="s">
        <v>256</v>
      </c>
      <c r="ER3" t="s">
        <v>257</v>
      </c>
      <c r="ES3" t="s">
        <v>258</v>
      </c>
      <c r="ET3" t="s">
        <v>259</v>
      </c>
      <c r="EU3" t="s">
        <v>260</v>
      </c>
      <c r="EV3" t="s">
        <v>261</v>
      </c>
      <c r="EW3" t="s">
        <v>262</v>
      </c>
      <c r="EX3" t="s">
        <v>263</v>
      </c>
      <c r="EY3" t="s">
        <v>264</v>
      </c>
      <c r="EZ3" t="s">
        <v>265</v>
      </c>
      <c r="FA3" t="s">
        <v>266</v>
      </c>
      <c r="FB3" t="s">
        <v>267</v>
      </c>
      <c r="FC3" t="s">
        <v>268</v>
      </c>
      <c r="FD3" t="s">
        <v>269</v>
      </c>
      <c r="FE3" t="s">
        <v>270</v>
      </c>
      <c r="FF3" t="s">
        <v>271</v>
      </c>
      <c r="FG3" t="s">
        <v>280</v>
      </c>
      <c r="FH3" t="s">
        <v>281</v>
      </c>
      <c r="FI3" t="s">
        <v>282</v>
      </c>
      <c r="FJ3" t="s">
        <v>283</v>
      </c>
      <c r="FK3" t="s">
        <v>284</v>
      </c>
      <c r="FL3" t="s">
        <v>285</v>
      </c>
      <c r="FM3" t="s">
        <v>862</v>
      </c>
      <c r="FN3" t="s">
        <v>863</v>
      </c>
      <c r="FO3" t="s">
        <v>864</v>
      </c>
      <c r="FP3" t="s">
        <v>288</v>
      </c>
      <c r="FQ3" t="s">
        <v>865</v>
      </c>
      <c r="FR3" t="s">
        <v>289</v>
      </c>
      <c r="FS3" t="s">
        <v>290</v>
      </c>
      <c r="FT3" t="s">
        <v>291</v>
      </c>
      <c r="FU3" t="s">
        <v>292</v>
      </c>
      <c r="FV3" t="s">
        <v>293</v>
      </c>
      <c r="FW3" t="s">
        <v>294</v>
      </c>
      <c r="FX3" t="s">
        <v>295</v>
      </c>
      <c r="FY3" t="s">
        <v>302</v>
      </c>
      <c r="FZ3" t="s">
        <v>303</v>
      </c>
      <c r="GA3" t="s">
        <v>304</v>
      </c>
      <c r="GB3" t="s">
        <v>305</v>
      </c>
      <c r="GC3" t="s">
        <v>306</v>
      </c>
      <c r="GD3" t="s">
        <v>307</v>
      </c>
      <c r="GE3" t="s">
        <v>308</v>
      </c>
      <c r="GF3" t="s">
        <v>309</v>
      </c>
      <c r="GG3" t="s">
        <v>310</v>
      </c>
      <c r="GH3" t="s">
        <v>311</v>
      </c>
      <c r="GI3" t="s">
        <v>312</v>
      </c>
      <c r="GJ3" t="s">
        <v>314</v>
      </c>
      <c r="GK3" t="s">
        <v>313</v>
      </c>
      <c r="GL3" t="s">
        <v>316</v>
      </c>
      <c r="GM3" t="s">
        <v>321</v>
      </c>
      <c r="GN3" t="s">
        <v>322</v>
      </c>
      <c r="GO3" t="s">
        <v>323</v>
      </c>
      <c r="GP3" t="s">
        <v>324</v>
      </c>
      <c r="GQ3" t="s">
        <v>325</v>
      </c>
      <c r="GR3" t="s">
        <v>326</v>
      </c>
      <c r="GS3" t="s">
        <v>328</v>
      </c>
      <c r="GT3" t="s">
        <v>329</v>
      </c>
      <c r="GU3" t="s">
        <v>330</v>
      </c>
      <c r="GV3" t="s">
        <v>331</v>
      </c>
      <c r="GW3" t="s">
        <v>332</v>
      </c>
      <c r="GX3" t="s">
        <v>333</v>
      </c>
      <c r="GY3" t="s">
        <v>334</v>
      </c>
      <c r="GZ3" t="s">
        <v>335</v>
      </c>
      <c r="HA3" t="s">
        <v>336</v>
      </c>
      <c r="HB3" t="s">
        <v>340</v>
      </c>
      <c r="HC3" t="s">
        <v>344</v>
      </c>
      <c r="HD3" s="33" t="s">
        <v>347</v>
      </c>
      <c r="HE3" t="s">
        <v>351</v>
      </c>
      <c r="HF3" t="s">
        <v>352</v>
      </c>
      <c r="HG3" s="33" t="s">
        <v>353</v>
      </c>
      <c r="HH3" t="s">
        <v>356</v>
      </c>
      <c r="HI3" t="s">
        <v>357</v>
      </c>
      <c r="HJ3" t="s">
        <v>358</v>
      </c>
      <c r="HK3" t="s">
        <v>359</v>
      </c>
      <c r="HL3" t="s">
        <v>361</v>
      </c>
      <c r="HM3" t="s">
        <v>360</v>
      </c>
      <c r="HN3" t="s">
        <v>362</v>
      </c>
      <c r="HO3" t="s">
        <v>363</v>
      </c>
      <c r="HP3" t="s">
        <v>364</v>
      </c>
      <c r="HQ3" t="s">
        <v>365</v>
      </c>
      <c r="HR3" t="s">
        <v>366</v>
      </c>
      <c r="HS3" t="s">
        <v>367</v>
      </c>
      <c r="HT3" t="s">
        <v>368</v>
      </c>
      <c r="HU3" t="s">
        <v>369</v>
      </c>
      <c r="HV3" t="s">
        <v>370</v>
      </c>
      <c r="HW3" t="s">
        <v>371</v>
      </c>
      <c r="HX3" t="s">
        <v>893</v>
      </c>
      <c r="HY3" t="s">
        <v>372</v>
      </c>
      <c r="HZ3" t="s">
        <v>373</v>
      </c>
      <c r="IA3" t="s">
        <v>374</v>
      </c>
      <c r="IB3" t="s">
        <v>375</v>
      </c>
      <c r="IC3" t="s">
        <v>376</v>
      </c>
      <c r="ID3" t="s">
        <v>377</v>
      </c>
      <c r="IE3" t="s">
        <v>378</v>
      </c>
      <c r="IF3" t="s">
        <v>379</v>
      </c>
      <c r="IG3" t="s">
        <v>380</v>
      </c>
      <c r="IH3" t="s">
        <v>381</v>
      </c>
      <c r="II3" t="s">
        <v>382</v>
      </c>
      <c r="IJ3" s="33" t="s">
        <v>383</v>
      </c>
      <c r="IK3" t="s">
        <v>384</v>
      </c>
      <c r="IL3" t="s">
        <v>385</v>
      </c>
      <c r="IM3" t="s">
        <v>386</v>
      </c>
      <c r="IN3" t="s">
        <v>387</v>
      </c>
      <c r="IO3" t="s">
        <v>388</v>
      </c>
      <c r="IP3" t="s">
        <v>389</v>
      </c>
      <c r="IQ3" t="s">
        <v>390</v>
      </c>
      <c r="IR3" t="s">
        <v>391</v>
      </c>
      <c r="IS3" t="s">
        <v>392</v>
      </c>
      <c r="IT3" t="s">
        <v>393</v>
      </c>
      <c r="IU3" t="s">
        <v>394</v>
      </c>
      <c r="IV3" t="s">
        <v>395</v>
      </c>
      <c r="IW3" t="s">
        <v>396</v>
      </c>
      <c r="IX3" t="s">
        <v>397</v>
      </c>
      <c r="IY3" t="s">
        <v>398</v>
      </c>
      <c r="IZ3" t="s">
        <v>399</v>
      </c>
      <c r="JA3" t="s">
        <v>400</v>
      </c>
      <c r="JB3" t="s">
        <v>401</v>
      </c>
      <c r="JC3" t="s">
        <v>426</v>
      </c>
      <c r="JD3" t="s">
        <v>427</v>
      </c>
      <c r="JE3" s="1" t="s">
        <v>428</v>
      </c>
      <c r="JF3" s="34" t="s">
        <v>445</v>
      </c>
      <c r="JG3" s="34" t="s">
        <v>437</v>
      </c>
      <c r="JH3" s="34" t="s">
        <v>438</v>
      </c>
      <c r="JI3" s="35" t="s">
        <v>439</v>
      </c>
    </row>
    <row r="4" spans="1:269" x14ac:dyDescent="0.35">
      <c r="A4" s="33">
        <v>1</v>
      </c>
      <c r="B4" t="s">
        <v>35</v>
      </c>
      <c r="C4">
        <v>1960</v>
      </c>
      <c r="D4" t="s">
        <v>40</v>
      </c>
      <c r="E4" t="s">
        <v>43</v>
      </c>
      <c r="F4" t="s">
        <v>47</v>
      </c>
      <c r="G4" t="s">
        <v>48</v>
      </c>
      <c r="H4" t="s">
        <v>52</v>
      </c>
      <c r="I4" t="s">
        <v>56</v>
      </c>
      <c r="J4" t="s">
        <v>48</v>
      </c>
      <c r="K4">
        <v>40</v>
      </c>
      <c r="L4" t="s">
        <v>63</v>
      </c>
      <c r="M4" t="s">
        <v>48</v>
      </c>
      <c r="N4" t="s">
        <v>49</v>
      </c>
      <c r="O4" t="s">
        <v>48</v>
      </c>
      <c r="P4" t="s">
        <v>49</v>
      </c>
      <c r="Q4" t="s">
        <v>48</v>
      </c>
      <c r="R4" t="s">
        <v>49</v>
      </c>
      <c r="S4" t="s">
        <v>48</v>
      </c>
      <c r="T4" t="s">
        <v>48</v>
      </c>
      <c r="U4" t="s">
        <v>49</v>
      </c>
      <c r="V4" t="s">
        <v>49</v>
      </c>
      <c r="W4" t="s">
        <v>48</v>
      </c>
      <c r="X4" t="s">
        <v>48</v>
      </c>
      <c r="Y4" t="s">
        <v>49</v>
      </c>
      <c r="Z4" t="s">
        <v>66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52</v>
      </c>
      <c r="AJ4" t="s">
        <v>69</v>
      </c>
      <c r="AK4" t="s">
        <v>48</v>
      </c>
      <c r="AL4" t="s">
        <v>48</v>
      </c>
      <c r="AM4" t="s">
        <v>49</v>
      </c>
      <c r="AN4" t="s">
        <v>49</v>
      </c>
      <c r="AO4" t="s">
        <v>48</v>
      </c>
      <c r="AP4" t="s">
        <v>48</v>
      </c>
      <c r="AQ4" t="s">
        <v>48</v>
      </c>
      <c r="AR4" t="s">
        <v>49</v>
      </c>
      <c r="AS4" t="s">
        <v>49</v>
      </c>
      <c r="AT4" t="s">
        <v>48</v>
      </c>
      <c r="AU4" t="s">
        <v>48</v>
      </c>
      <c r="AV4" t="s">
        <v>49</v>
      </c>
      <c r="AW4" t="s">
        <v>49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92</v>
      </c>
      <c r="BE4" t="s">
        <v>96</v>
      </c>
      <c r="BF4" t="s">
        <v>100</v>
      </c>
      <c r="BG4" t="s">
        <v>48</v>
      </c>
      <c r="BH4" t="s">
        <v>48</v>
      </c>
      <c r="BI4" t="s">
        <v>48</v>
      </c>
      <c r="BJ4" t="s">
        <v>48</v>
      </c>
      <c r="BK4" t="s">
        <v>48</v>
      </c>
      <c r="BL4" t="s">
        <v>49</v>
      </c>
      <c r="BM4" t="s">
        <v>48</v>
      </c>
      <c r="BN4" t="s">
        <v>48</v>
      </c>
      <c r="BO4" t="s">
        <v>48</v>
      </c>
      <c r="BP4" t="s">
        <v>48</v>
      </c>
      <c r="BQ4" t="s">
        <v>48</v>
      </c>
      <c r="BR4" t="s">
        <v>49</v>
      </c>
      <c r="BS4" t="s">
        <v>49</v>
      </c>
      <c r="BT4" t="s">
        <v>48</v>
      </c>
      <c r="BU4" t="s">
        <v>48</v>
      </c>
      <c r="BV4" t="s">
        <v>48</v>
      </c>
      <c r="BW4" t="s">
        <v>49</v>
      </c>
      <c r="BX4" t="s">
        <v>49</v>
      </c>
      <c r="BY4" t="s">
        <v>48</v>
      </c>
      <c r="BZ4" t="s">
        <v>48</v>
      </c>
      <c r="CA4" t="s">
        <v>48</v>
      </c>
      <c r="CB4" t="s">
        <v>49</v>
      </c>
      <c r="CC4" t="s">
        <v>123</v>
      </c>
      <c r="CD4" t="s">
        <v>48</v>
      </c>
      <c r="CE4" t="s">
        <v>48</v>
      </c>
      <c r="CF4" t="s">
        <v>48</v>
      </c>
      <c r="CG4" t="s">
        <v>48</v>
      </c>
      <c r="CH4" t="s">
        <v>127</v>
      </c>
      <c r="CI4" t="s">
        <v>132</v>
      </c>
      <c r="CJ4" t="s">
        <v>49</v>
      </c>
      <c r="CK4" t="s">
        <v>52</v>
      </c>
      <c r="CL4" t="s">
        <v>52</v>
      </c>
      <c r="CM4" t="s">
        <v>52</v>
      </c>
      <c r="CN4" t="s">
        <v>52</v>
      </c>
      <c r="CO4" t="s">
        <v>52</v>
      </c>
      <c r="CP4" t="s">
        <v>52</v>
      </c>
      <c r="CQ4" s="33" t="s">
        <v>129</v>
      </c>
      <c r="CR4" t="s">
        <v>48</v>
      </c>
      <c r="CS4" t="s">
        <v>149</v>
      </c>
      <c r="CT4" t="s">
        <v>153</v>
      </c>
      <c r="CU4" t="s">
        <v>154</v>
      </c>
      <c r="CV4" t="s">
        <v>155</v>
      </c>
      <c r="CW4" t="s">
        <v>48</v>
      </c>
      <c r="CX4" t="s">
        <v>149</v>
      </c>
      <c r="CY4" t="s">
        <v>156</v>
      </c>
      <c r="CZ4" t="s">
        <v>157</v>
      </c>
      <c r="DA4" t="s">
        <v>158</v>
      </c>
      <c r="DB4" t="s">
        <v>48</v>
      </c>
      <c r="DC4" t="s">
        <v>48</v>
      </c>
      <c r="DD4" t="s">
        <v>49</v>
      </c>
      <c r="DE4" t="s">
        <v>49</v>
      </c>
      <c r="DF4" t="s">
        <v>48</v>
      </c>
      <c r="DG4" t="s">
        <v>48</v>
      </c>
      <c r="DH4" t="s">
        <v>48</v>
      </c>
      <c r="DI4" t="s">
        <v>159</v>
      </c>
      <c r="DJ4" t="s">
        <v>161</v>
      </c>
      <c r="DK4" t="s">
        <v>48</v>
      </c>
      <c r="DL4" t="s">
        <v>49</v>
      </c>
      <c r="DM4" t="s">
        <v>49</v>
      </c>
      <c r="DN4" t="s">
        <v>48</v>
      </c>
      <c r="DO4" t="s">
        <v>48</v>
      </c>
      <c r="DP4" t="s">
        <v>48</v>
      </c>
      <c r="DQ4" t="s">
        <v>159</v>
      </c>
      <c r="DR4" t="s">
        <v>161</v>
      </c>
      <c r="DS4" t="s">
        <v>48</v>
      </c>
      <c r="DT4" t="s">
        <v>48</v>
      </c>
      <c r="DU4" t="s">
        <v>48</v>
      </c>
      <c r="DV4" t="s">
        <v>48</v>
      </c>
      <c r="DW4" t="s">
        <v>226</v>
      </c>
      <c r="DX4" t="s">
        <v>235</v>
      </c>
      <c r="DY4" t="s">
        <v>237</v>
      </c>
      <c r="DZ4" t="s">
        <v>237</v>
      </c>
      <c r="EA4" t="s">
        <v>237</v>
      </c>
      <c r="EB4" t="s">
        <v>235</v>
      </c>
      <c r="EC4" t="s">
        <v>237</v>
      </c>
      <c r="ED4" t="s">
        <v>237</v>
      </c>
      <c r="EE4" s="33" t="s">
        <v>237</v>
      </c>
      <c r="EF4" t="s">
        <v>241</v>
      </c>
      <c r="EG4" t="s">
        <v>241</v>
      </c>
      <c r="EH4" t="s">
        <v>237</v>
      </c>
      <c r="EI4" t="s">
        <v>237</v>
      </c>
      <c r="EJ4" t="s">
        <v>235</v>
      </c>
      <c r="EK4" t="s">
        <v>253</v>
      </c>
      <c r="EL4" t="s">
        <v>235</v>
      </c>
      <c r="EM4" t="s">
        <v>237</v>
      </c>
      <c r="EN4" t="s">
        <v>235</v>
      </c>
      <c r="EO4" s="33" t="s">
        <v>237</v>
      </c>
      <c r="EP4" t="s">
        <v>272</v>
      </c>
      <c r="EQ4" t="s">
        <v>48</v>
      </c>
      <c r="ER4" t="s">
        <v>48</v>
      </c>
      <c r="ES4" t="s">
        <v>48</v>
      </c>
      <c r="ET4" t="s">
        <v>49</v>
      </c>
      <c r="EU4" t="s">
        <v>49</v>
      </c>
      <c r="EV4" t="s">
        <v>49</v>
      </c>
      <c r="EW4" t="s">
        <v>48</v>
      </c>
      <c r="EX4" t="s">
        <v>49</v>
      </c>
      <c r="EY4" t="s">
        <v>49</v>
      </c>
      <c r="EZ4" t="s">
        <v>48</v>
      </c>
      <c r="FA4" t="s">
        <v>48</v>
      </c>
      <c r="FB4" t="s">
        <v>277</v>
      </c>
      <c r="FC4" t="s">
        <v>48</v>
      </c>
      <c r="FD4" t="s">
        <v>48</v>
      </c>
      <c r="FE4" t="s">
        <v>48</v>
      </c>
      <c r="FF4" t="s">
        <v>49</v>
      </c>
      <c r="FG4" t="s">
        <v>296</v>
      </c>
      <c r="FH4" t="s">
        <v>297</v>
      </c>
      <c r="FI4" t="s">
        <v>299</v>
      </c>
      <c r="FJ4" t="s">
        <v>49</v>
      </c>
      <c r="FK4" t="s">
        <v>49</v>
      </c>
      <c r="FL4" t="s">
        <v>48</v>
      </c>
      <c r="FM4" t="s">
        <v>48</v>
      </c>
      <c r="FN4" t="s">
        <v>48</v>
      </c>
      <c r="FO4" t="s">
        <v>49</v>
      </c>
      <c r="FP4" t="s">
        <v>159</v>
      </c>
      <c r="FQ4" t="s">
        <v>49</v>
      </c>
      <c r="FR4" t="s">
        <v>49</v>
      </c>
      <c r="FS4" t="s">
        <v>49</v>
      </c>
      <c r="FT4" t="s">
        <v>48</v>
      </c>
      <c r="FU4" t="s">
        <v>49</v>
      </c>
      <c r="FV4" t="s">
        <v>301</v>
      </c>
      <c r="FW4" t="s">
        <v>48</v>
      </c>
      <c r="FX4" t="s">
        <v>48</v>
      </c>
      <c r="FY4" t="s">
        <v>49</v>
      </c>
      <c r="FZ4" t="s">
        <v>52</v>
      </c>
      <c r="GA4" t="s">
        <v>52</v>
      </c>
      <c r="GB4" t="s">
        <v>52</v>
      </c>
      <c r="GC4" t="s">
        <v>52</v>
      </c>
      <c r="GD4" t="s">
        <v>52</v>
      </c>
      <c r="GE4" t="s">
        <v>52</v>
      </c>
      <c r="GF4" t="s">
        <v>52</v>
      </c>
      <c r="GG4" t="s">
        <v>52</v>
      </c>
      <c r="GH4" t="s">
        <v>52</v>
      </c>
      <c r="GI4" t="s">
        <v>52</v>
      </c>
      <c r="GJ4" t="s">
        <v>52</v>
      </c>
      <c r="GK4" t="s">
        <v>52</v>
      </c>
      <c r="GL4" t="s">
        <v>317</v>
      </c>
      <c r="GM4" t="s">
        <v>48</v>
      </c>
      <c r="GN4" t="s">
        <v>48</v>
      </c>
      <c r="GO4" t="s">
        <v>48</v>
      </c>
      <c r="GP4" t="s">
        <v>48</v>
      </c>
      <c r="GQ4" t="s">
        <v>48</v>
      </c>
      <c r="GR4" t="s">
        <v>327</v>
      </c>
      <c r="GS4" t="s">
        <v>49</v>
      </c>
      <c r="GT4" t="s">
        <v>49</v>
      </c>
      <c r="GU4" t="s">
        <v>49</v>
      </c>
      <c r="GV4" t="s">
        <v>49</v>
      </c>
      <c r="GW4" t="s">
        <v>48</v>
      </c>
      <c r="GX4" t="s">
        <v>49</v>
      </c>
      <c r="GY4" t="s">
        <v>49</v>
      </c>
      <c r="GZ4" t="s">
        <v>49</v>
      </c>
      <c r="HA4" t="s">
        <v>337</v>
      </c>
      <c r="HB4" t="s">
        <v>341</v>
      </c>
      <c r="HC4" t="s">
        <v>345</v>
      </c>
      <c r="HD4" s="33" t="s">
        <v>348</v>
      </c>
      <c r="HE4" t="s">
        <v>48</v>
      </c>
      <c r="HF4" t="s">
        <v>52</v>
      </c>
      <c r="HG4" s="33" t="s">
        <v>354</v>
      </c>
      <c r="HH4" s="34" t="s">
        <v>48</v>
      </c>
      <c r="HI4" s="34" t="s">
        <v>49</v>
      </c>
      <c r="HJ4" s="34" t="s">
        <v>48</v>
      </c>
      <c r="HK4" s="34" t="s">
        <v>48</v>
      </c>
      <c r="HL4" s="34" t="s">
        <v>48</v>
      </c>
      <c r="HM4" s="34" t="s">
        <v>48</v>
      </c>
      <c r="HN4" s="34" t="s">
        <v>892</v>
      </c>
      <c r="HO4" s="34" t="s">
        <v>48</v>
      </c>
      <c r="HP4" s="34" t="s">
        <v>406</v>
      </c>
      <c r="HQ4" s="34" t="s">
        <v>162</v>
      </c>
      <c r="HR4" s="34" t="s">
        <v>48</v>
      </c>
      <c r="HS4" s="34" t="s">
        <v>407</v>
      </c>
      <c r="HT4" s="34" t="s">
        <v>408</v>
      </c>
      <c r="HU4" s="34" t="s">
        <v>48</v>
      </c>
      <c r="HV4" s="34" t="s">
        <v>409</v>
      </c>
      <c r="HW4" s="34" t="s">
        <v>162</v>
      </c>
      <c r="HX4" s="34" t="s">
        <v>162</v>
      </c>
      <c r="HY4" s="34" t="s">
        <v>48</v>
      </c>
      <c r="HZ4" s="34" t="s">
        <v>410</v>
      </c>
      <c r="IA4" s="34" t="s">
        <v>409</v>
      </c>
      <c r="IB4" s="34" t="s">
        <v>411</v>
      </c>
      <c r="IC4" s="34" t="s">
        <v>48</v>
      </c>
      <c r="ID4" s="34" t="s">
        <v>409</v>
      </c>
      <c r="IE4" s="34" t="s">
        <v>162</v>
      </c>
      <c r="IF4" s="34" t="s">
        <v>162</v>
      </c>
      <c r="IG4" s="34" t="s">
        <v>48</v>
      </c>
      <c r="IH4" s="34" t="s">
        <v>412</v>
      </c>
      <c r="II4" s="34" t="s">
        <v>48</v>
      </c>
      <c r="IJ4" s="33" t="s">
        <v>48</v>
      </c>
      <c r="IK4" s="34" t="s">
        <v>416</v>
      </c>
      <c r="IL4" s="34" t="s">
        <v>419</v>
      </c>
      <c r="IM4" s="34" t="s">
        <v>417</v>
      </c>
      <c r="IN4" s="34" t="s">
        <v>422</v>
      </c>
      <c r="IO4" s="34" t="s">
        <v>422</v>
      </c>
      <c r="IP4" s="34" t="s">
        <v>424</v>
      </c>
      <c r="IQ4" t="s">
        <v>416</v>
      </c>
      <c r="IR4" t="s">
        <v>417</v>
      </c>
      <c r="IS4" s="34" t="s">
        <v>420</v>
      </c>
      <c r="IT4" s="34" t="s">
        <v>422</v>
      </c>
      <c r="IU4" s="34" t="s">
        <v>423</v>
      </c>
      <c r="IV4" s="34" t="s">
        <v>423</v>
      </c>
      <c r="IW4" s="34" t="s">
        <v>49</v>
      </c>
      <c r="IX4" s="34" t="s">
        <v>49</v>
      </c>
      <c r="IY4" s="34" t="s">
        <v>48</v>
      </c>
      <c r="IZ4" s="34" t="s">
        <v>48</v>
      </c>
      <c r="JA4" s="34" t="s">
        <v>48</v>
      </c>
      <c r="JB4" s="34" t="s">
        <v>429</v>
      </c>
      <c r="JC4" s="34" t="s">
        <v>435</v>
      </c>
      <c r="JD4" s="34" t="s">
        <v>444</v>
      </c>
      <c r="JE4" s="34" t="s">
        <v>433</v>
      </c>
      <c r="JF4" s="34" t="s">
        <v>440</v>
      </c>
      <c r="JG4" s="34" t="s">
        <v>447</v>
      </c>
      <c r="JH4" s="34" t="s">
        <v>448</v>
      </c>
      <c r="JI4" s="34" t="s">
        <v>450</v>
      </c>
    </row>
    <row r="5" spans="1:269" x14ac:dyDescent="0.35">
      <c r="A5" s="33">
        <v>2</v>
      </c>
      <c r="B5" t="s">
        <v>36</v>
      </c>
      <c r="C5">
        <v>1971</v>
      </c>
      <c r="D5" t="s">
        <v>40</v>
      </c>
      <c r="E5" t="s">
        <v>43</v>
      </c>
      <c r="F5" t="s">
        <v>48</v>
      </c>
      <c r="G5" t="s">
        <v>48</v>
      </c>
      <c r="H5" t="s">
        <v>52</v>
      </c>
      <c r="I5" t="s">
        <v>57</v>
      </c>
      <c r="J5" t="s">
        <v>52</v>
      </c>
      <c r="K5" t="s">
        <v>52</v>
      </c>
      <c r="L5" t="s">
        <v>63</v>
      </c>
      <c r="M5" t="s">
        <v>48</v>
      </c>
      <c r="N5" t="s">
        <v>49</v>
      </c>
      <c r="O5" t="s">
        <v>49</v>
      </c>
      <c r="P5" t="s">
        <v>48</v>
      </c>
      <c r="Q5" t="s">
        <v>48</v>
      </c>
      <c r="R5" t="s">
        <v>49</v>
      </c>
      <c r="S5" t="s">
        <v>48</v>
      </c>
      <c r="T5" t="s">
        <v>49</v>
      </c>
      <c r="U5" t="s">
        <v>49</v>
      </c>
      <c r="V5" t="s">
        <v>49</v>
      </c>
      <c r="W5" t="s">
        <v>48</v>
      </c>
      <c r="X5" t="s">
        <v>48</v>
      </c>
      <c r="Y5" t="s">
        <v>49</v>
      </c>
      <c r="Z5" t="s">
        <v>49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52</v>
      </c>
      <c r="AJ5" t="s">
        <v>69</v>
      </c>
      <c r="AK5" t="s">
        <v>48</v>
      </c>
      <c r="AL5" t="s">
        <v>48</v>
      </c>
      <c r="AM5" t="s">
        <v>49</v>
      </c>
      <c r="AN5" t="s">
        <v>48</v>
      </c>
      <c r="AO5" t="s">
        <v>48</v>
      </c>
      <c r="AP5" t="s">
        <v>48</v>
      </c>
      <c r="AQ5" t="s">
        <v>48</v>
      </c>
      <c r="AR5" t="s">
        <v>49</v>
      </c>
      <c r="AS5" t="s">
        <v>48</v>
      </c>
      <c r="AT5" t="s">
        <v>49</v>
      </c>
      <c r="AU5" t="s">
        <v>49</v>
      </c>
      <c r="AV5" t="s">
        <v>48</v>
      </c>
      <c r="AW5" t="s">
        <v>49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93</v>
      </c>
      <c r="BE5" t="s">
        <v>96</v>
      </c>
      <c r="BF5" t="s">
        <v>100</v>
      </c>
      <c r="BG5" t="s">
        <v>48</v>
      </c>
      <c r="BH5" t="s">
        <v>48</v>
      </c>
      <c r="BI5" t="s">
        <v>48</v>
      </c>
      <c r="BJ5" t="s">
        <v>48</v>
      </c>
      <c r="BK5" t="s">
        <v>48</v>
      </c>
      <c r="BL5" t="s">
        <v>49</v>
      </c>
      <c r="BM5" t="s">
        <v>48</v>
      </c>
      <c r="BN5" t="s">
        <v>48</v>
      </c>
      <c r="BO5" t="s">
        <v>48</v>
      </c>
      <c r="BP5" t="s">
        <v>48</v>
      </c>
      <c r="BQ5" t="s">
        <v>48</v>
      </c>
      <c r="BR5" t="s">
        <v>49</v>
      </c>
      <c r="BS5" t="s">
        <v>48</v>
      </c>
      <c r="BT5" t="s">
        <v>49</v>
      </c>
      <c r="BU5" t="s">
        <v>49</v>
      </c>
      <c r="BV5" t="s">
        <v>49</v>
      </c>
      <c r="BW5" t="s">
        <v>49</v>
      </c>
      <c r="BX5" t="s">
        <v>48</v>
      </c>
      <c r="BY5" t="s">
        <v>48</v>
      </c>
      <c r="BZ5" t="s">
        <v>48</v>
      </c>
      <c r="CA5" t="s">
        <v>48</v>
      </c>
      <c r="CB5" t="s">
        <v>49</v>
      </c>
      <c r="CC5" t="s">
        <v>123</v>
      </c>
      <c r="CD5" t="s">
        <v>48</v>
      </c>
      <c r="CE5" t="s">
        <v>48</v>
      </c>
      <c r="CF5" t="s">
        <v>48</v>
      </c>
      <c r="CG5" t="s">
        <v>48</v>
      </c>
      <c r="CH5" t="s">
        <v>49</v>
      </c>
      <c r="CI5" t="s">
        <v>132</v>
      </c>
      <c r="CJ5" t="s">
        <v>48</v>
      </c>
      <c r="CK5" t="s">
        <v>49</v>
      </c>
      <c r="CL5" t="s">
        <v>48</v>
      </c>
      <c r="CM5" t="s">
        <v>48</v>
      </c>
      <c r="CN5" t="s">
        <v>48</v>
      </c>
      <c r="CO5" t="s">
        <v>48</v>
      </c>
      <c r="CP5" t="s">
        <v>128</v>
      </c>
      <c r="CQ5" s="33" t="s">
        <v>130</v>
      </c>
      <c r="CR5" t="s">
        <v>48</v>
      </c>
      <c r="CS5" t="s">
        <v>150</v>
      </c>
      <c r="CT5" t="s">
        <v>153</v>
      </c>
      <c r="CU5" t="s">
        <v>155</v>
      </c>
      <c r="CV5" t="s">
        <v>162</v>
      </c>
      <c r="CW5" t="s">
        <v>48</v>
      </c>
      <c r="CX5" t="s">
        <v>150</v>
      </c>
      <c r="CY5" t="s">
        <v>156</v>
      </c>
      <c r="CZ5" t="s">
        <v>157</v>
      </c>
      <c r="DA5" t="s">
        <v>158</v>
      </c>
      <c r="DB5" t="s">
        <v>48</v>
      </c>
      <c r="DC5" t="s">
        <v>48</v>
      </c>
      <c r="DD5" t="s">
        <v>49</v>
      </c>
      <c r="DE5" t="s">
        <v>49</v>
      </c>
      <c r="DF5" t="s">
        <v>48</v>
      </c>
      <c r="DG5" t="s">
        <v>49</v>
      </c>
      <c r="DH5" t="s">
        <v>48</v>
      </c>
      <c r="DI5" t="s">
        <v>36</v>
      </c>
      <c r="DJ5" t="s">
        <v>161</v>
      </c>
      <c r="DK5" t="s">
        <v>48</v>
      </c>
      <c r="DL5" t="s">
        <v>49</v>
      </c>
      <c r="DM5" t="s">
        <v>49</v>
      </c>
      <c r="DN5" t="s">
        <v>48</v>
      </c>
      <c r="DO5" t="s">
        <v>49</v>
      </c>
      <c r="DP5" t="s">
        <v>48</v>
      </c>
      <c r="DQ5" t="s">
        <v>36</v>
      </c>
      <c r="DR5" t="s">
        <v>165</v>
      </c>
      <c r="DS5" t="s">
        <v>48</v>
      </c>
      <c r="DT5" t="s">
        <v>48</v>
      </c>
      <c r="DU5" t="s">
        <v>48</v>
      </c>
      <c r="DV5" t="s">
        <v>48</v>
      </c>
      <c r="DW5" t="s">
        <v>226</v>
      </c>
      <c r="DX5" t="s">
        <v>236</v>
      </c>
      <c r="DY5" t="s">
        <v>238</v>
      </c>
      <c r="DZ5" t="s">
        <v>237</v>
      </c>
      <c r="EA5" t="s">
        <v>237</v>
      </c>
      <c r="EB5" t="s">
        <v>236</v>
      </c>
      <c r="EC5" t="s">
        <v>238</v>
      </c>
      <c r="ED5" t="s">
        <v>238</v>
      </c>
      <c r="EE5" s="33" t="s">
        <v>237</v>
      </c>
      <c r="EF5" t="s">
        <v>241</v>
      </c>
      <c r="EG5" t="s">
        <v>241</v>
      </c>
      <c r="EH5" t="s">
        <v>237</v>
      </c>
      <c r="EI5" t="s">
        <v>237</v>
      </c>
      <c r="EJ5" t="s">
        <v>235</v>
      </c>
      <c r="EK5" t="s">
        <v>238</v>
      </c>
      <c r="EL5" t="s">
        <v>235</v>
      </c>
      <c r="EM5" t="s">
        <v>237</v>
      </c>
      <c r="EN5" t="s">
        <v>235</v>
      </c>
      <c r="EO5" s="33" t="s">
        <v>237</v>
      </c>
      <c r="EP5" t="s">
        <v>272</v>
      </c>
      <c r="EQ5" t="s">
        <v>48</v>
      </c>
      <c r="ER5" t="s">
        <v>48</v>
      </c>
      <c r="ES5" t="s">
        <v>48</v>
      </c>
      <c r="ET5" t="s">
        <v>49</v>
      </c>
      <c r="EU5" t="s">
        <v>49</v>
      </c>
      <c r="EV5" t="s">
        <v>49</v>
      </c>
      <c r="EW5" t="s">
        <v>48</v>
      </c>
      <c r="EX5" t="s">
        <v>49</v>
      </c>
      <c r="EY5" t="s">
        <v>49</v>
      </c>
      <c r="EZ5" t="s">
        <v>48</v>
      </c>
      <c r="FA5" t="s">
        <v>48</v>
      </c>
      <c r="FB5" t="s">
        <v>278</v>
      </c>
      <c r="FC5" t="s">
        <v>48</v>
      </c>
      <c r="FD5" t="s">
        <v>48</v>
      </c>
      <c r="FE5" t="s">
        <v>48</v>
      </c>
      <c r="FF5" t="s">
        <v>49</v>
      </c>
      <c r="FG5" t="s">
        <v>297</v>
      </c>
      <c r="FH5" t="s">
        <v>49</v>
      </c>
      <c r="FI5" t="s">
        <v>300</v>
      </c>
      <c r="FJ5" t="s">
        <v>49</v>
      </c>
      <c r="FK5" t="s">
        <v>49</v>
      </c>
      <c r="FL5" t="s">
        <v>48</v>
      </c>
      <c r="FM5" t="s">
        <v>48</v>
      </c>
      <c r="FN5" t="s">
        <v>48</v>
      </c>
      <c r="FO5" t="s">
        <v>49</v>
      </c>
      <c r="FP5" t="s">
        <v>36</v>
      </c>
      <c r="FQ5" t="s">
        <v>49</v>
      </c>
      <c r="FR5" t="s">
        <v>49</v>
      </c>
      <c r="FS5" t="s">
        <v>49</v>
      </c>
      <c r="FT5" t="s">
        <v>48</v>
      </c>
      <c r="FU5" t="s">
        <v>49</v>
      </c>
      <c r="FV5" t="s">
        <v>301</v>
      </c>
      <c r="FW5" t="s">
        <v>48</v>
      </c>
      <c r="FX5" t="s">
        <v>48</v>
      </c>
      <c r="FY5" t="s">
        <v>52</v>
      </c>
      <c r="FZ5" t="s">
        <v>52</v>
      </c>
      <c r="GA5" t="s">
        <v>52</v>
      </c>
      <c r="GB5" t="s">
        <v>52</v>
      </c>
      <c r="GC5" t="s">
        <v>52</v>
      </c>
      <c r="GD5" t="s">
        <v>52</v>
      </c>
      <c r="GE5" t="s">
        <v>52</v>
      </c>
      <c r="GF5" t="s">
        <v>52</v>
      </c>
      <c r="GG5" t="s">
        <v>52</v>
      </c>
      <c r="GH5" t="s">
        <v>52</v>
      </c>
      <c r="GI5" t="s">
        <v>52</v>
      </c>
      <c r="GJ5" t="s">
        <v>52</v>
      </c>
      <c r="GK5" t="s">
        <v>52</v>
      </c>
      <c r="GL5" t="s">
        <v>317</v>
      </c>
      <c r="GM5" t="s">
        <v>48</v>
      </c>
      <c r="GN5" t="s">
        <v>48</v>
      </c>
      <c r="GO5" t="s">
        <v>48</v>
      </c>
      <c r="GP5" t="s">
        <v>49</v>
      </c>
      <c r="GQ5" t="s">
        <v>48</v>
      </c>
      <c r="GR5" t="s">
        <v>327</v>
      </c>
      <c r="GS5" t="s">
        <v>49</v>
      </c>
      <c r="GT5" t="s">
        <v>49</v>
      </c>
      <c r="GU5" t="s">
        <v>49</v>
      </c>
      <c r="GV5" t="s">
        <v>49</v>
      </c>
      <c r="GW5" t="s">
        <v>48</v>
      </c>
      <c r="GX5" t="s">
        <v>49</v>
      </c>
      <c r="GY5" t="s">
        <v>49</v>
      </c>
      <c r="GZ5" t="s">
        <v>49</v>
      </c>
      <c r="HA5" t="s">
        <v>337</v>
      </c>
      <c r="HB5" t="s">
        <v>341</v>
      </c>
      <c r="HC5" t="s">
        <v>345</v>
      </c>
      <c r="HD5" s="33" t="s">
        <v>348</v>
      </c>
      <c r="HE5" t="s">
        <v>48</v>
      </c>
      <c r="HF5" t="s">
        <v>52</v>
      </c>
      <c r="HG5" s="33" t="s">
        <v>253</v>
      </c>
      <c r="HH5" s="34" t="s">
        <v>48</v>
      </c>
      <c r="HI5" s="34" t="s">
        <v>403</v>
      </c>
      <c r="HJ5" s="34" t="s">
        <v>48</v>
      </c>
      <c r="HK5" s="34" t="s">
        <v>48</v>
      </c>
      <c r="HL5" s="34" t="s">
        <v>48</v>
      </c>
      <c r="HM5" s="34" t="s">
        <v>49</v>
      </c>
      <c r="HN5" s="34" t="s">
        <v>404</v>
      </c>
      <c r="HO5" s="34" t="s">
        <v>49</v>
      </c>
      <c r="HP5" s="34" t="s">
        <v>52</v>
      </c>
      <c r="HQ5" s="34" t="s">
        <v>52</v>
      </c>
      <c r="HR5" s="34" t="s">
        <v>49</v>
      </c>
      <c r="HS5" s="34" t="s">
        <v>52</v>
      </c>
      <c r="HT5" s="34" t="s">
        <v>52</v>
      </c>
      <c r="HU5" s="34" t="s">
        <v>48</v>
      </c>
      <c r="HV5" s="34" t="s">
        <v>409</v>
      </c>
      <c r="HW5" s="34" t="s">
        <v>162</v>
      </c>
      <c r="HX5" s="34" t="s">
        <v>162</v>
      </c>
      <c r="HY5" s="34" t="s">
        <v>48</v>
      </c>
      <c r="HZ5" s="34" t="s">
        <v>411</v>
      </c>
      <c r="IA5" s="34" t="s">
        <v>409</v>
      </c>
      <c r="IB5" s="34" t="s">
        <v>162</v>
      </c>
      <c r="IC5" s="34" t="s">
        <v>49</v>
      </c>
      <c r="ID5" s="34" t="s">
        <v>52</v>
      </c>
      <c r="IE5" s="34" t="s">
        <v>52</v>
      </c>
      <c r="IF5" s="34" t="s">
        <v>52</v>
      </c>
      <c r="IG5" s="34" t="s">
        <v>48</v>
      </c>
      <c r="IH5" s="34" t="s">
        <v>413</v>
      </c>
      <c r="II5" s="34" t="s">
        <v>49</v>
      </c>
      <c r="IJ5" s="33" t="s">
        <v>49</v>
      </c>
      <c r="IK5" s="34" t="s">
        <v>416</v>
      </c>
      <c r="IL5" s="34" t="s">
        <v>419</v>
      </c>
      <c r="IM5" s="34" t="s">
        <v>417</v>
      </c>
      <c r="IN5" s="34" t="s">
        <v>422</v>
      </c>
      <c r="IO5" s="34" t="s">
        <v>422</v>
      </c>
      <c r="IP5" s="34" t="s">
        <v>424</v>
      </c>
      <c r="IQ5" t="s">
        <v>416</v>
      </c>
      <c r="IR5" t="s">
        <v>417</v>
      </c>
      <c r="IS5" t="s">
        <v>420</v>
      </c>
      <c r="IT5" s="34" t="s">
        <v>422</v>
      </c>
      <c r="IU5" s="34" t="s">
        <v>423</v>
      </c>
      <c r="IV5" s="34" t="s">
        <v>424</v>
      </c>
      <c r="IW5" s="34" t="s">
        <v>49</v>
      </c>
      <c r="IX5" s="34" t="s">
        <v>49</v>
      </c>
      <c r="IY5" s="34" t="s">
        <v>48</v>
      </c>
      <c r="IZ5" s="34" t="s">
        <v>48</v>
      </c>
      <c r="JA5" s="34" t="s">
        <v>48</v>
      </c>
      <c r="JB5" s="34" t="s">
        <v>430</v>
      </c>
      <c r="JC5" s="34" t="s">
        <v>432</v>
      </c>
      <c r="JD5" s="34" t="s">
        <v>444</v>
      </c>
      <c r="JE5" s="34" t="s">
        <v>433</v>
      </c>
      <c r="JF5" s="34" t="s">
        <v>441</v>
      </c>
      <c r="JG5" s="34" t="s">
        <v>447</v>
      </c>
      <c r="JH5" s="34" t="s">
        <v>449</v>
      </c>
      <c r="JI5" s="34" t="s">
        <v>450</v>
      </c>
    </row>
    <row r="6" spans="1:269" x14ac:dyDescent="0.35">
      <c r="A6" s="33">
        <v>3</v>
      </c>
      <c r="B6" t="s">
        <v>36</v>
      </c>
      <c r="C6">
        <v>1971</v>
      </c>
      <c r="D6" t="s">
        <v>41</v>
      </c>
      <c r="E6" t="s">
        <v>43</v>
      </c>
      <c r="F6" t="s">
        <v>48</v>
      </c>
      <c r="G6" t="s">
        <v>48</v>
      </c>
      <c r="H6" t="s">
        <v>52</v>
      </c>
      <c r="I6" t="s">
        <v>57</v>
      </c>
      <c r="J6" t="s">
        <v>52</v>
      </c>
      <c r="K6" t="s">
        <v>52</v>
      </c>
      <c r="L6" t="s">
        <v>63</v>
      </c>
      <c r="M6" t="s">
        <v>48</v>
      </c>
      <c r="N6" t="s">
        <v>49</v>
      </c>
      <c r="O6" t="s">
        <v>49</v>
      </c>
      <c r="P6" t="s">
        <v>48</v>
      </c>
      <c r="Q6" t="s">
        <v>49</v>
      </c>
      <c r="R6" t="s">
        <v>49</v>
      </c>
      <c r="S6" t="s">
        <v>48</v>
      </c>
      <c r="T6" t="s">
        <v>49</v>
      </c>
      <c r="U6" t="s">
        <v>49</v>
      </c>
      <c r="V6" t="s">
        <v>49</v>
      </c>
      <c r="W6" t="s">
        <v>48</v>
      </c>
      <c r="X6" t="s">
        <v>48</v>
      </c>
      <c r="Y6" t="s">
        <v>49</v>
      </c>
      <c r="Z6" t="s">
        <v>49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52</v>
      </c>
      <c r="AJ6" t="s">
        <v>72</v>
      </c>
      <c r="AK6" t="s">
        <v>52</v>
      </c>
      <c r="AL6" t="s">
        <v>52</v>
      </c>
      <c r="AM6" t="s">
        <v>52</v>
      </c>
      <c r="AN6" t="s">
        <v>52</v>
      </c>
      <c r="AO6" t="s">
        <v>52</v>
      </c>
      <c r="AP6" t="s">
        <v>52</v>
      </c>
      <c r="AQ6" t="s">
        <v>52</v>
      </c>
      <c r="AR6" t="s">
        <v>52</v>
      </c>
      <c r="AS6" t="s">
        <v>52</v>
      </c>
      <c r="AT6" t="s">
        <v>52</v>
      </c>
      <c r="AU6" t="s">
        <v>52</v>
      </c>
      <c r="AV6" t="s">
        <v>52</v>
      </c>
      <c r="AW6" t="s">
        <v>52</v>
      </c>
      <c r="AX6">
        <v>20</v>
      </c>
      <c r="AY6">
        <v>3</v>
      </c>
      <c r="AZ6" t="s">
        <v>52</v>
      </c>
      <c r="BA6">
        <v>6</v>
      </c>
      <c r="BB6">
        <v>3</v>
      </c>
      <c r="BC6" t="s">
        <v>52</v>
      </c>
      <c r="BD6" t="s">
        <v>93</v>
      </c>
      <c r="BE6" t="s">
        <v>96</v>
      </c>
      <c r="BF6" t="s">
        <v>100</v>
      </c>
      <c r="BG6" t="s">
        <v>48</v>
      </c>
      <c r="BH6" t="s">
        <v>48</v>
      </c>
      <c r="BI6" t="s">
        <v>48</v>
      </c>
      <c r="BJ6" t="s">
        <v>48</v>
      </c>
      <c r="BK6" t="s">
        <v>48</v>
      </c>
      <c r="BL6" t="s">
        <v>49</v>
      </c>
      <c r="BM6" t="s">
        <v>48</v>
      </c>
      <c r="BN6" t="s">
        <v>48</v>
      </c>
      <c r="BO6" t="s">
        <v>48</v>
      </c>
      <c r="BP6" t="s">
        <v>48</v>
      </c>
      <c r="BQ6" t="s">
        <v>48</v>
      </c>
      <c r="BR6" t="s">
        <v>49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48</v>
      </c>
      <c r="BY6" t="s">
        <v>48</v>
      </c>
      <c r="BZ6" t="s">
        <v>49</v>
      </c>
      <c r="CA6" t="s">
        <v>48</v>
      </c>
      <c r="CB6" t="s">
        <v>49</v>
      </c>
      <c r="CC6" t="s">
        <v>124</v>
      </c>
      <c r="CD6" t="s">
        <v>48</v>
      </c>
      <c r="CE6" t="s">
        <v>48</v>
      </c>
      <c r="CF6" t="s">
        <v>49</v>
      </c>
      <c r="CG6" t="s">
        <v>49</v>
      </c>
      <c r="CH6" t="s">
        <v>49</v>
      </c>
      <c r="CI6" t="s">
        <v>133</v>
      </c>
      <c r="CJ6" t="s">
        <v>162</v>
      </c>
      <c r="CK6" t="s">
        <v>52</v>
      </c>
      <c r="CL6" t="s">
        <v>52</v>
      </c>
      <c r="CM6" t="s">
        <v>52</v>
      </c>
      <c r="CN6" t="s">
        <v>52</v>
      </c>
      <c r="CO6" t="s">
        <v>52</v>
      </c>
      <c r="CP6" t="s">
        <v>52</v>
      </c>
      <c r="CQ6" s="33" t="s">
        <v>131</v>
      </c>
      <c r="CR6" t="s">
        <v>48</v>
      </c>
      <c r="CS6" t="s">
        <v>150</v>
      </c>
      <c r="CT6" t="s">
        <v>153</v>
      </c>
      <c r="CU6" t="s">
        <v>154</v>
      </c>
      <c r="CV6" t="s">
        <v>162</v>
      </c>
      <c r="CW6" t="s">
        <v>48</v>
      </c>
      <c r="CX6" t="s">
        <v>150</v>
      </c>
      <c r="CY6" t="s">
        <v>156</v>
      </c>
      <c r="CZ6" t="s">
        <v>157</v>
      </c>
      <c r="DA6" t="s">
        <v>158</v>
      </c>
      <c r="DB6" t="s">
        <v>49</v>
      </c>
      <c r="DC6" t="s">
        <v>49</v>
      </c>
      <c r="DD6" t="s">
        <v>52</v>
      </c>
      <c r="DE6" t="s">
        <v>52</v>
      </c>
      <c r="DF6" t="s">
        <v>52</v>
      </c>
      <c r="DG6" t="s">
        <v>52</v>
      </c>
      <c r="DH6" t="s">
        <v>52</v>
      </c>
      <c r="DI6" t="s">
        <v>52</v>
      </c>
      <c r="DJ6" t="s">
        <v>52</v>
      </c>
      <c r="DK6" t="s">
        <v>49</v>
      </c>
      <c r="DL6" t="s">
        <v>52</v>
      </c>
      <c r="DM6" t="s">
        <v>52</v>
      </c>
      <c r="DN6" t="s">
        <v>52</v>
      </c>
      <c r="DO6" t="s">
        <v>52</v>
      </c>
      <c r="DP6" t="s">
        <v>52</v>
      </c>
      <c r="DQ6" t="s">
        <v>52</v>
      </c>
      <c r="DR6" t="s">
        <v>52</v>
      </c>
      <c r="DS6" t="s">
        <v>48</v>
      </c>
      <c r="DT6" t="s">
        <v>48</v>
      </c>
      <c r="DU6" t="s">
        <v>48</v>
      </c>
      <c r="DV6" t="s">
        <v>48</v>
      </c>
      <c r="DW6" t="s">
        <v>227</v>
      </c>
      <c r="DX6" t="s">
        <v>227</v>
      </c>
      <c r="DY6" t="s">
        <v>238</v>
      </c>
      <c r="DZ6" t="s">
        <v>237</v>
      </c>
      <c r="EA6" t="s">
        <v>237</v>
      </c>
      <c r="EB6" t="s">
        <v>238</v>
      </c>
      <c r="EC6" t="s">
        <v>227</v>
      </c>
      <c r="ED6" t="s">
        <v>227</v>
      </c>
      <c r="EE6" s="33" t="s">
        <v>237</v>
      </c>
      <c r="EF6" t="s">
        <v>241</v>
      </c>
      <c r="EG6" t="s">
        <v>243</v>
      </c>
      <c r="EH6" t="s">
        <v>237</v>
      </c>
      <c r="EI6" t="s">
        <v>238</v>
      </c>
      <c r="EJ6" t="s">
        <v>238</v>
      </c>
      <c r="EK6" t="s">
        <v>238</v>
      </c>
      <c r="EL6" t="s">
        <v>238</v>
      </c>
      <c r="EM6" t="s">
        <v>236</v>
      </c>
      <c r="EN6" t="s">
        <v>238</v>
      </c>
      <c r="EO6" s="33" t="s">
        <v>238</v>
      </c>
      <c r="EP6" t="s">
        <v>273</v>
      </c>
      <c r="EQ6" t="s">
        <v>48</v>
      </c>
      <c r="ER6" t="s">
        <v>48</v>
      </c>
      <c r="ES6" t="s">
        <v>48</v>
      </c>
      <c r="ET6" t="s">
        <v>48</v>
      </c>
      <c r="EU6" t="s">
        <v>49</v>
      </c>
      <c r="EV6" t="s">
        <v>48</v>
      </c>
      <c r="EW6" t="s">
        <v>49</v>
      </c>
      <c r="EX6" t="s">
        <v>48</v>
      </c>
      <c r="EY6" t="s">
        <v>48</v>
      </c>
      <c r="EZ6" t="s">
        <v>48</v>
      </c>
      <c r="FA6" t="s">
        <v>49</v>
      </c>
      <c r="FB6" t="s">
        <v>277</v>
      </c>
      <c r="FC6" t="s">
        <v>48</v>
      </c>
      <c r="FD6" t="s">
        <v>48</v>
      </c>
      <c r="FE6" t="s">
        <v>49</v>
      </c>
      <c r="FF6" t="s">
        <v>49</v>
      </c>
      <c r="FG6" t="s">
        <v>298</v>
      </c>
      <c r="FH6" t="s">
        <v>49</v>
      </c>
      <c r="FI6" t="s">
        <v>126</v>
      </c>
      <c r="FJ6" t="s">
        <v>48</v>
      </c>
      <c r="FK6" t="s">
        <v>49</v>
      </c>
      <c r="FL6" t="s">
        <v>49</v>
      </c>
      <c r="FM6" t="s">
        <v>48</v>
      </c>
      <c r="FN6" t="s">
        <v>48</v>
      </c>
      <c r="FO6" t="s">
        <v>49</v>
      </c>
      <c r="FP6" t="s">
        <v>49</v>
      </c>
      <c r="FQ6" t="s">
        <v>49</v>
      </c>
      <c r="FR6" t="s">
        <v>49</v>
      </c>
      <c r="FS6" t="s">
        <v>49</v>
      </c>
      <c r="FT6" t="s">
        <v>48</v>
      </c>
      <c r="FU6" t="s">
        <v>49</v>
      </c>
      <c r="FV6" t="s">
        <v>49</v>
      </c>
      <c r="FW6" t="s">
        <v>48</v>
      </c>
      <c r="FX6" t="s">
        <v>49</v>
      </c>
      <c r="FY6" t="s">
        <v>49</v>
      </c>
      <c r="FZ6" t="s">
        <v>49</v>
      </c>
      <c r="GA6" t="s">
        <v>48</v>
      </c>
      <c r="GB6" t="s">
        <v>49</v>
      </c>
      <c r="GC6" t="s">
        <v>49</v>
      </c>
      <c r="GD6" t="s">
        <v>153</v>
      </c>
      <c r="GE6" t="s">
        <v>162</v>
      </c>
      <c r="GF6" t="s">
        <v>162</v>
      </c>
      <c r="GG6" t="s">
        <v>48</v>
      </c>
      <c r="GH6" t="s">
        <v>48</v>
      </c>
      <c r="GI6" t="s">
        <v>48</v>
      </c>
      <c r="GJ6" t="s">
        <v>48</v>
      </c>
      <c r="GK6" t="s">
        <v>48</v>
      </c>
      <c r="GL6" t="s">
        <v>318</v>
      </c>
      <c r="GM6" t="s">
        <v>48</v>
      </c>
      <c r="GN6" t="s">
        <v>48</v>
      </c>
      <c r="GO6" t="s">
        <v>49</v>
      </c>
      <c r="GP6" t="s">
        <v>49</v>
      </c>
      <c r="GQ6" t="s">
        <v>48</v>
      </c>
      <c r="GR6" t="s">
        <v>49</v>
      </c>
      <c r="GS6" t="s">
        <v>48</v>
      </c>
      <c r="GT6" t="s">
        <v>49</v>
      </c>
      <c r="GU6" t="s">
        <v>49</v>
      </c>
      <c r="GV6" t="s">
        <v>49</v>
      </c>
      <c r="GW6" t="s">
        <v>48</v>
      </c>
      <c r="GX6" t="s">
        <v>49</v>
      </c>
      <c r="GY6" t="s">
        <v>48</v>
      </c>
      <c r="GZ6" t="s">
        <v>49</v>
      </c>
      <c r="HA6" t="s">
        <v>338</v>
      </c>
      <c r="HB6" t="s">
        <v>342</v>
      </c>
      <c r="HC6" t="s">
        <v>346</v>
      </c>
      <c r="HD6" s="33" t="s">
        <v>349</v>
      </c>
      <c r="HE6" t="s">
        <v>48</v>
      </c>
      <c r="HF6" t="s">
        <v>52</v>
      </c>
      <c r="HG6" s="33" t="s">
        <v>253</v>
      </c>
      <c r="HH6" s="34" t="s">
        <v>403</v>
      </c>
      <c r="HI6" s="34" t="s">
        <v>403</v>
      </c>
      <c r="HJ6" s="34" t="s">
        <v>48</v>
      </c>
      <c r="HK6" s="34" t="s">
        <v>48</v>
      </c>
      <c r="HL6" s="34" t="s">
        <v>48</v>
      </c>
      <c r="HM6" s="34" t="s">
        <v>49</v>
      </c>
      <c r="HN6" s="34" t="s">
        <v>404</v>
      </c>
      <c r="HO6" s="34" t="s">
        <v>49</v>
      </c>
      <c r="HP6" s="34" t="s">
        <v>52</v>
      </c>
      <c r="HQ6" s="34" t="s">
        <v>52</v>
      </c>
      <c r="HR6" s="34" t="s">
        <v>49</v>
      </c>
      <c r="HS6" s="34" t="s">
        <v>52</v>
      </c>
      <c r="HT6" s="34" t="s">
        <v>52</v>
      </c>
      <c r="HU6" s="34" t="s">
        <v>48</v>
      </c>
      <c r="HV6" s="34" t="s">
        <v>409</v>
      </c>
      <c r="HW6" s="34" t="s">
        <v>162</v>
      </c>
      <c r="HX6" s="34" t="s">
        <v>162</v>
      </c>
      <c r="HY6" s="34" t="s">
        <v>49</v>
      </c>
      <c r="HZ6" s="34" t="s">
        <v>52</v>
      </c>
      <c r="IA6" s="34" t="s">
        <v>52</v>
      </c>
      <c r="IB6" s="34" t="s">
        <v>52</v>
      </c>
      <c r="IC6" s="34" t="s">
        <v>49</v>
      </c>
      <c r="ID6" s="34" t="s">
        <v>52</v>
      </c>
      <c r="IE6" s="34" t="s">
        <v>52</v>
      </c>
      <c r="IF6" s="34" t="s">
        <v>52</v>
      </c>
      <c r="IG6" s="34" t="s">
        <v>48</v>
      </c>
      <c r="IH6" s="34" t="s">
        <v>414</v>
      </c>
      <c r="II6" s="34" t="s">
        <v>49</v>
      </c>
      <c r="IJ6" s="33" t="s">
        <v>49</v>
      </c>
      <c r="IK6" s="34" t="s">
        <v>417</v>
      </c>
      <c r="IL6" s="34" t="s">
        <v>416</v>
      </c>
      <c r="IM6" s="34" t="s">
        <v>418</v>
      </c>
      <c r="IN6" s="34" t="s">
        <v>423</v>
      </c>
      <c r="IO6" s="34" t="s">
        <v>422</v>
      </c>
      <c r="IP6" s="34" t="s">
        <v>424</v>
      </c>
      <c r="IQ6" t="s">
        <v>416</v>
      </c>
      <c r="IR6" t="s">
        <v>417</v>
      </c>
      <c r="IS6" t="s">
        <v>419</v>
      </c>
      <c r="IT6" s="34" t="s">
        <v>422</v>
      </c>
      <c r="IU6" s="34" t="s">
        <v>423</v>
      </c>
      <c r="IV6" s="34" t="s">
        <v>423</v>
      </c>
      <c r="IW6" s="34" t="s">
        <v>48</v>
      </c>
      <c r="IX6" s="34" t="s">
        <v>49</v>
      </c>
      <c r="IY6" s="34" t="s">
        <v>48</v>
      </c>
      <c r="IZ6" s="34" t="s">
        <v>48</v>
      </c>
      <c r="JA6" s="34" t="s">
        <v>48</v>
      </c>
      <c r="JB6" s="34" t="s">
        <v>430</v>
      </c>
      <c r="JC6" s="34" t="s">
        <v>432</v>
      </c>
      <c r="JD6" s="34" t="s">
        <v>435</v>
      </c>
      <c r="JE6" s="34" t="s">
        <v>434</v>
      </c>
      <c r="JF6" s="34" t="s">
        <v>440</v>
      </c>
      <c r="JG6" s="34" t="s">
        <v>447</v>
      </c>
      <c r="JH6" s="34" t="s">
        <v>449</v>
      </c>
      <c r="JI6" s="34" t="s">
        <v>450</v>
      </c>
    </row>
    <row r="7" spans="1:269" x14ac:dyDescent="0.35">
      <c r="A7" s="33">
        <v>4</v>
      </c>
      <c r="B7" t="s">
        <v>39</v>
      </c>
      <c r="C7">
        <v>1950</v>
      </c>
      <c r="D7" t="s">
        <v>40</v>
      </c>
      <c r="E7" t="s">
        <v>43</v>
      </c>
      <c r="F7" t="s">
        <v>48</v>
      </c>
      <c r="G7" t="s">
        <v>49</v>
      </c>
      <c r="H7" t="s">
        <v>53</v>
      </c>
      <c r="I7" t="s">
        <v>59</v>
      </c>
      <c r="J7" t="s">
        <v>52</v>
      </c>
      <c r="K7" t="s">
        <v>52</v>
      </c>
      <c r="L7" t="s">
        <v>64</v>
      </c>
      <c r="M7" t="s">
        <v>49</v>
      </c>
      <c r="N7" t="s">
        <v>48</v>
      </c>
      <c r="O7" t="s">
        <v>48</v>
      </c>
      <c r="P7" t="s">
        <v>49</v>
      </c>
      <c r="Q7" t="s">
        <v>48</v>
      </c>
      <c r="R7" t="s">
        <v>49</v>
      </c>
      <c r="S7" t="s">
        <v>48</v>
      </c>
      <c r="T7" t="s">
        <v>49</v>
      </c>
      <c r="U7" t="s">
        <v>49</v>
      </c>
      <c r="V7" t="s">
        <v>49</v>
      </c>
      <c r="W7" t="s">
        <v>48</v>
      </c>
      <c r="X7" t="s">
        <v>49</v>
      </c>
      <c r="Y7" t="s">
        <v>49</v>
      </c>
      <c r="Z7" t="s">
        <v>49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52</v>
      </c>
      <c r="AJ7" t="s">
        <v>70</v>
      </c>
      <c r="AK7" t="s">
        <v>52</v>
      </c>
      <c r="AL7" t="s">
        <v>52</v>
      </c>
      <c r="AM7" t="s">
        <v>52</v>
      </c>
      <c r="AN7" t="s">
        <v>52</v>
      </c>
      <c r="AO7" t="s">
        <v>52</v>
      </c>
      <c r="AP7" t="s">
        <v>52</v>
      </c>
      <c r="AQ7" t="s">
        <v>52</v>
      </c>
      <c r="AR7" t="s">
        <v>52</v>
      </c>
      <c r="AS7" t="s">
        <v>52</v>
      </c>
      <c r="AT7" t="s">
        <v>52</v>
      </c>
      <c r="AU7" t="s">
        <v>52</v>
      </c>
      <c r="AV7" t="s">
        <v>52</v>
      </c>
      <c r="AW7" t="s">
        <v>52</v>
      </c>
      <c r="AX7">
        <v>5</v>
      </c>
      <c r="AY7">
        <v>3</v>
      </c>
      <c r="AZ7" t="s">
        <v>52</v>
      </c>
      <c r="BA7">
        <v>2</v>
      </c>
      <c r="BB7">
        <v>1</v>
      </c>
      <c r="BC7" t="s">
        <v>52</v>
      </c>
      <c r="BD7" t="s">
        <v>90</v>
      </c>
      <c r="BE7" t="s">
        <v>98</v>
      </c>
      <c r="BF7" t="s">
        <v>100</v>
      </c>
      <c r="BG7" t="s">
        <v>48</v>
      </c>
      <c r="BH7" t="s">
        <v>48</v>
      </c>
      <c r="BI7" t="s">
        <v>48</v>
      </c>
      <c r="BJ7" t="s">
        <v>48</v>
      </c>
      <c r="BK7" t="s">
        <v>48</v>
      </c>
      <c r="BL7" t="s">
        <v>49</v>
      </c>
      <c r="BM7" t="s">
        <v>48</v>
      </c>
      <c r="BN7" t="s">
        <v>48</v>
      </c>
      <c r="BO7" t="s">
        <v>48</v>
      </c>
      <c r="BP7" t="s">
        <v>48</v>
      </c>
      <c r="BQ7" t="s">
        <v>48</v>
      </c>
      <c r="BR7" t="s">
        <v>49</v>
      </c>
      <c r="BS7" t="s">
        <v>52</v>
      </c>
      <c r="BT7" t="s">
        <v>52</v>
      </c>
      <c r="BU7" t="s">
        <v>52</v>
      </c>
      <c r="BV7" t="s">
        <v>52</v>
      </c>
      <c r="BW7" t="s">
        <v>52</v>
      </c>
      <c r="BX7" t="s">
        <v>48</v>
      </c>
      <c r="BY7" t="s">
        <v>48</v>
      </c>
      <c r="BZ7" t="s">
        <v>49</v>
      </c>
      <c r="CA7" t="s">
        <v>49</v>
      </c>
      <c r="CB7" t="s">
        <v>49</v>
      </c>
      <c r="CC7" t="s">
        <v>124</v>
      </c>
      <c r="CD7" t="s">
        <v>48</v>
      </c>
      <c r="CE7" t="s">
        <v>48</v>
      </c>
      <c r="CF7" t="s">
        <v>49</v>
      </c>
      <c r="CG7" t="s">
        <v>49</v>
      </c>
      <c r="CH7" t="s">
        <v>49</v>
      </c>
      <c r="CI7" t="s">
        <v>134</v>
      </c>
      <c r="CJ7" t="s">
        <v>48</v>
      </c>
      <c r="CK7" t="s">
        <v>48</v>
      </c>
      <c r="CL7" t="s">
        <v>48</v>
      </c>
      <c r="CM7" t="s">
        <v>48</v>
      </c>
      <c r="CN7" t="s">
        <v>48</v>
      </c>
      <c r="CO7" t="s">
        <v>48</v>
      </c>
      <c r="CP7" t="s">
        <v>52</v>
      </c>
      <c r="CQ7" s="33" t="s">
        <v>49</v>
      </c>
      <c r="CR7" t="s">
        <v>48</v>
      </c>
      <c r="CS7" t="s">
        <v>151</v>
      </c>
      <c r="CT7" t="s">
        <v>153</v>
      </c>
      <c r="CU7" t="s">
        <v>162</v>
      </c>
      <c r="CV7" t="s">
        <v>162</v>
      </c>
      <c r="CW7" t="s">
        <v>48</v>
      </c>
      <c r="CX7" t="s">
        <v>151</v>
      </c>
      <c r="CY7" t="s">
        <v>156</v>
      </c>
      <c r="CZ7" t="s">
        <v>157</v>
      </c>
      <c r="DA7" t="s">
        <v>158</v>
      </c>
      <c r="DB7" t="s">
        <v>49</v>
      </c>
      <c r="DC7" t="s">
        <v>49</v>
      </c>
      <c r="DD7" t="s">
        <v>52</v>
      </c>
      <c r="DE7" t="s">
        <v>52</v>
      </c>
      <c r="DF7" t="s">
        <v>52</v>
      </c>
      <c r="DG7" t="s">
        <v>52</v>
      </c>
      <c r="DH7" t="s">
        <v>52</v>
      </c>
      <c r="DI7" t="s">
        <v>52</v>
      </c>
      <c r="DJ7" t="s">
        <v>52</v>
      </c>
      <c r="DK7" t="s">
        <v>49</v>
      </c>
      <c r="DL7" t="s">
        <v>52</v>
      </c>
      <c r="DM7" t="s">
        <v>52</v>
      </c>
      <c r="DN7" t="s">
        <v>52</v>
      </c>
      <c r="DO7" t="s">
        <v>52</v>
      </c>
      <c r="DP7" t="s">
        <v>52</v>
      </c>
      <c r="DQ7" t="s">
        <v>52</v>
      </c>
      <c r="DR7" t="s">
        <v>52</v>
      </c>
      <c r="DS7" t="s">
        <v>48</v>
      </c>
      <c r="DT7" t="s">
        <v>48</v>
      </c>
      <c r="DU7" t="s">
        <v>49</v>
      </c>
      <c r="DV7" t="s">
        <v>49</v>
      </c>
      <c r="DW7" t="s">
        <v>227</v>
      </c>
      <c r="DX7" t="s">
        <v>227</v>
      </c>
      <c r="DY7" t="s">
        <v>238</v>
      </c>
      <c r="DZ7" t="s">
        <v>237</v>
      </c>
      <c r="EA7" t="s">
        <v>237</v>
      </c>
      <c r="EB7" t="s">
        <v>237</v>
      </c>
      <c r="EC7" t="s">
        <v>227</v>
      </c>
      <c r="ED7" t="s">
        <v>238</v>
      </c>
      <c r="EE7" s="33" t="s">
        <v>238</v>
      </c>
      <c r="EF7" t="s">
        <v>241</v>
      </c>
      <c r="EG7" t="s">
        <v>243</v>
      </c>
      <c r="EH7" t="s">
        <v>237</v>
      </c>
      <c r="EI7" t="s">
        <v>238</v>
      </c>
      <c r="EJ7" t="s">
        <v>253</v>
      </c>
      <c r="EK7" t="s">
        <v>238</v>
      </c>
      <c r="EL7" t="s">
        <v>238</v>
      </c>
      <c r="EM7" t="s">
        <v>253</v>
      </c>
      <c r="EN7" t="s">
        <v>238</v>
      </c>
      <c r="EO7" s="33" t="s">
        <v>238</v>
      </c>
      <c r="EP7" t="s">
        <v>273</v>
      </c>
      <c r="EQ7" t="s">
        <v>48</v>
      </c>
      <c r="ER7" t="s">
        <v>48</v>
      </c>
      <c r="ES7" t="s">
        <v>48</v>
      </c>
      <c r="ET7" t="s">
        <v>48</v>
      </c>
      <c r="EU7" t="s">
        <v>49</v>
      </c>
      <c r="EV7" t="s">
        <v>48</v>
      </c>
      <c r="EW7" t="s">
        <v>48</v>
      </c>
      <c r="EX7" t="s">
        <v>49</v>
      </c>
      <c r="EY7" t="s">
        <v>48</v>
      </c>
      <c r="EZ7" t="s">
        <v>48</v>
      </c>
      <c r="FA7" t="s">
        <v>48</v>
      </c>
      <c r="FB7" t="s">
        <v>279</v>
      </c>
      <c r="FC7" t="s">
        <v>49</v>
      </c>
      <c r="FD7" t="s">
        <v>48</v>
      </c>
      <c r="FE7" t="s">
        <v>48</v>
      </c>
      <c r="FF7" t="s">
        <v>49</v>
      </c>
      <c r="FG7" t="s">
        <v>298</v>
      </c>
      <c r="FH7" t="s">
        <v>49</v>
      </c>
      <c r="FI7" t="s">
        <v>300</v>
      </c>
      <c r="FJ7" t="s">
        <v>48</v>
      </c>
      <c r="FK7" t="s">
        <v>49</v>
      </c>
      <c r="FL7" t="s">
        <v>48</v>
      </c>
      <c r="FM7" t="s">
        <v>48</v>
      </c>
      <c r="FN7" t="s">
        <v>48</v>
      </c>
      <c r="FO7" t="s">
        <v>48</v>
      </c>
      <c r="FP7" t="s">
        <v>49</v>
      </c>
      <c r="FQ7" t="s">
        <v>48</v>
      </c>
      <c r="FR7" t="s">
        <v>48</v>
      </c>
      <c r="FS7" t="s">
        <v>48</v>
      </c>
      <c r="FT7" t="s">
        <v>49</v>
      </c>
      <c r="FU7" t="s">
        <v>49</v>
      </c>
      <c r="FV7" t="s">
        <v>49</v>
      </c>
      <c r="FW7" t="s">
        <v>866</v>
      </c>
      <c r="FX7" t="s">
        <v>49</v>
      </c>
      <c r="FY7" t="s">
        <v>48</v>
      </c>
      <c r="FZ7" t="s">
        <v>48</v>
      </c>
      <c r="GA7" t="s">
        <v>49</v>
      </c>
      <c r="GB7" t="s">
        <v>48</v>
      </c>
      <c r="GC7" t="s">
        <v>49</v>
      </c>
      <c r="GD7" t="s">
        <v>153</v>
      </c>
      <c r="GE7" t="s">
        <v>162</v>
      </c>
      <c r="GF7" t="s">
        <v>162</v>
      </c>
      <c r="GG7" t="s">
        <v>49</v>
      </c>
      <c r="GH7" t="s">
        <v>49</v>
      </c>
      <c r="GI7" t="s">
        <v>48</v>
      </c>
      <c r="GJ7" t="s">
        <v>48</v>
      </c>
      <c r="GK7" t="s">
        <v>49</v>
      </c>
      <c r="GL7" t="s">
        <v>319</v>
      </c>
      <c r="GM7" t="s">
        <v>49</v>
      </c>
      <c r="GN7" t="s">
        <v>48</v>
      </c>
      <c r="GO7" t="s">
        <v>49</v>
      </c>
      <c r="GP7" t="s">
        <v>49</v>
      </c>
      <c r="GQ7" t="s">
        <v>48</v>
      </c>
      <c r="GR7" t="s">
        <v>49</v>
      </c>
      <c r="GS7" t="s">
        <v>48</v>
      </c>
      <c r="GT7" t="s">
        <v>48</v>
      </c>
      <c r="GU7" t="s">
        <v>49</v>
      </c>
      <c r="GV7" t="s">
        <v>49</v>
      </c>
      <c r="GW7" t="s">
        <v>48</v>
      </c>
      <c r="GX7" t="s">
        <v>48</v>
      </c>
      <c r="GY7" t="s">
        <v>48</v>
      </c>
      <c r="GZ7" t="s">
        <v>49</v>
      </c>
      <c r="HA7" t="s">
        <v>339</v>
      </c>
      <c r="HB7" t="s">
        <v>342</v>
      </c>
      <c r="HC7" t="s">
        <v>346</v>
      </c>
      <c r="HD7" s="33" t="s">
        <v>350</v>
      </c>
      <c r="HE7" t="s">
        <v>48</v>
      </c>
      <c r="HF7" t="s">
        <v>52</v>
      </c>
      <c r="HG7" s="33" t="s">
        <v>355</v>
      </c>
      <c r="HH7" s="34" t="s">
        <v>403</v>
      </c>
      <c r="HI7" s="34" t="s">
        <v>403</v>
      </c>
      <c r="HJ7" s="34" t="s">
        <v>48</v>
      </c>
      <c r="HK7" s="34" t="s">
        <v>403</v>
      </c>
      <c r="HL7" s="34" t="s">
        <v>403</v>
      </c>
      <c r="HM7" s="34" t="s">
        <v>49</v>
      </c>
      <c r="HN7" s="34" t="s">
        <v>404</v>
      </c>
      <c r="HO7" s="34" t="s">
        <v>49</v>
      </c>
      <c r="HP7" s="34" t="s">
        <v>52</v>
      </c>
      <c r="HQ7" s="34" t="s">
        <v>52</v>
      </c>
      <c r="HR7" s="34" t="s">
        <v>49</v>
      </c>
      <c r="HS7" s="34" t="s">
        <v>52</v>
      </c>
      <c r="HT7" s="34" t="s">
        <v>52</v>
      </c>
      <c r="HU7" s="34" t="s">
        <v>49</v>
      </c>
      <c r="HV7" s="34" t="s">
        <v>52</v>
      </c>
      <c r="HW7" s="34" t="s">
        <v>52</v>
      </c>
      <c r="HX7" s="34" t="s">
        <v>52</v>
      </c>
      <c r="HY7" s="34" t="s">
        <v>49</v>
      </c>
      <c r="HZ7" s="34" t="s">
        <v>52</v>
      </c>
      <c r="IA7" s="34" t="s">
        <v>52</v>
      </c>
      <c r="IB7" s="34" t="s">
        <v>52</v>
      </c>
      <c r="IC7" s="34" t="s">
        <v>49</v>
      </c>
      <c r="ID7" s="34" t="s">
        <v>52</v>
      </c>
      <c r="IE7" s="34" t="s">
        <v>52</v>
      </c>
      <c r="IF7" s="34" t="s">
        <v>52</v>
      </c>
      <c r="IG7" s="34" t="s">
        <v>48</v>
      </c>
      <c r="IH7" s="34" t="s">
        <v>414</v>
      </c>
      <c r="II7" s="34" t="s">
        <v>48</v>
      </c>
      <c r="IJ7" s="33" t="s">
        <v>49</v>
      </c>
      <c r="IK7" s="34" t="s">
        <v>417</v>
      </c>
      <c r="IL7" s="34" t="s">
        <v>416</v>
      </c>
      <c r="IM7" s="34" t="s">
        <v>418</v>
      </c>
      <c r="IN7" s="34" t="s">
        <v>423</v>
      </c>
      <c r="IO7" s="34" t="s">
        <v>422</v>
      </c>
      <c r="IP7" s="34" t="s">
        <v>424</v>
      </c>
      <c r="IQ7" t="s">
        <v>417</v>
      </c>
      <c r="IR7" t="s">
        <v>418</v>
      </c>
      <c r="IS7" t="s">
        <v>416</v>
      </c>
      <c r="IT7" s="34" t="s">
        <v>423</v>
      </c>
      <c r="IU7" s="34" t="s">
        <v>422</v>
      </c>
      <c r="IV7" s="34" t="s">
        <v>424</v>
      </c>
      <c r="IW7" s="34" t="s">
        <v>48</v>
      </c>
      <c r="IX7" s="34" t="s">
        <v>48</v>
      </c>
      <c r="IY7" s="34" t="s">
        <v>49</v>
      </c>
      <c r="IZ7" s="34" t="s">
        <v>48</v>
      </c>
      <c r="JA7" s="34" t="s">
        <v>48</v>
      </c>
      <c r="JB7" s="34" t="s">
        <v>49</v>
      </c>
      <c r="JC7" s="34" t="s">
        <v>444</v>
      </c>
      <c r="JD7" s="34" t="s">
        <v>432</v>
      </c>
      <c r="JE7" s="34" t="s">
        <v>435</v>
      </c>
      <c r="JF7" s="34" t="s">
        <v>442</v>
      </c>
      <c r="JG7" s="34" t="s">
        <v>447</v>
      </c>
      <c r="JH7" s="34" t="s">
        <v>450</v>
      </c>
      <c r="JI7" s="34" t="s">
        <v>449</v>
      </c>
    </row>
    <row r="8" spans="1:269" x14ac:dyDescent="0.35">
      <c r="A8" s="33">
        <v>5</v>
      </c>
      <c r="B8" t="s">
        <v>33</v>
      </c>
      <c r="C8">
        <v>1980</v>
      </c>
      <c r="D8" t="s">
        <v>40</v>
      </c>
      <c r="E8" t="s">
        <v>44</v>
      </c>
      <c r="F8" t="s">
        <v>48</v>
      </c>
      <c r="G8" t="s">
        <v>49</v>
      </c>
      <c r="H8" t="s">
        <v>53</v>
      </c>
      <c r="I8" t="s">
        <v>59</v>
      </c>
      <c r="J8" t="s">
        <v>52</v>
      </c>
      <c r="K8" t="s">
        <v>52</v>
      </c>
      <c r="L8" t="s">
        <v>64</v>
      </c>
      <c r="M8" t="s">
        <v>49</v>
      </c>
      <c r="N8" t="s">
        <v>48</v>
      </c>
      <c r="O8" t="s">
        <v>48</v>
      </c>
      <c r="P8" t="s">
        <v>49</v>
      </c>
      <c r="Q8" t="s">
        <v>49</v>
      </c>
      <c r="R8" t="s">
        <v>49</v>
      </c>
      <c r="S8" t="s">
        <v>48</v>
      </c>
      <c r="T8" t="s">
        <v>49</v>
      </c>
      <c r="U8" t="s">
        <v>49</v>
      </c>
      <c r="V8" t="s">
        <v>49</v>
      </c>
      <c r="W8" t="s">
        <v>48</v>
      </c>
      <c r="X8" t="s">
        <v>48</v>
      </c>
      <c r="Y8" t="s">
        <v>48</v>
      </c>
      <c r="Z8" t="s">
        <v>49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52</v>
      </c>
      <c r="AJ8" t="s">
        <v>71</v>
      </c>
      <c r="AK8" t="s">
        <v>52</v>
      </c>
      <c r="AL8" t="s">
        <v>52</v>
      </c>
      <c r="AM8" t="s">
        <v>52</v>
      </c>
      <c r="AN8" t="s">
        <v>52</v>
      </c>
      <c r="AO8" t="s">
        <v>52</v>
      </c>
      <c r="AP8" t="s">
        <v>52</v>
      </c>
      <c r="AQ8" t="s">
        <v>52</v>
      </c>
      <c r="AR8" t="s">
        <v>52</v>
      </c>
      <c r="AS8" t="s">
        <v>52</v>
      </c>
      <c r="AT8" t="s">
        <v>52</v>
      </c>
      <c r="AU8" t="s">
        <v>52</v>
      </c>
      <c r="AV8" t="s">
        <v>52</v>
      </c>
      <c r="AW8" t="s">
        <v>52</v>
      </c>
      <c r="AX8">
        <v>5</v>
      </c>
      <c r="AY8">
        <v>4</v>
      </c>
      <c r="AZ8" t="s">
        <v>52</v>
      </c>
      <c r="BA8">
        <v>2</v>
      </c>
      <c r="BB8">
        <v>1</v>
      </c>
      <c r="BC8" t="s">
        <v>52</v>
      </c>
      <c r="BD8" t="s">
        <v>90</v>
      </c>
      <c r="BE8" t="s">
        <v>96</v>
      </c>
      <c r="BF8" t="s">
        <v>100</v>
      </c>
      <c r="BG8" t="s">
        <v>48</v>
      </c>
      <c r="BH8" t="s">
        <v>48</v>
      </c>
      <c r="BI8" t="s">
        <v>48</v>
      </c>
      <c r="BJ8" t="s">
        <v>48</v>
      </c>
      <c r="BK8" t="s">
        <v>49</v>
      </c>
      <c r="BL8" t="s">
        <v>49</v>
      </c>
      <c r="BM8" t="s">
        <v>48</v>
      </c>
      <c r="BN8" t="s">
        <v>48</v>
      </c>
      <c r="BO8" t="s">
        <v>48</v>
      </c>
      <c r="BP8" t="s">
        <v>49</v>
      </c>
      <c r="BQ8" t="s">
        <v>49</v>
      </c>
      <c r="BR8" t="s">
        <v>49</v>
      </c>
      <c r="BS8" t="s">
        <v>52</v>
      </c>
      <c r="BT8" t="s">
        <v>52</v>
      </c>
      <c r="BU8" t="s">
        <v>52</v>
      </c>
      <c r="BV8" t="s">
        <v>52</v>
      </c>
      <c r="BW8" t="s">
        <v>52</v>
      </c>
      <c r="BX8" t="s">
        <v>49</v>
      </c>
      <c r="BY8" t="s">
        <v>48</v>
      </c>
      <c r="BZ8" t="s">
        <v>49</v>
      </c>
      <c r="CA8" t="s">
        <v>49</v>
      </c>
      <c r="CB8" t="s">
        <v>49</v>
      </c>
      <c r="CC8" t="s">
        <v>125</v>
      </c>
      <c r="CD8" t="s">
        <v>48</v>
      </c>
      <c r="CE8" t="s">
        <v>48</v>
      </c>
      <c r="CF8" t="s">
        <v>49</v>
      </c>
      <c r="CG8" t="s">
        <v>49</v>
      </c>
      <c r="CH8" t="s">
        <v>49</v>
      </c>
      <c r="CI8" t="s">
        <v>134</v>
      </c>
      <c r="CJ8" t="s">
        <v>48</v>
      </c>
      <c r="CK8" t="s">
        <v>48</v>
      </c>
      <c r="CL8" t="s">
        <v>48</v>
      </c>
      <c r="CM8" t="s">
        <v>48</v>
      </c>
      <c r="CN8" t="s">
        <v>48</v>
      </c>
      <c r="CO8" t="s">
        <v>48</v>
      </c>
      <c r="CP8" t="s">
        <v>52</v>
      </c>
      <c r="CQ8" s="33" t="s">
        <v>49</v>
      </c>
      <c r="CR8" t="s">
        <v>48</v>
      </c>
      <c r="CS8" t="s">
        <v>151</v>
      </c>
      <c r="CT8" t="s">
        <v>153</v>
      </c>
      <c r="CU8" t="s">
        <v>162</v>
      </c>
      <c r="CV8" t="s">
        <v>162</v>
      </c>
      <c r="CW8" t="s">
        <v>49</v>
      </c>
      <c r="CX8" t="s">
        <v>52</v>
      </c>
      <c r="CY8" t="s">
        <v>52</v>
      </c>
      <c r="CZ8" t="s">
        <v>52</v>
      </c>
      <c r="DA8" t="s">
        <v>52</v>
      </c>
      <c r="DB8" t="s">
        <v>52</v>
      </c>
      <c r="DC8" t="s">
        <v>49</v>
      </c>
      <c r="DD8" t="s">
        <v>52</v>
      </c>
      <c r="DE8" t="s">
        <v>52</v>
      </c>
      <c r="DF8" t="s">
        <v>52</v>
      </c>
      <c r="DG8" t="s">
        <v>52</v>
      </c>
      <c r="DH8" t="s">
        <v>52</v>
      </c>
      <c r="DI8" t="s">
        <v>52</v>
      </c>
      <c r="DJ8" t="s">
        <v>52</v>
      </c>
      <c r="DK8" t="s">
        <v>49</v>
      </c>
      <c r="DL8" t="s">
        <v>52</v>
      </c>
      <c r="DM8" t="s">
        <v>52</v>
      </c>
      <c r="DN8" t="s">
        <v>52</v>
      </c>
      <c r="DO8" t="s">
        <v>52</v>
      </c>
      <c r="DP8" t="s">
        <v>52</v>
      </c>
      <c r="DQ8" t="s">
        <v>52</v>
      </c>
      <c r="DR8" t="s">
        <v>52</v>
      </c>
      <c r="DS8" t="s">
        <v>48</v>
      </c>
      <c r="DT8" t="s">
        <v>48</v>
      </c>
      <c r="DU8" t="s">
        <v>49</v>
      </c>
      <c r="DV8" t="s">
        <v>49</v>
      </c>
      <c r="DW8" t="s">
        <v>227</v>
      </c>
      <c r="DX8" t="s">
        <v>227</v>
      </c>
      <c r="DY8" t="s">
        <v>238</v>
      </c>
      <c r="DZ8" t="s">
        <v>237</v>
      </c>
      <c r="EA8" t="s">
        <v>237</v>
      </c>
      <c r="EB8" t="s">
        <v>237</v>
      </c>
      <c r="EC8" t="s">
        <v>227</v>
      </c>
      <c r="ED8" t="s">
        <v>238</v>
      </c>
      <c r="EE8" s="33" t="s">
        <v>227</v>
      </c>
      <c r="EF8" t="s">
        <v>241</v>
      </c>
      <c r="EG8" t="s">
        <v>243</v>
      </c>
      <c r="EH8" t="s">
        <v>237</v>
      </c>
      <c r="EI8" t="s">
        <v>253</v>
      </c>
      <c r="EJ8" t="s">
        <v>238</v>
      </c>
      <c r="EK8" t="s">
        <v>253</v>
      </c>
      <c r="EL8" t="s">
        <v>253</v>
      </c>
      <c r="EM8" t="s">
        <v>236</v>
      </c>
      <c r="EN8" t="s">
        <v>253</v>
      </c>
      <c r="EO8" s="33" t="s">
        <v>238</v>
      </c>
      <c r="EP8" t="s">
        <v>273</v>
      </c>
      <c r="EQ8" t="s">
        <v>48</v>
      </c>
      <c r="ER8" t="s">
        <v>48</v>
      </c>
      <c r="ES8" t="s">
        <v>48</v>
      </c>
      <c r="ET8" t="s">
        <v>48</v>
      </c>
      <c r="EU8" t="s">
        <v>49</v>
      </c>
      <c r="EV8" t="s">
        <v>48</v>
      </c>
      <c r="EW8" t="s">
        <v>48</v>
      </c>
      <c r="EX8" t="s">
        <v>48</v>
      </c>
      <c r="EY8" t="s">
        <v>48</v>
      </c>
      <c r="EZ8" t="s">
        <v>49</v>
      </c>
      <c r="FA8" t="s">
        <v>48</v>
      </c>
      <c r="FB8" t="s">
        <v>279</v>
      </c>
      <c r="FC8" t="s">
        <v>49</v>
      </c>
      <c r="FD8" t="s">
        <v>48</v>
      </c>
      <c r="FE8" t="s">
        <v>49</v>
      </c>
      <c r="FF8" t="s">
        <v>49</v>
      </c>
      <c r="FG8" t="s">
        <v>298</v>
      </c>
      <c r="FH8" t="s">
        <v>49</v>
      </c>
      <c r="FI8" t="s">
        <v>300</v>
      </c>
      <c r="FJ8" t="s">
        <v>48</v>
      </c>
      <c r="FK8" t="s">
        <v>49</v>
      </c>
      <c r="FL8" t="s">
        <v>49</v>
      </c>
      <c r="FM8" t="s">
        <v>49</v>
      </c>
      <c r="FN8" t="s">
        <v>48</v>
      </c>
      <c r="FO8" t="s">
        <v>49</v>
      </c>
      <c r="FP8" t="s">
        <v>49</v>
      </c>
      <c r="FQ8" t="s">
        <v>48</v>
      </c>
      <c r="FR8" t="s">
        <v>49</v>
      </c>
      <c r="FS8" t="s">
        <v>48</v>
      </c>
      <c r="FT8" t="s">
        <v>49</v>
      </c>
      <c r="FU8" t="s">
        <v>49</v>
      </c>
      <c r="FV8" t="s">
        <v>49</v>
      </c>
      <c r="FW8" t="s">
        <v>866</v>
      </c>
      <c r="FX8" t="s">
        <v>49</v>
      </c>
      <c r="FY8" t="s">
        <v>48</v>
      </c>
      <c r="FZ8" t="s">
        <v>48</v>
      </c>
      <c r="GA8" t="s">
        <v>49</v>
      </c>
      <c r="GB8" t="s">
        <v>48</v>
      </c>
      <c r="GC8" t="s">
        <v>49</v>
      </c>
      <c r="GD8" t="s">
        <v>153</v>
      </c>
      <c r="GE8" t="s">
        <v>162</v>
      </c>
      <c r="GF8" t="s">
        <v>162</v>
      </c>
      <c r="GG8" t="s">
        <v>48</v>
      </c>
      <c r="GH8" t="s">
        <v>49</v>
      </c>
      <c r="GI8" t="s">
        <v>49</v>
      </c>
      <c r="GJ8" t="s">
        <v>48</v>
      </c>
      <c r="GK8" t="s">
        <v>48</v>
      </c>
      <c r="GL8" t="s">
        <v>319</v>
      </c>
      <c r="GM8" t="s">
        <v>49</v>
      </c>
      <c r="GN8" t="s">
        <v>49</v>
      </c>
      <c r="GO8" t="s">
        <v>49</v>
      </c>
      <c r="GP8" t="s">
        <v>49</v>
      </c>
      <c r="GQ8" t="s">
        <v>48</v>
      </c>
      <c r="GR8" t="s">
        <v>49</v>
      </c>
      <c r="GS8" t="s">
        <v>48</v>
      </c>
      <c r="GT8" t="s">
        <v>48</v>
      </c>
      <c r="GU8" t="s">
        <v>48</v>
      </c>
      <c r="GV8" t="s">
        <v>49</v>
      </c>
      <c r="GW8" t="s">
        <v>49</v>
      </c>
      <c r="GX8" t="s">
        <v>48</v>
      </c>
      <c r="GY8" t="s">
        <v>48</v>
      </c>
      <c r="GZ8" t="s">
        <v>49</v>
      </c>
      <c r="HA8" t="s">
        <v>339</v>
      </c>
      <c r="HB8" t="s">
        <v>341</v>
      </c>
      <c r="HC8" t="s">
        <v>346</v>
      </c>
      <c r="HD8" s="33" t="s">
        <v>350</v>
      </c>
      <c r="HE8" t="s">
        <v>48</v>
      </c>
      <c r="HF8" t="s">
        <v>52</v>
      </c>
      <c r="HG8" s="33" t="s">
        <v>355</v>
      </c>
      <c r="HH8" s="34" t="s">
        <v>403</v>
      </c>
      <c r="HI8" s="34" t="s">
        <v>403</v>
      </c>
      <c r="HJ8" s="34" t="s">
        <v>48</v>
      </c>
      <c r="HK8" s="34" t="s">
        <v>403</v>
      </c>
      <c r="HL8" s="34" t="s">
        <v>403</v>
      </c>
      <c r="HM8" s="34" t="s">
        <v>49</v>
      </c>
      <c r="HN8" s="34" t="s">
        <v>404</v>
      </c>
      <c r="HO8" s="34" t="s">
        <v>49</v>
      </c>
      <c r="HP8" s="34" t="s">
        <v>52</v>
      </c>
      <c r="HQ8" s="34" t="s">
        <v>52</v>
      </c>
      <c r="HR8" s="34" t="s">
        <v>49</v>
      </c>
      <c r="HS8" s="34" t="s">
        <v>52</v>
      </c>
      <c r="HT8" s="34" t="s">
        <v>52</v>
      </c>
      <c r="HU8" s="34" t="s">
        <v>49</v>
      </c>
      <c r="HV8" s="34" t="s">
        <v>52</v>
      </c>
      <c r="HW8" s="34" t="s">
        <v>52</v>
      </c>
      <c r="HX8" s="34" t="s">
        <v>52</v>
      </c>
      <c r="HY8" s="34" t="s">
        <v>49</v>
      </c>
      <c r="HZ8" s="34" t="s">
        <v>52</v>
      </c>
      <c r="IA8" s="34" t="s">
        <v>52</v>
      </c>
      <c r="IB8" s="34" t="s">
        <v>52</v>
      </c>
      <c r="IC8" s="34" t="s">
        <v>49</v>
      </c>
      <c r="ID8" s="34" t="s">
        <v>52</v>
      </c>
      <c r="IE8" s="34" t="s">
        <v>52</v>
      </c>
      <c r="IF8" s="34" t="s">
        <v>52</v>
      </c>
      <c r="IG8" s="34" t="s">
        <v>49</v>
      </c>
      <c r="IH8" s="34" t="s">
        <v>414</v>
      </c>
      <c r="II8" s="34" t="s">
        <v>49</v>
      </c>
      <c r="IJ8" s="33" t="s">
        <v>49</v>
      </c>
      <c r="IK8" s="34" t="s">
        <v>418</v>
      </c>
      <c r="IL8" s="34" t="s">
        <v>416</v>
      </c>
      <c r="IM8" s="34" t="s">
        <v>421</v>
      </c>
      <c r="IN8" s="34" t="s">
        <v>422</v>
      </c>
      <c r="IO8" s="34" t="s">
        <v>422</v>
      </c>
      <c r="IP8" s="34" t="s">
        <v>425</v>
      </c>
      <c r="IQ8" t="s">
        <v>418</v>
      </c>
      <c r="IR8" t="s">
        <v>416</v>
      </c>
      <c r="IS8" t="s">
        <v>417</v>
      </c>
      <c r="IT8" s="34" t="s">
        <v>422</v>
      </c>
      <c r="IU8" s="34" t="s">
        <v>422</v>
      </c>
      <c r="IV8" s="34" t="s">
        <v>423</v>
      </c>
      <c r="IW8" s="34" t="s">
        <v>49</v>
      </c>
      <c r="IX8" s="34" t="s">
        <v>48</v>
      </c>
      <c r="IY8" s="34" t="s">
        <v>49</v>
      </c>
      <c r="IZ8" s="34" t="s">
        <v>48</v>
      </c>
      <c r="JA8" s="34" t="s">
        <v>48</v>
      </c>
      <c r="JB8" s="34" t="s">
        <v>49</v>
      </c>
      <c r="JC8" s="34" t="s">
        <v>444</v>
      </c>
      <c r="JD8" s="34" t="s">
        <v>431</v>
      </c>
      <c r="JE8" s="34" t="s">
        <v>435</v>
      </c>
      <c r="JF8" s="34" t="s">
        <v>443</v>
      </c>
      <c r="JG8" s="34" t="s">
        <v>447</v>
      </c>
      <c r="JH8" s="34" t="s">
        <v>449</v>
      </c>
      <c r="JI8" s="34" t="s">
        <v>450</v>
      </c>
    </row>
    <row r="9" spans="1:269" x14ac:dyDescent="0.35">
      <c r="A9" s="33">
        <v>6</v>
      </c>
      <c r="B9" t="s">
        <v>33</v>
      </c>
      <c r="C9">
        <v>1982</v>
      </c>
      <c r="D9" t="s">
        <v>41</v>
      </c>
      <c r="E9" t="s">
        <v>44</v>
      </c>
      <c r="F9" t="s">
        <v>48</v>
      </c>
      <c r="G9" t="s">
        <v>49</v>
      </c>
      <c r="H9" t="s">
        <v>54</v>
      </c>
      <c r="I9" t="s">
        <v>59</v>
      </c>
      <c r="J9" t="s">
        <v>52</v>
      </c>
      <c r="K9" t="s">
        <v>52</v>
      </c>
      <c r="L9" t="s">
        <v>64</v>
      </c>
      <c r="M9" t="s">
        <v>49</v>
      </c>
      <c r="N9" t="s">
        <v>48</v>
      </c>
      <c r="O9" t="s">
        <v>49</v>
      </c>
      <c r="P9" t="s">
        <v>48</v>
      </c>
      <c r="Q9" t="s">
        <v>49</v>
      </c>
      <c r="R9" t="s">
        <v>49</v>
      </c>
      <c r="S9" t="s">
        <v>48</v>
      </c>
      <c r="T9" t="s">
        <v>49</v>
      </c>
      <c r="U9" t="s">
        <v>49</v>
      </c>
      <c r="V9" t="s">
        <v>48</v>
      </c>
      <c r="W9" t="s">
        <v>48</v>
      </c>
      <c r="X9" t="s">
        <v>48</v>
      </c>
      <c r="Y9" t="s">
        <v>49</v>
      </c>
      <c r="Z9" t="s">
        <v>49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52</v>
      </c>
      <c r="AJ9" t="s">
        <v>70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52</v>
      </c>
      <c r="AQ9" t="s">
        <v>52</v>
      </c>
      <c r="AR9" t="s">
        <v>52</v>
      </c>
      <c r="AS9" t="s">
        <v>52</v>
      </c>
      <c r="AT9" t="s">
        <v>52</v>
      </c>
      <c r="AU9" t="s">
        <v>52</v>
      </c>
      <c r="AV9" t="s">
        <v>52</v>
      </c>
      <c r="AW9" t="s">
        <v>52</v>
      </c>
      <c r="AX9">
        <v>5</v>
      </c>
      <c r="AY9">
        <v>5</v>
      </c>
      <c r="AZ9" t="s">
        <v>52</v>
      </c>
      <c r="BA9">
        <v>2</v>
      </c>
      <c r="BB9">
        <v>2</v>
      </c>
      <c r="BC9" t="s">
        <v>52</v>
      </c>
      <c r="BD9" t="s">
        <v>92</v>
      </c>
      <c r="BE9" t="s">
        <v>96</v>
      </c>
      <c r="BF9" t="s">
        <v>100</v>
      </c>
      <c r="BG9" t="s">
        <v>48</v>
      </c>
      <c r="BH9" t="s">
        <v>48</v>
      </c>
      <c r="BI9" t="s">
        <v>48</v>
      </c>
      <c r="BJ9" t="s">
        <v>48</v>
      </c>
      <c r="BK9" t="s">
        <v>49</v>
      </c>
      <c r="BL9" t="s">
        <v>49</v>
      </c>
      <c r="BM9" t="s">
        <v>48</v>
      </c>
      <c r="BN9" t="s">
        <v>48</v>
      </c>
      <c r="BO9" t="s">
        <v>48</v>
      </c>
      <c r="BP9" t="s">
        <v>49</v>
      </c>
      <c r="BQ9" t="s">
        <v>48</v>
      </c>
      <c r="BR9" t="s">
        <v>49</v>
      </c>
      <c r="BS9" t="s">
        <v>52</v>
      </c>
      <c r="BT9" t="s">
        <v>52</v>
      </c>
      <c r="BU9" t="s">
        <v>52</v>
      </c>
      <c r="BV9" t="s">
        <v>52</v>
      </c>
      <c r="BW9" t="s">
        <v>52</v>
      </c>
      <c r="BX9" t="s">
        <v>49</v>
      </c>
      <c r="BY9" t="s">
        <v>48</v>
      </c>
      <c r="BZ9" t="s">
        <v>49</v>
      </c>
      <c r="CA9" t="s">
        <v>48</v>
      </c>
      <c r="CB9" t="s">
        <v>49</v>
      </c>
      <c r="CC9" t="s">
        <v>125</v>
      </c>
      <c r="CD9" t="s">
        <v>48</v>
      </c>
      <c r="CE9" t="s">
        <v>48</v>
      </c>
      <c r="CF9" t="s">
        <v>49</v>
      </c>
      <c r="CG9" t="s">
        <v>49</v>
      </c>
      <c r="CH9" t="s">
        <v>49</v>
      </c>
      <c r="CI9" t="s">
        <v>135</v>
      </c>
      <c r="CJ9" t="s">
        <v>48</v>
      </c>
      <c r="CK9" t="s">
        <v>48</v>
      </c>
      <c r="CL9" t="s">
        <v>48</v>
      </c>
      <c r="CM9" t="s">
        <v>48</v>
      </c>
      <c r="CN9" t="s">
        <v>48</v>
      </c>
      <c r="CO9" t="s">
        <v>48</v>
      </c>
      <c r="CP9" t="s">
        <v>52</v>
      </c>
      <c r="CQ9" s="33" t="s">
        <v>131</v>
      </c>
      <c r="CR9" t="s">
        <v>48</v>
      </c>
      <c r="CS9" t="s">
        <v>151</v>
      </c>
      <c r="CT9" t="s">
        <v>153</v>
      </c>
      <c r="CU9" t="s">
        <v>162</v>
      </c>
      <c r="CV9" t="s">
        <v>162</v>
      </c>
      <c r="CW9" t="s">
        <v>49</v>
      </c>
      <c r="CX9" t="s">
        <v>52</v>
      </c>
      <c r="CY9" t="s">
        <v>52</v>
      </c>
      <c r="CZ9" t="s">
        <v>52</v>
      </c>
      <c r="DA9" t="s">
        <v>52</v>
      </c>
      <c r="DB9" t="s">
        <v>52</v>
      </c>
      <c r="DC9" t="s">
        <v>49</v>
      </c>
      <c r="DD9" t="s">
        <v>52</v>
      </c>
      <c r="DE9" t="s">
        <v>52</v>
      </c>
      <c r="DF9" t="s">
        <v>52</v>
      </c>
      <c r="DG9" t="s">
        <v>52</v>
      </c>
      <c r="DH9" t="s">
        <v>52</v>
      </c>
      <c r="DI9" t="s">
        <v>52</v>
      </c>
      <c r="DJ9" t="s">
        <v>52</v>
      </c>
      <c r="DK9" t="s">
        <v>49</v>
      </c>
      <c r="DL9" t="s">
        <v>52</v>
      </c>
      <c r="DM9" t="s">
        <v>52</v>
      </c>
      <c r="DN9" t="s">
        <v>52</v>
      </c>
      <c r="DO9" t="s">
        <v>52</v>
      </c>
      <c r="DP9" t="s">
        <v>52</v>
      </c>
      <c r="DQ9" t="s">
        <v>52</v>
      </c>
      <c r="DR9" t="s">
        <v>52</v>
      </c>
      <c r="DS9" t="s">
        <v>48</v>
      </c>
      <c r="DT9" t="s">
        <v>49</v>
      </c>
      <c r="DU9" t="s">
        <v>49</v>
      </c>
      <c r="DV9" t="s">
        <v>49</v>
      </c>
      <c r="DW9" t="s">
        <v>227</v>
      </c>
      <c r="DX9" t="s">
        <v>227</v>
      </c>
      <c r="DY9" t="s">
        <v>227</v>
      </c>
      <c r="DZ9" t="s">
        <v>237</v>
      </c>
      <c r="EA9" t="s">
        <v>237</v>
      </c>
      <c r="EB9" t="s">
        <v>237</v>
      </c>
      <c r="EC9" t="s">
        <v>236</v>
      </c>
      <c r="ED9" t="s">
        <v>238</v>
      </c>
      <c r="EE9" s="33" t="s">
        <v>238</v>
      </c>
      <c r="EF9" t="s">
        <v>241</v>
      </c>
      <c r="EG9" t="s">
        <v>244</v>
      </c>
      <c r="EH9" t="s">
        <v>237</v>
      </c>
      <c r="EI9" t="s">
        <v>253</v>
      </c>
      <c r="EJ9" t="s">
        <v>253</v>
      </c>
      <c r="EK9" t="s">
        <v>253</v>
      </c>
      <c r="EL9" t="s">
        <v>238</v>
      </c>
      <c r="EM9" t="s">
        <v>253</v>
      </c>
      <c r="EN9" t="s">
        <v>238</v>
      </c>
      <c r="EO9" s="33" t="s">
        <v>238</v>
      </c>
      <c r="EP9" t="s">
        <v>274</v>
      </c>
      <c r="EQ9" t="s">
        <v>48</v>
      </c>
      <c r="ER9" t="s">
        <v>48</v>
      </c>
      <c r="ES9" t="s">
        <v>48</v>
      </c>
      <c r="ET9" t="s">
        <v>48</v>
      </c>
      <c r="EU9" t="s">
        <v>49</v>
      </c>
      <c r="EV9" t="s">
        <v>48</v>
      </c>
      <c r="EW9" t="s">
        <v>49</v>
      </c>
      <c r="EX9" t="s">
        <v>48</v>
      </c>
      <c r="EY9" t="s">
        <v>49</v>
      </c>
      <c r="EZ9" t="s">
        <v>48</v>
      </c>
      <c r="FA9" t="s">
        <v>48</v>
      </c>
      <c r="FB9" t="s">
        <v>278</v>
      </c>
      <c r="FC9" t="s">
        <v>48</v>
      </c>
      <c r="FD9" t="s">
        <v>48</v>
      </c>
      <c r="FE9" t="s">
        <v>48</v>
      </c>
      <c r="FF9" t="s">
        <v>49</v>
      </c>
      <c r="FG9" t="s">
        <v>298</v>
      </c>
      <c r="FH9" t="s">
        <v>49</v>
      </c>
      <c r="FI9" t="s">
        <v>299</v>
      </c>
      <c r="FJ9" t="s">
        <v>48</v>
      </c>
      <c r="FK9" t="s">
        <v>49</v>
      </c>
      <c r="FL9" t="s">
        <v>49</v>
      </c>
      <c r="FM9" t="s">
        <v>49</v>
      </c>
      <c r="FN9" t="s">
        <v>48</v>
      </c>
      <c r="FO9" t="s">
        <v>48</v>
      </c>
      <c r="FP9" t="s">
        <v>49</v>
      </c>
      <c r="FQ9" t="s">
        <v>48</v>
      </c>
      <c r="FR9" t="s">
        <v>48</v>
      </c>
      <c r="FS9" t="s">
        <v>48</v>
      </c>
      <c r="FT9" t="s">
        <v>49</v>
      </c>
      <c r="FU9" t="s">
        <v>49</v>
      </c>
      <c r="FV9" t="s">
        <v>49</v>
      </c>
      <c r="FW9" t="s">
        <v>866</v>
      </c>
      <c r="FX9" t="s">
        <v>49</v>
      </c>
      <c r="FY9" t="s">
        <v>48</v>
      </c>
      <c r="FZ9" t="s">
        <v>48</v>
      </c>
      <c r="GA9" t="s">
        <v>49</v>
      </c>
      <c r="GB9" t="s">
        <v>48</v>
      </c>
      <c r="GC9" t="s">
        <v>49</v>
      </c>
      <c r="GD9" t="s">
        <v>153</v>
      </c>
      <c r="GE9" t="s">
        <v>162</v>
      </c>
      <c r="GF9" t="s">
        <v>162</v>
      </c>
      <c r="GG9" t="s">
        <v>48</v>
      </c>
      <c r="GH9" t="s">
        <v>49</v>
      </c>
      <c r="GI9" t="s">
        <v>48</v>
      </c>
      <c r="GJ9" t="s">
        <v>48</v>
      </c>
      <c r="GK9" t="s">
        <v>48</v>
      </c>
      <c r="GL9" t="s">
        <v>318</v>
      </c>
      <c r="GM9" t="s">
        <v>49</v>
      </c>
      <c r="GN9" t="s">
        <v>48</v>
      </c>
      <c r="GO9" t="s">
        <v>49</v>
      </c>
      <c r="GP9" t="s">
        <v>49</v>
      </c>
      <c r="GQ9" t="s">
        <v>48</v>
      </c>
      <c r="GR9" t="s">
        <v>49</v>
      </c>
      <c r="GS9" t="s">
        <v>48</v>
      </c>
      <c r="GT9" t="s">
        <v>48</v>
      </c>
      <c r="GU9" t="s">
        <v>48</v>
      </c>
      <c r="GV9" t="s">
        <v>48</v>
      </c>
      <c r="GW9" t="s">
        <v>49</v>
      </c>
      <c r="GX9" t="s">
        <v>48</v>
      </c>
      <c r="GY9" t="s">
        <v>48</v>
      </c>
      <c r="GZ9" t="s">
        <v>49</v>
      </c>
      <c r="HA9" t="s">
        <v>339</v>
      </c>
      <c r="HB9" t="s">
        <v>343</v>
      </c>
      <c r="HC9" t="s">
        <v>346</v>
      </c>
      <c r="HD9" s="33" t="s">
        <v>350</v>
      </c>
      <c r="HE9" t="s">
        <v>48</v>
      </c>
      <c r="HF9" t="s">
        <v>52</v>
      </c>
      <c r="HG9" s="33" t="s">
        <v>253</v>
      </c>
      <c r="HH9" s="34" t="s">
        <v>403</v>
      </c>
      <c r="HI9" s="34" t="s">
        <v>403</v>
      </c>
      <c r="HJ9" s="34" t="s">
        <v>48</v>
      </c>
      <c r="HK9" s="34" t="s">
        <v>403</v>
      </c>
      <c r="HL9" s="34" t="s">
        <v>403</v>
      </c>
      <c r="HM9" s="34" t="s">
        <v>49</v>
      </c>
      <c r="HN9" s="34" t="s">
        <v>404</v>
      </c>
      <c r="HO9" s="34" t="s">
        <v>49</v>
      </c>
      <c r="HP9" s="34" t="s">
        <v>52</v>
      </c>
      <c r="HQ9" s="34" t="s">
        <v>52</v>
      </c>
      <c r="HR9" s="34" t="s">
        <v>49</v>
      </c>
      <c r="HS9" s="34" t="s">
        <v>52</v>
      </c>
      <c r="HT9" s="34" t="s">
        <v>52</v>
      </c>
      <c r="HU9" s="34" t="s">
        <v>49</v>
      </c>
      <c r="HV9" s="34" t="s">
        <v>52</v>
      </c>
      <c r="HW9" s="34" t="s">
        <v>52</v>
      </c>
      <c r="HX9" s="34" t="s">
        <v>52</v>
      </c>
      <c r="HY9" s="34" t="s">
        <v>49</v>
      </c>
      <c r="HZ9" s="34" t="s">
        <v>52</v>
      </c>
      <c r="IA9" s="34" t="s">
        <v>52</v>
      </c>
      <c r="IB9" s="34" t="s">
        <v>52</v>
      </c>
      <c r="IC9" s="34" t="s">
        <v>49</v>
      </c>
      <c r="ID9" s="34" t="s">
        <v>52</v>
      </c>
      <c r="IE9" s="34" t="s">
        <v>52</v>
      </c>
      <c r="IF9" s="34" t="s">
        <v>52</v>
      </c>
      <c r="IG9" s="34" t="s">
        <v>48</v>
      </c>
      <c r="IH9" s="34" t="s">
        <v>413</v>
      </c>
      <c r="II9" s="34" t="s">
        <v>48</v>
      </c>
      <c r="IJ9" s="33" t="s">
        <v>49</v>
      </c>
      <c r="IK9" s="34" t="s">
        <v>417</v>
      </c>
      <c r="IL9" s="34" t="s">
        <v>418</v>
      </c>
      <c r="IM9" s="34" t="s">
        <v>416</v>
      </c>
      <c r="IN9" s="34" t="s">
        <v>424</v>
      </c>
      <c r="IO9" s="34" t="s">
        <v>425</v>
      </c>
      <c r="IP9" s="34" t="s">
        <v>424</v>
      </c>
      <c r="IQ9" t="s">
        <v>417</v>
      </c>
      <c r="IR9" t="s">
        <v>416</v>
      </c>
      <c r="IS9" t="s">
        <v>418</v>
      </c>
      <c r="IT9" s="34" t="s">
        <v>423</v>
      </c>
      <c r="IU9" s="34" t="s">
        <v>423</v>
      </c>
      <c r="IV9" s="34" t="s">
        <v>424</v>
      </c>
      <c r="IW9" s="34" t="s">
        <v>48</v>
      </c>
      <c r="IX9" s="34" t="s">
        <v>48</v>
      </c>
      <c r="IY9" s="34" t="s">
        <v>49</v>
      </c>
      <c r="IZ9" s="34" t="s">
        <v>48</v>
      </c>
      <c r="JA9" s="34" t="s">
        <v>48</v>
      </c>
      <c r="JB9" s="34" t="s">
        <v>430</v>
      </c>
      <c r="JC9" s="34" t="s">
        <v>444</v>
      </c>
      <c r="JD9" s="34" t="s">
        <v>431</v>
      </c>
      <c r="JE9" s="34" t="s">
        <v>434</v>
      </c>
      <c r="JF9" s="34" t="s">
        <v>443</v>
      </c>
      <c r="JG9" s="34" t="s">
        <v>447</v>
      </c>
      <c r="JH9" s="34" t="s">
        <v>449</v>
      </c>
      <c r="JI9" s="34" t="s">
        <v>450</v>
      </c>
    </row>
    <row r="10" spans="1:269" x14ac:dyDescent="0.35">
      <c r="A10" s="33">
        <v>7</v>
      </c>
      <c r="B10" t="s">
        <v>33</v>
      </c>
      <c r="C10">
        <v>1984</v>
      </c>
      <c r="D10" t="s">
        <v>41</v>
      </c>
      <c r="E10" t="s">
        <v>44</v>
      </c>
      <c r="F10" t="s">
        <v>48</v>
      </c>
      <c r="G10" t="s">
        <v>49</v>
      </c>
      <c r="H10" t="s">
        <v>54</v>
      </c>
      <c r="I10" t="s">
        <v>59</v>
      </c>
      <c r="J10" t="s">
        <v>52</v>
      </c>
      <c r="K10" t="s">
        <v>52</v>
      </c>
      <c r="L10" t="s">
        <v>64</v>
      </c>
      <c r="M10" t="s">
        <v>49</v>
      </c>
      <c r="N10" t="s">
        <v>48</v>
      </c>
      <c r="O10" t="s">
        <v>48</v>
      </c>
      <c r="P10" t="s">
        <v>48</v>
      </c>
      <c r="Q10" t="s">
        <v>49</v>
      </c>
      <c r="R10" t="s">
        <v>49</v>
      </c>
      <c r="S10" t="s">
        <v>48</v>
      </c>
      <c r="T10" t="s">
        <v>49</v>
      </c>
      <c r="U10" t="s">
        <v>49</v>
      </c>
      <c r="V10" t="s">
        <v>48</v>
      </c>
      <c r="W10" t="s">
        <v>48</v>
      </c>
      <c r="X10" t="s">
        <v>49</v>
      </c>
      <c r="Y10" t="s">
        <v>49</v>
      </c>
      <c r="Z10" t="s">
        <v>49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67</v>
      </c>
      <c r="AJ10" t="s">
        <v>70</v>
      </c>
      <c r="AK10" t="s">
        <v>52</v>
      </c>
      <c r="AL10" t="s">
        <v>52</v>
      </c>
      <c r="AM10" t="s">
        <v>52</v>
      </c>
      <c r="AN10" t="s">
        <v>52</v>
      </c>
      <c r="AO10" t="s">
        <v>52</v>
      </c>
      <c r="AP10" t="s">
        <v>52</v>
      </c>
      <c r="AQ10" t="s">
        <v>52</v>
      </c>
      <c r="AR10" t="s">
        <v>52</v>
      </c>
      <c r="AS10" t="s">
        <v>52</v>
      </c>
      <c r="AT10" t="s">
        <v>52</v>
      </c>
      <c r="AU10" t="s">
        <v>52</v>
      </c>
      <c r="AV10" t="s">
        <v>52</v>
      </c>
      <c r="AW10" t="s">
        <v>52</v>
      </c>
      <c r="AX10">
        <v>6</v>
      </c>
      <c r="AY10">
        <v>4</v>
      </c>
      <c r="AZ10" t="s">
        <v>52</v>
      </c>
      <c r="BA10">
        <v>2</v>
      </c>
      <c r="BB10">
        <v>1</v>
      </c>
      <c r="BC10" t="s">
        <v>52</v>
      </c>
      <c r="BD10" t="s">
        <v>92</v>
      </c>
      <c r="BE10" t="s">
        <v>98</v>
      </c>
      <c r="BF10" t="s">
        <v>100</v>
      </c>
      <c r="BG10" t="s">
        <v>48</v>
      </c>
      <c r="BH10" t="s">
        <v>48</v>
      </c>
      <c r="BI10" t="s">
        <v>48</v>
      </c>
      <c r="BJ10" t="s">
        <v>48</v>
      </c>
      <c r="BK10" t="s">
        <v>48</v>
      </c>
      <c r="BL10" t="s">
        <v>49</v>
      </c>
      <c r="BM10" t="s">
        <v>48</v>
      </c>
      <c r="BN10" t="s">
        <v>48</v>
      </c>
      <c r="BO10" t="s">
        <v>48</v>
      </c>
      <c r="BP10" t="s">
        <v>48</v>
      </c>
      <c r="BQ10" t="s">
        <v>48</v>
      </c>
      <c r="BR10" t="s">
        <v>49</v>
      </c>
      <c r="BS10" t="s">
        <v>52</v>
      </c>
      <c r="BT10" t="s">
        <v>52</v>
      </c>
      <c r="BU10" t="s">
        <v>52</v>
      </c>
      <c r="BV10" t="s">
        <v>52</v>
      </c>
      <c r="BW10" t="s">
        <v>52</v>
      </c>
      <c r="BX10" t="s">
        <v>49</v>
      </c>
      <c r="BY10" t="s">
        <v>48</v>
      </c>
      <c r="BZ10" t="s">
        <v>49</v>
      </c>
      <c r="CA10" t="s">
        <v>48</v>
      </c>
      <c r="CB10" t="s">
        <v>49</v>
      </c>
      <c r="CC10" t="s">
        <v>126</v>
      </c>
      <c r="CD10" t="s">
        <v>48</v>
      </c>
      <c r="CE10" t="s">
        <v>48</v>
      </c>
      <c r="CF10" t="s">
        <v>49</v>
      </c>
      <c r="CG10" t="s">
        <v>49</v>
      </c>
      <c r="CH10" t="s">
        <v>49</v>
      </c>
      <c r="CI10" t="s">
        <v>136</v>
      </c>
      <c r="CJ10" t="s">
        <v>48</v>
      </c>
      <c r="CK10" t="s">
        <v>49</v>
      </c>
      <c r="CL10" t="s">
        <v>48</v>
      </c>
      <c r="CM10" t="s">
        <v>49</v>
      </c>
      <c r="CN10" t="s">
        <v>48</v>
      </c>
      <c r="CO10" t="s">
        <v>49</v>
      </c>
      <c r="CP10" t="s">
        <v>49</v>
      </c>
      <c r="CQ10" s="33" t="s">
        <v>49</v>
      </c>
      <c r="CR10" t="s">
        <v>48</v>
      </c>
      <c r="CS10" t="s">
        <v>151</v>
      </c>
      <c r="CT10" t="s">
        <v>153</v>
      </c>
      <c r="CU10" t="s">
        <v>162</v>
      </c>
      <c r="CV10" t="s">
        <v>162</v>
      </c>
      <c r="CW10" t="s">
        <v>49</v>
      </c>
      <c r="CX10" t="s">
        <v>52</v>
      </c>
      <c r="CY10" t="s">
        <v>52</v>
      </c>
      <c r="CZ10" t="s">
        <v>52</v>
      </c>
      <c r="DA10" t="s">
        <v>52</v>
      </c>
      <c r="DB10" t="s">
        <v>52</v>
      </c>
      <c r="DC10" t="s">
        <v>49</v>
      </c>
      <c r="DD10" t="s">
        <v>52</v>
      </c>
      <c r="DE10" t="s">
        <v>52</v>
      </c>
      <c r="DF10" t="s">
        <v>52</v>
      </c>
      <c r="DG10" t="s">
        <v>52</v>
      </c>
      <c r="DH10" t="s">
        <v>52</v>
      </c>
      <c r="DI10" t="s">
        <v>52</v>
      </c>
      <c r="DJ10" t="s">
        <v>52</v>
      </c>
      <c r="DK10" t="s">
        <v>49</v>
      </c>
      <c r="DL10" t="s">
        <v>52</v>
      </c>
      <c r="DM10" t="s">
        <v>52</v>
      </c>
      <c r="DN10" t="s">
        <v>52</v>
      </c>
      <c r="DO10" t="s">
        <v>52</v>
      </c>
      <c r="DP10" t="s">
        <v>52</v>
      </c>
      <c r="DQ10" t="s">
        <v>52</v>
      </c>
      <c r="DR10" t="s">
        <v>52</v>
      </c>
      <c r="DS10" t="s">
        <v>48</v>
      </c>
      <c r="DT10" t="s">
        <v>49</v>
      </c>
      <c r="DU10" t="s">
        <v>49</v>
      </c>
      <c r="DV10" t="s">
        <v>49</v>
      </c>
      <c r="DW10" t="s">
        <v>227</v>
      </c>
      <c r="DX10" t="s">
        <v>227</v>
      </c>
      <c r="DY10" t="s">
        <v>227</v>
      </c>
      <c r="DZ10" t="s">
        <v>237</v>
      </c>
      <c r="EA10" t="s">
        <v>237</v>
      </c>
      <c r="EB10" t="s">
        <v>237</v>
      </c>
      <c r="EC10" t="s">
        <v>236</v>
      </c>
      <c r="ED10" t="s">
        <v>236</v>
      </c>
      <c r="EE10" s="33" t="s">
        <v>227</v>
      </c>
      <c r="EF10" t="s">
        <v>241</v>
      </c>
      <c r="EG10" t="s">
        <v>243</v>
      </c>
      <c r="EH10" t="s">
        <v>237</v>
      </c>
      <c r="EI10" t="s">
        <v>253</v>
      </c>
      <c r="EJ10" t="s">
        <v>238</v>
      </c>
      <c r="EK10" t="s">
        <v>253</v>
      </c>
      <c r="EL10" t="s">
        <v>237</v>
      </c>
      <c r="EM10" t="s">
        <v>236</v>
      </c>
      <c r="EN10" t="s">
        <v>237</v>
      </c>
      <c r="EO10" s="33" t="s">
        <v>238</v>
      </c>
      <c r="EP10" t="s">
        <v>274</v>
      </c>
      <c r="EQ10" t="s">
        <v>48</v>
      </c>
      <c r="ER10" t="s">
        <v>48</v>
      </c>
      <c r="ES10" t="s">
        <v>48</v>
      </c>
      <c r="ET10" t="s">
        <v>49</v>
      </c>
      <c r="EU10" t="s">
        <v>276</v>
      </c>
      <c r="EV10" t="s">
        <v>48</v>
      </c>
      <c r="EW10" t="s">
        <v>48</v>
      </c>
      <c r="EX10" t="s">
        <v>48</v>
      </c>
      <c r="EY10" t="s">
        <v>48</v>
      </c>
      <c r="EZ10" t="s">
        <v>48</v>
      </c>
      <c r="FA10" t="s">
        <v>48</v>
      </c>
      <c r="FB10" t="s">
        <v>277</v>
      </c>
      <c r="FC10" t="s">
        <v>49</v>
      </c>
      <c r="FD10" t="s">
        <v>48</v>
      </c>
      <c r="FE10" t="s">
        <v>48</v>
      </c>
      <c r="FF10" t="s">
        <v>49</v>
      </c>
      <c r="FG10" t="s">
        <v>298</v>
      </c>
      <c r="FH10" t="s">
        <v>49</v>
      </c>
      <c r="FI10" t="s">
        <v>126</v>
      </c>
      <c r="FJ10" t="s">
        <v>49</v>
      </c>
      <c r="FK10" t="s">
        <v>49</v>
      </c>
      <c r="FL10" t="s">
        <v>49</v>
      </c>
      <c r="FM10" t="s">
        <v>49</v>
      </c>
      <c r="FN10" t="s">
        <v>48</v>
      </c>
      <c r="FO10" t="s">
        <v>48</v>
      </c>
      <c r="FP10" t="s">
        <v>49</v>
      </c>
      <c r="FQ10" t="s">
        <v>48</v>
      </c>
      <c r="FR10" t="s">
        <v>49</v>
      </c>
      <c r="FS10" t="s">
        <v>48</v>
      </c>
      <c r="FT10" t="s">
        <v>49</v>
      </c>
      <c r="FU10" t="s">
        <v>49</v>
      </c>
      <c r="FV10" t="s">
        <v>49</v>
      </c>
      <c r="FW10" t="s">
        <v>866</v>
      </c>
      <c r="FX10" t="s">
        <v>49</v>
      </c>
      <c r="FY10" t="s">
        <v>48</v>
      </c>
      <c r="FZ10" t="s">
        <v>48</v>
      </c>
      <c r="GA10" t="s">
        <v>49</v>
      </c>
      <c r="GB10" t="s">
        <v>48</v>
      </c>
      <c r="GC10" t="s">
        <v>49</v>
      </c>
      <c r="GD10" t="s">
        <v>153</v>
      </c>
      <c r="GE10" t="s">
        <v>162</v>
      </c>
      <c r="GF10" t="s">
        <v>162</v>
      </c>
      <c r="GG10" t="s">
        <v>48</v>
      </c>
      <c r="GH10" t="s">
        <v>49</v>
      </c>
      <c r="GI10" t="s">
        <v>48</v>
      </c>
      <c r="GJ10" t="s">
        <v>48</v>
      </c>
      <c r="GK10" t="s">
        <v>48</v>
      </c>
      <c r="GL10" t="s">
        <v>320</v>
      </c>
      <c r="GM10" t="s">
        <v>49</v>
      </c>
      <c r="GN10" t="s">
        <v>48</v>
      </c>
      <c r="GO10" t="s">
        <v>49</v>
      </c>
      <c r="GP10" t="s">
        <v>49</v>
      </c>
      <c r="GQ10" t="s">
        <v>48</v>
      </c>
      <c r="GR10" t="s">
        <v>49</v>
      </c>
      <c r="GS10" t="s">
        <v>48</v>
      </c>
      <c r="GT10" t="s">
        <v>48</v>
      </c>
      <c r="GU10" t="s">
        <v>48</v>
      </c>
      <c r="GV10" t="s">
        <v>49</v>
      </c>
      <c r="GW10" t="s">
        <v>49</v>
      </c>
      <c r="GX10" t="s">
        <v>49</v>
      </c>
      <c r="GY10" t="s">
        <v>48</v>
      </c>
      <c r="GZ10" t="s">
        <v>49</v>
      </c>
      <c r="HA10" t="s">
        <v>339</v>
      </c>
      <c r="HB10" t="s">
        <v>342</v>
      </c>
      <c r="HC10" t="s">
        <v>346</v>
      </c>
      <c r="HD10" s="33" t="s">
        <v>349</v>
      </c>
      <c r="HE10" t="s">
        <v>48</v>
      </c>
      <c r="HF10" t="s">
        <v>52</v>
      </c>
      <c r="HG10" s="33" t="s">
        <v>354</v>
      </c>
      <c r="HH10" s="34" t="s">
        <v>403</v>
      </c>
      <c r="HI10" s="34" t="s">
        <v>403</v>
      </c>
      <c r="HJ10" s="34" t="s">
        <v>48</v>
      </c>
      <c r="HK10" s="34" t="s">
        <v>403</v>
      </c>
      <c r="HL10" s="34" t="s">
        <v>403</v>
      </c>
      <c r="HM10" s="34" t="s">
        <v>49</v>
      </c>
      <c r="HN10" s="34" t="s">
        <v>404</v>
      </c>
      <c r="HO10" s="34" t="s">
        <v>49</v>
      </c>
      <c r="HP10" s="34" t="s">
        <v>52</v>
      </c>
      <c r="HQ10" s="34" t="s">
        <v>52</v>
      </c>
      <c r="HR10" s="34" t="s">
        <v>49</v>
      </c>
      <c r="HS10" s="34" t="s">
        <v>52</v>
      </c>
      <c r="HT10" s="34" t="s">
        <v>52</v>
      </c>
      <c r="HU10" s="34" t="s">
        <v>49</v>
      </c>
      <c r="HV10" s="34" t="s">
        <v>52</v>
      </c>
      <c r="HW10" s="34" t="s">
        <v>52</v>
      </c>
      <c r="HX10" s="34" t="s">
        <v>52</v>
      </c>
      <c r="HY10" s="34" t="s">
        <v>49</v>
      </c>
      <c r="HZ10" s="34" t="s">
        <v>52</v>
      </c>
      <c r="IA10" s="34" t="s">
        <v>52</v>
      </c>
      <c r="IB10" s="34" t="s">
        <v>52</v>
      </c>
      <c r="IC10" s="34" t="s">
        <v>49</v>
      </c>
      <c r="ID10" s="34" t="s">
        <v>52</v>
      </c>
      <c r="IE10" s="34" t="s">
        <v>52</v>
      </c>
      <c r="IF10" s="34" t="s">
        <v>52</v>
      </c>
      <c r="IG10" s="34" t="s">
        <v>49</v>
      </c>
      <c r="IH10" s="34" t="s">
        <v>414</v>
      </c>
      <c r="II10" s="34" t="s">
        <v>49</v>
      </c>
      <c r="IJ10" s="33" t="s">
        <v>49</v>
      </c>
      <c r="IK10" s="34" t="s">
        <v>417</v>
      </c>
      <c r="IL10" s="34" t="s">
        <v>418</v>
      </c>
      <c r="IM10" s="34" t="s">
        <v>416</v>
      </c>
      <c r="IN10" s="34" t="s">
        <v>424</v>
      </c>
      <c r="IO10" s="34" t="s">
        <v>425</v>
      </c>
      <c r="IP10" s="34" t="s">
        <v>424</v>
      </c>
      <c r="IQ10" t="s">
        <v>417</v>
      </c>
      <c r="IR10" t="s">
        <v>416</v>
      </c>
      <c r="IS10" t="s">
        <v>418</v>
      </c>
      <c r="IT10" s="34" t="s">
        <v>423</v>
      </c>
      <c r="IU10" s="34" t="s">
        <v>423</v>
      </c>
      <c r="IV10" s="34" t="s">
        <v>424</v>
      </c>
      <c r="IW10" s="34" t="s">
        <v>48</v>
      </c>
      <c r="IX10" s="34" t="s">
        <v>48</v>
      </c>
      <c r="IY10" s="34" t="s">
        <v>48</v>
      </c>
      <c r="IZ10" s="34" t="s">
        <v>48</v>
      </c>
      <c r="JA10" s="34" t="s">
        <v>48</v>
      </c>
      <c r="JB10" s="34" t="s">
        <v>49</v>
      </c>
      <c r="JC10" s="34" t="s">
        <v>444</v>
      </c>
      <c r="JD10" s="34" t="s">
        <v>431</v>
      </c>
      <c r="JE10" s="34" t="s">
        <v>435</v>
      </c>
      <c r="JF10" s="34" t="s">
        <v>443</v>
      </c>
      <c r="JG10" s="34" t="s">
        <v>447</v>
      </c>
      <c r="JH10" s="34" t="s">
        <v>450</v>
      </c>
      <c r="JI10" s="34" t="s">
        <v>449</v>
      </c>
    </row>
    <row r="11" spans="1:269" x14ac:dyDescent="0.35">
      <c r="A11" s="33">
        <v>8</v>
      </c>
      <c r="B11" t="s">
        <v>34</v>
      </c>
      <c r="C11">
        <v>1990</v>
      </c>
      <c r="D11" t="s">
        <v>40</v>
      </c>
      <c r="E11" t="s">
        <v>45</v>
      </c>
      <c r="F11" t="s">
        <v>48</v>
      </c>
      <c r="G11" t="s">
        <v>49</v>
      </c>
      <c r="H11" t="s">
        <v>54</v>
      </c>
      <c r="I11" t="s">
        <v>59</v>
      </c>
      <c r="J11" t="s">
        <v>52</v>
      </c>
      <c r="K11" t="s">
        <v>52</v>
      </c>
      <c r="L11" t="s">
        <v>64</v>
      </c>
      <c r="M11" t="s">
        <v>49</v>
      </c>
      <c r="N11" t="s">
        <v>48</v>
      </c>
      <c r="O11" t="s">
        <v>48</v>
      </c>
      <c r="P11" t="s">
        <v>49</v>
      </c>
      <c r="Q11" t="s">
        <v>49</v>
      </c>
      <c r="R11" t="s">
        <v>49</v>
      </c>
      <c r="S11" t="s">
        <v>48</v>
      </c>
      <c r="T11" t="s">
        <v>49</v>
      </c>
      <c r="U11" t="s">
        <v>49</v>
      </c>
      <c r="V11" t="s">
        <v>49</v>
      </c>
      <c r="W11" t="s">
        <v>48</v>
      </c>
      <c r="X11" t="s">
        <v>49</v>
      </c>
      <c r="Y11" t="s">
        <v>49</v>
      </c>
      <c r="Z11" t="s">
        <v>49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52</v>
      </c>
      <c r="AJ11" t="s">
        <v>71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52</v>
      </c>
      <c r="AQ11" t="s">
        <v>52</v>
      </c>
      <c r="AR11" t="s">
        <v>52</v>
      </c>
      <c r="AS11" t="s">
        <v>52</v>
      </c>
      <c r="AT11" t="s">
        <v>52</v>
      </c>
      <c r="AU11" t="s">
        <v>52</v>
      </c>
      <c r="AV11" t="s">
        <v>52</v>
      </c>
      <c r="AW11" t="s">
        <v>52</v>
      </c>
      <c r="AX11">
        <v>5</v>
      </c>
      <c r="AY11">
        <v>4</v>
      </c>
      <c r="AZ11" t="s">
        <v>52</v>
      </c>
      <c r="BA11">
        <v>1</v>
      </c>
      <c r="BB11">
        <v>1</v>
      </c>
      <c r="BC11" t="s">
        <v>52</v>
      </c>
      <c r="BD11" t="s">
        <v>94</v>
      </c>
      <c r="BE11" t="s">
        <v>97</v>
      </c>
      <c r="BF11" t="s">
        <v>100</v>
      </c>
      <c r="BG11" t="s">
        <v>48</v>
      </c>
      <c r="BH11" t="s">
        <v>48</v>
      </c>
      <c r="BI11" t="s">
        <v>48</v>
      </c>
      <c r="BJ11" t="s">
        <v>48</v>
      </c>
      <c r="BK11" t="s">
        <v>48</v>
      </c>
      <c r="BL11" t="s">
        <v>49</v>
      </c>
      <c r="BM11" t="s">
        <v>48</v>
      </c>
      <c r="BN11" t="s">
        <v>48</v>
      </c>
      <c r="BO11" t="s">
        <v>48</v>
      </c>
      <c r="BP11" t="s">
        <v>48</v>
      </c>
      <c r="BQ11" t="s">
        <v>48</v>
      </c>
      <c r="BR11" t="s">
        <v>49</v>
      </c>
      <c r="BS11" t="s">
        <v>52</v>
      </c>
      <c r="BT11" t="s">
        <v>52</v>
      </c>
      <c r="BU11" t="s">
        <v>52</v>
      </c>
      <c r="BV11" t="s">
        <v>52</v>
      </c>
      <c r="BW11" t="s">
        <v>52</v>
      </c>
      <c r="BX11" t="s">
        <v>49</v>
      </c>
      <c r="BY11" t="s">
        <v>48</v>
      </c>
      <c r="BZ11" t="s">
        <v>49</v>
      </c>
      <c r="CA11" t="s">
        <v>48</v>
      </c>
      <c r="CB11" t="s">
        <v>49</v>
      </c>
      <c r="CC11" t="s">
        <v>126</v>
      </c>
      <c r="CD11" t="s">
        <v>48</v>
      </c>
      <c r="CE11" t="s">
        <v>48</v>
      </c>
      <c r="CF11" t="s">
        <v>49</v>
      </c>
      <c r="CG11" t="s">
        <v>49</v>
      </c>
      <c r="CH11" t="s">
        <v>49</v>
      </c>
      <c r="CI11" t="s">
        <v>136</v>
      </c>
      <c r="CJ11" t="s">
        <v>48</v>
      </c>
      <c r="CK11" t="s">
        <v>49</v>
      </c>
      <c r="CL11" t="s">
        <v>49</v>
      </c>
      <c r="CM11" t="s">
        <v>49</v>
      </c>
      <c r="CN11" t="s">
        <v>48</v>
      </c>
      <c r="CO11" t="s">
        <v>48</v>
      </c>
      <c r="CP11" t="s">
        <v>49</v>
      </c>
      <c r="CQ11" s="33" t="s">
        <v>49</v>
      </c>
      <c r="CR11" t="s">
        <v>49</v>
      </c>
      <c r="CS11" t="s">
        <v>52</v>
      </c>
      <c r="CT11" t="s">
        <v>52</v>
      </c>
      <c r="CU11" t="s">
        <v>49</v>
      </c>
      <c r="CV11" t="s">
        <v>52</v>
      </c>
      <c r="CW11" t="s">
        <v>52</v>
      </c>
      <c r="CX11" t="s">
        <v>52</v>
      </c>
      <c r="CY11" t="s">
        <v>52</v>
      </c>
      <c r="CZ11" t="s">
        <v>52</v>
      </c>
      <c r="DA11" t="s">
        <v>52</v>
      </c>
      <c r="DB11" t="s">
        <v>52</v>
      </c>
      <c r="DC11" t="s">
        <v>49</v>
      </c>
      <c r="DD11" t="s">
        <v>52</v>
      </c>
      <c r="DE11" t="s">
        <v>52</v>
      </c>
      <c r="DF11" t="s">
        <v>52</v>
      </c>
      <c r="DG11" t="s">
        <v>52</v>
      </c>
      <c r="DH11" t="s">
        <v>52</v>
      </c>
      <c r="DI11" t="s">
        <v>52</v>
      </c>
      <c r="DJ11" t="s">
        <v>52</v>
      </c>
      <c r="DK11" t="s">
        <v>49</v>
      </c>
      <c r="DL11" t="s">
        <v>52</v>
      </c>
      <c r="DM11" t="s">
        <v>52</v>
      </c>
      <c r="DN11" t="s">
        <v>52</v>
      </c>
      <c r="DO11" t="s">
        <v>52</v>
      </c>
      <c r="DP11" t="s">
        <v>52</v>
      </c>
      <c r="DQ11" t="s">
        <v>52</v>
      </c>
      <c r="DR11" t="s">
        <v>52</v>
      </c>
      <c r="DS11" t="s">
        <v>48</v>
      </c>
      <c r="DT11" t="s">
        <v>48</v>
      </c>
      <c r="DU11" t="s">
        <v>49</v>
      </c>
      <c r="DV11" t="s">
        <v>49</v>
      </c>
      <c r="DW11" t="s">
        <v>227</v>
      </c>
      <c r="DX11" t="s">
        <v>227</v>
      </c>
      <c r="DY11" t="s">
        <v>227</v>
      </c>
      <c r="DZ11" t="s">
        <v>237</v>
      </c>
      <c r="EA11" t="s">
        <v>237</v>
      </c>
      <c r="EB11" t="s">
        <v>237</v>
      </c>
      <c r="EC11" t="s">
        <v>227</v>
      </c>
      <c r="ED11" t="s">
        <v>227</v>
      </c>
      <c r="EE11" s="33" t="s">
        <v>227</v>
      </c>
      <c r="EF11" t="s">
        <v>241</v>
      </c>
      <c r="EG11" t="s">
        <v>245</v>
      </c>
      <c r="EH11" t="s">
        <v>237</v>
      </c>
      <c r="EI11" t="s">
        <v>238</v>
      </c>
      <c r="EJ11" t="s">
        <v>238</v>
      </c>
      <c r="EK11" t="s">
        <v>238</v>
      </c>
      <c r="EL11" t="s">
        <v>237</v>
      </c>
      <c r="EM11" t="s">
        <v>236</v>
      </c>
      <c r="EN11" t="s">
        <v>237</v>
      </c>
      <c r="EO11" s="33" t="s">
        <v>238</v>
      </c>
      <c r="EP11" t="s">
        <v>275</v>
      </c>
      <c r="EQ11" t="s">
        <v>48</v>
      </c>
      <c r="ER11" t="s">
        <v>48</v>
      </c>
      <c r="ES11" t="s">
        <v>48</v>
      </c>
      <c r="ET11" t="s">
        <v>48</v>
      </c>
      <c r="EU11" t="s">
        <v>49</v>
      </c>
      <c r="EV11" t="s">
        <v>48</v>
      </c>
      <c r="EW11" t="s">
        <v>48</v>
      </c>
      <c r="EX11" t="s">
        <v>48</v>
      </c>
      <c r="EY11" t="s">
        <v>48</v>
      </c>
      <c r="EZ11" t="s">
        <v>48</v>
      </c>
      <c r="FA11" t="s">
        <v>48</v>
      </c>
      <c r="FB11" t="s">
        <v>277</v>
      </c>
      <c r="FC11" t="s">
        <v>48</v>
      </c>
      <c r="FD11" t="s">
        <v>48</v>
      </c>
      <c r="FE11" t="s">
        <v>49</v>
      </c>
      <c r="FF11" t="s">
        <v>49</v>
      </c>
      <c r="FG11" t="s">
        <v>298</v>
      </c>
      <c r="FH11" t="s">
        <v>49</v>
      </c>
      <c r="FI11" t="s">
        <v>126</v>
      </c>
      <c r="FJ11" t="s">
        <v>48</v>
      </c>
      <c r="FK11" t="s">
        <v>49</v>
      </c>
      <c r="FL11" t="s">
        <v>48</v>
      </c>
      <c r="FM11" t="s">
        <v>49</v>
      </c>
      <c r="FN11" t="s">
        <v>48</v>
      </c>
      <c r="FO11" t="s">
        <v>49</v>
      </c>
      <c r="FP11" t="s">
        <v>49</v>
      </c>
      <c r="FQ11" t="s">
        <v>48</v>
      </c>
      <c r="FR11" t="s">
        <v>49</v>
      </c>
      <c r="FS11" t="s">
        <v>48</v>
      </c>
      <c r="FT11" t="s">
        <v>49</v>
      </c>
      <c r="FU11" t="s">
        <v>49</v>
      </c>
      <c r="FV11" t="s">
        <v>49</v>
      </c>
      <c r="FW11" t="s">
        <v>49</v>
      </c>
      <c r="FX11" t="s">
        <v>49</v>
      </c>
      <c r="FY11" t="s">
        <v>48</v>
      </c>
      <c r="FZ11" t="s">
        <v>48</v>
      </c>
      <c r="GA11" t="s">
        <v>49</v>
      </c>
      <c r="GB11" t="s">
        <v>48</v>
      </c>
      <c r="GC11" t="s">
        <v>49</v>
      </c>
      <c r="GD11" t="s">
        <v>153</v>
      </c>
      <c r="GE11" t="s">
        <v>162</v>
      </c>
      <c r="GF11" t="s">
        <v>162</v>
      </c>
      <c r="GG11" t="s">
        <v>48</v>
      </c>
      <c r="GH11" t="s">
        <v>49</v>
      </c>
      <c r="GI11" t="s">
        <v>49</v>
      </c>
      <c r="GJ11" t="s">
        <v>48</v>
      </c>
      <c r="GK11" t="s">
        <v>48</v>
      </c>
      <c r="GL11" t="s">
        <v>320</v>
      </c>
      <c r="GM11" t="s">
        <v>49</v>
      </c>
      <c r="GN11" t="s">
        <v>49</v>
      </c>
      <c r="GO11" t="s">
        <v>49</v>
      </c>
      <c r="GP11" t="s">
        <v>49</v>
      </c>
      <c r="GQ11" t="s">
        <v>48</v>
      </c>
      <c r="GR11" t="s">
        <v>49</v>
      </c>
      <c r="GS11" t="s">
        <v>48</v>
      </c>
      <c r="GT11" t="s">
        <v>48</v>
      </c>
      <c r="GU11" t="s">
        <v>48</v>
      </c>
      <c r="GV11" t="s">
        <v>49</v>
      </c>
      <c r="GW11" t="s">
        <v>49</v>
      </c>
      <c r="GX11" t="s">
        <v>48</v>
      </c>
      <c r="GY11" t="s">
        <v>48</v>
      </c>
      <c r="GZ11" t="s">
        <v>134</v>
      </c>
      <c r="HA11" t="s">
        <v>339</v>
      </c>
      <c r="HB11" t="s">
        <v>342</v>
      </c>
      <c r="HC11" t="s">
        <v>346</v>
      </c>
      <c r="HD11" s="33" t="s">
        <v>350</v>
      </c>
      <c r="HE11" t="s">
        <v>48</v>
      </c>
      <c r="HF11" t="s">
        <v>52</v>
      </c>
      <c r="HG11" s="33" t="s">
        <v>354</v>
      </c>
      <c r="HH11" s="34" t="s">
        <v>403</v>
      </c>
      <c r="HI11" s="34" t="s">
        <v>403</v>
      </c>
      <c r="HJ11" s="34" t="s">
        <v>48</v>
      </c>
      <c r="HK11" s="34" t="s">
        <v>403</v>
      </c>
      <c r="HL11" s="34" t="s">
        <v>403</v>
      </c>
      <c r="HM11" s="34" t="s">
        <v>49</v>
      </c>
      <c r="HN11" s="34" t="s">
        <v>404</v>
      </c>
      <c r="HO11" s="34" t="s">
        <v>49</v>
      </c>
      <c r="HP11" s="34" t="s">
        <v>52</v>
      </c>
      <c r="HQ11" s="34" t="s">
        <v>52</v>
      </c>
      <c r="HR11" s="34" t="s">
        <v>49</v>
      </c>
      <c r="HS11" s="34" t="s">
        <v>52</v>
      </c>
      <c r="HT11" s="34" t="s">
        <v>52</v>
      </c>
      <c r="HU11" s="34" t="s">
        <v>49</v>
      </c>
      <c r="HV11" s="34" t="s">
        <v>52</v>
      </c>
      <c r="HW11" s="34" t="s">
        <v>52</v>
      </c>
      <c r="HX11" s="34" t="s">
        <v>52</v>
      </c>
      <c r="HY11" s="34" t="s">
        <v>49</v>
      </c>
      <c r="HZ11" s="34" t="s">
        <v>52</v>
      </c>
      <c r="IA11" s="34" t="s">
        <v>52</v>
      </c>
      <c r="IB11" s="34" t="s">
        <v>52</v>
      </c>
      <c r="IC11" s="34" t="s">
        <v>49</v>
      </c>
      <c r="ID11" s="34" t="s">
        <v>52</v>
      </c>
      <c r="IE11" s="34" t="s">
        <v>52</v>
      </c>
      <c r="IF11" s="34" t="s">
        <v>52</v>
      </c>
      <c r="IG11" s="34" t="s">
        <v>48</v>
      </c>
      <c r="IH11" s="34" t="s">
        <v>414</v>
      </c>
      <c r="II11" s="34" t="s">
        <v>48</v>
      </c>
      <c r="IJ11" s="33" t="s">
        <v>49</v>
      </c>
      <c r="IK11" s="34" t="s">
        <v>418</v>
      </c>
      <c r="IL11" s="34" t="s">
        <v>416</v>
      </c>
      <c r="IM11" s="34" t="s">
        <v>421</v>
      </c>
      <c r="IN11" s="34" t="s">
        <v>422</v>
      </c>
      <c r="IO11" s="34" t="s">
        <v>423</v>
      </c>
      <c r="IP11" s="34" t="s">
        <v>425</v>
      </c>
      <c r="IQ11" t="s">
        <v>418</v>
      </c>
      <c r="IR11" t="s">
        <v>416</v>
      </c>
      <c r="IS11" t="s">
        <v>417</v>
      </c>
      <c r="IT11" s="34" t="s">
        <v>422</v>
      </c>
      <c r="IU11" s="34" t="s">
        <v>423</v>
      </c>
      <c r="IV11" s="34" t="s">
        <v>423</v>
      </c>
      <c r="IW11" s="34" t="s">
        <v>48</v>
      </c>
      <c r="IX11" s="34" t="s">
        <v>48</v>
      </c>
      <c r="IY11" s="34" t="s">
        <v>49</v>
      </c>
      <c r="IZ11" s="34" t="s">
        <v>48</v>
      </c>
      <c r="JA11" s="34" t="s">
        <v>48</v>
      </c>
      <c r="JB11" s="34" t="s">
        <v>49</v>
      </c>
      <c r="JC11" s="34" t="s">
        <v>444</v>
      </c>
      <c r="JD11" s="34" t="s">
        <v>431</v>
      </c>
      <c r="JE11" s="34" t="s">
        <v>435</v>
      </c>
      <c r="JF11" s="34" t="s">
        <v>443</v>
      </c>
      <c r="JG11" s="34" t="s">
        <v>447</v>
      </c>
      <c r="JH11" s="34" t="s">
        <v>450</v>
      </c>
      <c r="JI11" s="34" t="s">
        <v>449</v>
      </c>
    </row>
    <row r="12" spans="1:269" x14ac:dyDescent="0.35">
      <c r="A12" s="33">
        <v>9</v>
      </c>
      <c r="B12" t="s">
        <v>38</v>
      </c>
      <c r="C12">
        <v>1994</v>
      </c>
      <c r="D12" t="s">
        <v>40</v>
      </c>
      <c r="E12" t="s">
        <v>45</v>
      </c>
      <c r="F12" t="s">
        <v>719</v>
      </c>
      <c r="G12" t="s">
        <v>48</v>
      </c>
      <c r="H12" t="s">
        <v>52</v>
      </c>
      <c r="I12" t="s">
        <v>58</v>
      </c>
      <c r="J12" t="s">
        <v>52</v>
      </c>
      <c r="K12" t="s">
        <v>52</v>
      </c>
      <c r="L12" t="s">
        <v>63</v>
      </c>
      <c r="M12" t="s">
        <v>48</v>
      </c>
      <c r="N12" t="s">
        <v>49</v>
      </c>
      <c r="O12" t="s">
        <v>49</v>
      </c>
      <c r="P12" t="s">
        <v>48</v>
      </c>
      <c r="Q12" t="s">
        <v>48</v>
      </c>
      <c r="R12" t="s">
        <v>65</v>
      </c>
      <c r="S12" t="s">
        <v>48</v>
      </c>
      <c r="T12" t="s">
        <v>49</v>
      </c>
      <c r="U12" t="s">
        <v>48</v>
      </c>
      <c r="V12" t="s">
        <v>48</v>
      </c>
      <c r="W12" t="s">
        <v>49</v>
      </c>
      <c r="X12" t="s">
        <v>49</v>
      </c>
      <c r="Y12" t="s">
        <v>48</v>
      </c>
      <c r="Z12" t="s">
        <v>49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52</v>
      </c>
      <c r="AJ12" t="s">
        <v>70</v>
      </c>
      <c r="AK12" t="s">
        <v>52</v>
      </c>
      <c r="AL12" t="s">
        <v>52</v>
      </c>
      <c r="AM12" t="s">
        <v>52</v>
      </c>
      <c r="AN12" t="s">
        <v>52</v>
      </c>
      <c r="AO12" t="s">
        <v>52</v>
      </c>
      <c r="AP12" t="s">
        <v>52</v>
      </c>
      <c r="AQ12" t="s">
        <v>52</v>
      </c>
      <c r="AR12" t="s">
        <v>52</v>
      </c>
      <c r="AS12" t="s">
        <v>52</v>
      </c>
      <c r="AT12" t="s">
        <v>52</v>
      </c>
      <c r="AU12" t="s">
        <v>52</v>
      </c>
      <c r="AV12" t="s">
        <v>52</v>
      </c>
      <c r="AW12" t="s">
        <v>52</v>
      </c>
      <c r="AX12" t="s">
        <v>52</v>
      </c>
      <c r="AY12" t="s">
        <v>52</v>
      </c>
      <c r="AZ12" t="s">
        <v>52</v>
      </c>
      <c r="BA12" t="s">
        <v>52</v>
      </c>
      <c r="BB12" t="s">
        <v>52</v>
      </c>
      <c r="BC12" t="s">
        <v>52</v>
      </c>
      <c r="BD12" t="s">
        <v>90</v>
      </c>
      <c r="BE12" t="s">
        <v>97</v>
      </c>
      <c r="BF12" t="s">
        <v>101</v>
      </c>
      <c r="BG12" t="s">
        <v>52</v>
      </c>
      <c r="BH12" t="s">
        <v>52</v>
      </c>
      <c r="BI12" t="s">
        <v>52</v>
      </c>
      <c r="BJ12" t="s">
        <v>52</v>
      </c>
      <c r="BK12" t="s">
        <v>52</v>
      </c>
      <c r="BL12" t="s">
        <v>52</v>
      </c>
      <c r="BM12" t="s">
        <v>52</v>
      </c>
      <c r="BN12" t="s">
        <v>52</v>
      </c>
      <c r="BO12" t="s">
        <v>52</v>
      </c>
      <c r="BP12" t="s">
        <v>52</v>
      </c>
      <c r="BQ12" t="s">
        <v>52</v>
      </c>
      <c r="BR12" t="s">
        <v>52</v>
      </c>
      <c r="BS12" t="s">
        <v>52</v>
      </c>
      <c r="BT12" t="s">
        <v>52</v>
      </c>
      <c r="BU12" t="s">
        <v>52</v>
      </c>
      <c r="BV12" t="s">
        <v>52</v>
      </c>
      <c r="BW12" t="s">
        <v>52</v>
      </c>
      <c r="BX12" t="s">
        <v>49</v>
      </c>
      <c r="BY12" t="s">
        <v>48</v>
      </c>
      <c r="BZ12" t="s">
        <v>49</v>
      </c>
      <c r="CA12" t="s">
        <v>48</v>
      </c>
      <c r="CB12" t="s">
        <v>49</v>
      </c>
      <c r="CC12" t="s">
        <v>125</v>
      </c>
      <c r="CD12" t="s">
        <v>48</v>
      </c>
      <c r="CE12" t="s">
        <v>48</v>
      </c>
      <c r="CF12" t="s">
        <v>49</v>
      </c>
      <c r="CG12" t="s">
        <v>49</v>
      </c>
      <c r="CH12" t="s">
        <v>49</v>
      </c>
      <c r="CI12" t="s">
        <v>136</v>
      </c>
      <c r="CJ12" t="s">
        <v>49</v>
      </c>
      <c r="CK12" t="s">
        <v>52</v>
      </c>
      <c r="CL12" t="s">
        <v>52</v>
      </c>
      <c r="CM12" t="s">
        <v>52</v>
      </c>
      <c r="CN12" t="s">
        <v>52</v>
      </c>
      <c r="CO12" t="s">
        <v>52</v>
      </c>
      <c r="CP12" t="s">
        <v>52</v>
      </c>
      <c r="CQ12" s="33" t="s">
        <v>49</v>
      </c>
      <c r="CR12" t="s">
        <v>49</v>
      </c>
      <c r="CS12" t="s">
        <v>52</v>
      </c>
      <c r="CT12" t="s">
        <v>52</v>
      </c>
      <c r="CU12" t="s">
        <v>49</v>
      </c>
      <c r="CV12" t="s">
        <v>52</v>
      </c>
      <c r="CW12" t="s">
        <v>52</v>
      </c>
      <c r="CX12" t="s">
        <v>52</v>
      </c>
      <c r="CY12" t="s">
        <v>52</v>
      </c>
      <c r="CZ12" t="s">
        <v>52</v>
      </c>
      <c r="DA12" t="s">
        <v>52</v>
      </c>
      <c r="DB12" t="s">
        <v>52</v>
      </c>
      <c r="DC12" t="s">
        <v>49</v>
      </c>
      <c r="DD12" t="s">
        <v>52</v>
      </c>
      <c r="DE12" t="s">
        <v>52</v>
      </c>
      <c r="DF12" t="s">
        <v>52</v>
      </c>
      <c r="DG12" t="s">
        <v>52</v>
      </c>
      <c r="DH12" t="s">
        <v>52</v>
      </c>
      <c r="DI12" t="s">
        <v>52</v>
      </c>
      <c r="DJ12" t="s">
        <v>52</v>
      </c>
      <c r="DK12" t="s">
        <v>49</v>
      </c>
      <c r="DL12" t="s">
        <v>52</v>
      </c>
      <c r="DM12" t="s">
        <v>52</v>
      </c>
      <c r="DN12" t="s">
        <v>52</v>
      </c>
      <c r="DO12" t="s">
        <v>52</v>
      </c>
      <c r="DP12" t="s">
        <v>52</v>
      </c>
      <c r="DQ12" t="s">
        <v>52</v>
      </c>
      <c r="DR12" t="s">
        <v>52</v>
      </c>
      <c r="DS12" t="s">
        <v>48</v>
      </c>
      <c r="DT12" t="s">
        <v>48</v>
      </c>
      <c r="DU12" t="s">
        <v>49</v>
      </c>
      <c r="DV12" t="s">
        <v>49</v>
      </c>
      <c r="DW12" t="s">
        <v>227</v>
      </c>
      <c r="DX12" t="s">
        <v>227</v>
      </c>
      <c r="DY12" t="s">
        <v>227</v>
      </c>
      <c r="DZ12" t="s">
        <v>237</v>
      </c>
      <c r="EA12" t="s">
        <v>237</v>
      </c>
      <c r="EB12" t="s">
        <v>237</v>
      </c>
      <c r="EC12" t="s">
        <v>227</v>
      </c>
      <c r="ED12" t="s">
        <v>227</v>
      </c>
      <c r="EE12" s="33" t="s">
        <v>227</v>
      </c>
      <c r="EF12" t="s">
        <v>241</v>
      </c>
      <c r="EG12" t="s">
        <v>241</v>
      </c>
      <c r="EH12" t="s">
        <v>237</v>
      </c>
      <c r="EI12" t="s">
        <v>253</v>
      </c>
      <c r="EJ12" t="s">
        <v>237</v>
      </c>
      <c r="EK12" t="s">
        <v>238</v>
      </c>
      <c r="EL12" t="s">
        <v>238</v>
      </c>
      <c r="EM12" t="s">
        <v>235</v>
      </c>
      <c r="EN12" t="s">
        <v>238</v>
      </c>
      <c r="EO12" s="33" t="s">
        <v>238</v>
      </c>
      <c r="EP12" t="s">
        <v>275</v>
      </c>
      <c r="EQ12" t="s">
        <v>48</v>
      </c>
      <c r="ER12" t="s">
        <v>48</v>
      </c>
      <c r="ES12" t="s">
        <v>48</v>
      </c>
      <c r="ET12" t="s">
        <v>48</v>
      </c>
      <c r="EU12" t="s">
        <v>49</v>
      </c>
      <c r="EV12" t="s">
        <v>48</v>
      </c>
      <c r="EW12" t="s">
        <v>49</v>
      </c>
      <c r="EX12" t="s">
        <v>48</v>
      </c>
      <c r="EY12" t="s">
        <v>49</v>
      </c>
      <c r="EZ12" t="s">
        <v>48</v>
      </c>
      <c r="FA12" t="s">
        <v>48</v>
      </c>
      <c r="FB12" t="s">
        <v>279</v>
      </c>
      <c r="FC12" t="s">
        <v>48</v>
      </c>
      <c r="FD12" t="s">
        <v>48</v>
      </c>
      <c r="FE12" t="s">
        <v>49</v>
      </c>
      <c r="FF12" t="s">
        <v>49</v>
      </c>
      <c r="FG12" t="s">
        <v>298</v>
      </c>
      <c r="FH12" t="s">
        <v>49</v>
      </c>
      <c r="FI12" t="s">
        <v>126</v>
      </c>
      <c r="FJ12" t="s">
        <v>48</v>
      </c>
      <c r="FK12" t="s">
        <v>49</v>
      </c>
      <c r="FL12" t="s">
        <v>49</v>
      </c>
      <c r="FM12" t="s">
        <v>49</v>
      </c>
      <c r="FN12" t="s">
        <v>48</v>
      </c>
      <c r="FO12" t="s">
        <v>48</v>
      </c>
      <c r="FP12" t="s">
        <v>49</v>
      </c>
      <c r="FQ12" t="s">
        <v>48</v>
      </c>
      <c r="FR12" t="s">
        <v>48</v>
      </c>
      <c r="FS12" t="s">
        <v>48</v>
      </c>
      <c r="FT12" t="s">
        <v>49</v>
      </c>
      <c r="FU12" t="s">
        <v>48</v>
      </c>
      <c r="FV12" t="s">
        <v>49</v>
      </c>
      <c r="FW12" t="s">
        <v>49</v>
      </c>
      <c r="FX12" t="s">
        <v>49</v>
      </c>
      <c r="FY12" t="s">
        <v>48</v>
      </c>
      <c r="FZ12" t="s">
        <v>48</v>
      </c>
      <c r="GA12" t="s">
        <v>49</v>
      </c>
      <c r="GB12" t="s">
        <v>48</v>
      </c>
      <c r="GC12" t="s">
        <v>49</v>
      </c>
      <c r="GD12" t="s">
        <v>153</v>
      </c>
      <c r="GE12" t="s">
        <v>162</v>
      </c>
      <c r="GF12" t="s">
        <v>162</v>
      </c>
      <c r="GG12" t="s">
        <v>48</v>
      </c>
      <c r="GH12" t="s">
        <v>49</v>
      </c>
      <c r="GI12" t="s">
        <v>48</v>
      </c>
      <c r="GJ12" t="s">
        <v>48</v>
      </c>
      <c r="GK12" t="s">
        <v>48</v>
      </c>
      <c r="GL12" t="s">
        <v>320</v>
      </c>
      <c r="GM12" t="s">
        <v>49</v>
      </c>
      <c r="GN12" t="s">
        <v>49</v>
      </c>
      <c r="GO12" t="s">
        <v>49</v>
      </c>
      <c r="GP12" t="s">
        <v>49</v>
      </c>
      <c r="GQ12" t="s">
        <v>48</v>
      </c>
      <c r="GR12" t="s">
        <v>49</v>
      </c>
      <c r="GS12" t="s">
        <v>48</v>
      </c>
      <c r="GT12" t="s">
        <v>48</v>
      </c>
      <c r="GU12" t="s">
        <v>48</v>
      </c>
      <c r="GV12" t="s">
        <v>49</v>
      </c>
      <c r="GW12" t="s">
        <v>49</v>
      </c>
      <c r="GX12" t="s">
        <v>48</v>
      </c>
      <c r="GY12" t="s">
        <v>48</v>
      </c>
      <c r="GZ12" t="s">
        <v>49</v>
      </c>
      <c r="HA12" t="s">
        <v>338</v>
      </c>
      <c r="HB12" t="s">
        <v>343</v>
      </c>
      <c r="HC12" t="s">
        <v>346</v>
      </c>
      <c r="HD12" s="33" t="s">
        <v>350</v>
      </c>
      <c r="HE12" t="s">
        <v>48</v>
      </c>
      <c r="HF12" t="s">
        <v>52</v>
      </c>
      <c r="HG12" s="33" t="s">
        <v>354</v>
      </c>
      <c r="HH12" s="34" t="s">
        <v>403</v>
      </c>
      <c r="HI12" s="34" t="s">
        <v>403</v>
      </c>
      <c r="HJ12" s="34" t="s">
        <v>48</v>
      </c>
      <c r="HK12" s="34" t="s">
        <v>403</v>
      </c>
      <c r="HL12" s="34" t="s">
        <v>403</v>
      </c>
      <c r="HM12" s="34" t="s">
        <v>49</v>
      </c>
      <c r="HN12" s="34" t="s">
        <v>404</v>
      </c>
      <c r="HO12" s="34" t="s">
        <v>49</v>
      </c>
      <c r="HP12" s="34" t="s">
        <v>52</v>
      </c>
      <c r="HQ12" s="34" t="s">
        <v>52</v>
      </c>
      <c r="HR12" s="34" t="s">
        <v>49</v>
      </c>
      <c r="HS12" s="34" t="s">
        <v>52</v>
      </c>
      <c r="HT12" s="34" t="s">
        <v>52</v>
      </c>
      <c r="HU12" s="34" t="s">
        <v>49</v>
      </c>
      <c r="HV12" s="34" t="s">
        <v>52</v>
      </c>
      <c r="HW12" s="34" t="s">
        <v>52</v>
      </c>
      <c r="HX12" s="34" t="s">
        <v>52</v>
      </c>
      <c r="HY12" s="34" t="s">
        <v>49</v>
      </c>
      <c r="HZ12" s="34" t="s">
        <v>52</v>
      </c>
      <c r="IA12" s="34" t="s">
        <v>52</v>
      </c>
      <c r="IB12" s="34" t="s">
        <v>52</v>
      </c>
      <c r="IC12" s="34" t="s">
        <v>49</v>
      </c>
      <c r="ID12" s="34" t="s">
        <v>52</v>
      </c>
      <c r="IE12" s="34" t="s">
        <v>52</v>
      </c>
      <c r="IF12" s="34" t="s">
        <v>52</v>
      </c>
      <c r="IG12" s="34" t="s">
        <v>49</v>
      </c>
      <c r="IH12" s="34" t="s">
        <v>415</v>
      </c>
      <c r="II12" s="34" t="s">
        <v>48</v>
      </c>
      <c r="IJ12" s="33" t="s">
        <v>49</v>
      </c>
      <c r="IK12" s="34" t="s">
        <v>418</v>
      </c>
      <c r="IL12" s="34" t="s">
        <v>416</v>
      </c>
      <c r="IM12" s="34" t="s">
        <v>421</v>
      </c>
      <c r="IN12" s="34" t="s">
        <v>422</v>
      </c>
      <c r="IO12" s="34" t="s">
        <v>423</v>
      </c>
      <c r="IP12" s="34" t="s">
        <v>425</v>
      </c>
      <c r="IQ12" t="s">
        <v>418</v>
      </c>
      <c r="IR12" t="s">
        <v>416</v>
      </c>
      <c r="IS12" t="s">
        <v>417</v>
      </c>
      <c r="IT12" s="34" t="s">
        <v>422</v>
      </c>
      <c r="IU12" s="34" t="s">
        <v>423</v>
      </c>
      <c r="IV12" s="34" t="s">
        <v>425</v>
      </c>
      <c r="IW12" s="34" t="s">
        <v>48</v>
      </c>
      <c r="IX12" s="34" t="s">
        <v>48</v>
      </c>
      <c r="IY12" s="34" t="s">
        <v>49</v>
      </c>
      <c r="IZ12" s="34" t="s">
        <v>48</v>
      </c>
      <c r="JA12" s="34" t="s">
        <v>48</v>
      </c>
      <c r="JB12" s="34" t="s">
        <v>49</v>
      </c>
      <c r="JC12" s="34" t="s">
        <v>444</v>
      </c>
      <c r="JD12" s="34" t="s">
        <v>431</v>
      </c>
      <c r="JE12" s="34" t="s">
        <v>433</v>
      </c>
      <c r="JF12" s="34" t="s">
        <v>443</v>
      </c>
      <c r="JG12" s="34" t="s">
        <v>447</v>
      </c>
      <c r="JH12" s="34" t="s">
        <v>450</v>
      </c>
      <c r="JI12" s="35" t="s">
        <v>449</v>
      </c>
    </row>
    <row r="13" spans="1:269" x14ac:dyDescent="0.35">
      <c r="A13" s="33">
        <v>10</v>
      </c>
      <c r="B13" t="s">
        <v>37</v>
      </c>
      <c r="C13">
        <v>1995</v>
      </c>
      <c r="D13" t="s">
        <v>42</v>
      </c>
      <c r="E13" t="s">
        <v>46</v>
      </c>
      <c r="F13" t="s">
        <v>48</v>
      </c>
      <c r="G13" t="s">
        <v>49</v>
      </c>
      <c r="H13" t="s">
        <v>51</v>
      </c>
      <c r="I13" t="s">
        <v>56</v>
      </c>
      <c r="J13" t="s">
        <v>48</v>
      </c>
      <c r="K13">
        <v>50</v>
      </c>
      <c r="L13" t="s">
        <v>64</v>
      </c>
      <c r="M13" t="s">
        <v>49</v>
      </c>
      <c r="N13" t="s">
        <v>48</v>
      </c>
      <c r="O13" t="s">
        <v>48</v>
      </c>
      <c r="P13" t="s">
        <v>48</v>
      </c>
      <c r="Q13" t="s">
        <v>48</v>
      </c>
      <c r="R13" t="s">
        <v>49</v>
      </c>
      <c r="S13" t="s">
        <v>48</v>
      </c>
      <c r="T13" t="s">
        <v>48</v>
      </c>
      <c r="U13" t="s">
        <v>49</v>
      </c>
      <c r="V13" t="s">
        <v>49</v>
      </c>
      <c r="W13" t="s">
        <v>48</v>
      </c>
      <c r="X13" t="s">
        <v>49</v>
      </c>
      <c r="Y13" t="s">
        <v>49</v>
      </c>
      <c r="Z13" t="s">
        <v>66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52</v>
      </c>
      <c r="AJ13" t="s">
        <v>69</v>
      </c>
      <c r="AK13" t="s">
        <v>49</v>
      </c>
      <c r="AL13" t="s">
        <v>48</v>
      </c>
      <c r="AM13" t="s">
        <v>49</v>
      </c>
      <c r="AN13" t="s">
        <v>49</v>
      </c>
      <c r="AO13" t="s">
        <v>48</v>
      </c>
      <c r="AP13" t="s">
        <v>48</v>
      </c>
      <c r="AQ13" t="s">
        <v>48</v>
      </c>
      <c r="AR13" t="s">
        <v>49</v>
      </c>
      <c r="AS13" t="s">
        <v>48</v>
      </c>
      <c r="AT13" t="s">
        <v>48</v>
      </c>
      <c r="AU13" t="s">
        <v>48</v>
      </c>
      <c r="AV13" t="s">
        <v>48</v>
      </c>
      <c r="AW13" t="s">
        <v>49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91</v>
      </c>
      <c r="BE13" t="s">
        <v>97</v>
      </c>
      <c r="BF13" t="s">
        <v>100</v>
      </c>
      <c r="BG13" t="s">
        <v>48</v>
      </c>
      <c r="BH13" t="s">
        <v>48</v>
      </c>
      <c r="BI13" t="s">
        <v>48</v>
      </c>
      <c r="BJ13" t="s">
        <v>48</v>
      </c>
      <c r="BK13" t="s">
        <v>48</v>
      </c>
      <c r="BL13" t="s">
        <v>49</v>
      </c>
      <c r="BM13" t="s">
        <v>48</v>
      </c>
      <c r="BN13" t="s">
        <v>48</v>
      </c>
      <c r="BO13" t="s">
        <v>48</v>
      </c>
      <c r="BP13" t="s">
        <v>48</v>
      </c>
      <c r="BQ13" t="s">
        <v>48</v>
      </c>
      <c r="BR13" t="s">
        <v>49</v>
      </c>
      <c r="BS13" t="s">
        <v>49</v>
      </c>
      <c r="BT13" t="s">
        <v>48</v>
      </c>
      <c r="BU13" t="s">
        <v>48</v>
      </c>
      <c r="BV13" t="s">
        <v>48</v>
      </c>
      <c r="BW13" t="s">
        <v>49</v>
      </c>
      <c r="BX13" t="s">
        <v>48</v>
      </c>
      <c r="BY13" t="s">
        <v>49</v>
      </c>
      <c r="BZ13" t="s">
        <v>48</v>
      </c>
      <c r="CA13" t="s">
        <v>48</v>
      </c>
      <c r="CB13" t="s">
        <v>49</v>
      </c>
      <c r="CC13" t="s">
        <v>123</v>
      </c>
      <c r="CD13" t="s">
        <v>48</v>
      </c>
      <c r="CE13" t="s">
        <v>48</v>
      </c>
      <c r="CF13" t="s">
        <v>48</v>
      </c>
      <c r="CG13" t="s">
        <v>48</v>
      </c>
      <c r="CH13" t="s">
        <v>127</v>
      </c>
      <c r="CI13" t="s">
        <v>132</v>
      </c>
      <c r="CJ13" t="s">
        <v>48</v>
      </c>
      <c r="CK13" t="s">
        <v>48</v>
      </c>
      <c r="CL13" t="s">
        <v>48</v>
      </c>
      <c r="CM13" t="s">
        <v>48</v>
      </c>
      <c r="CN13" t="s">
        <v>48</v>
      </c>
      <c r="CO13" t="s">
        <v>49</v>
      </c>
      <c r="CP13" t="s">
        <v>49</v>
      </c>
      <c r="CQ13" s="33" t="s">
        <v>130</v>
      </c>
      <c r="CR13" t="s">
        <v>48</v>
      </c>
      <c r="CS13" t="s">
        <v>152</v>
      </c>
      <c r="CT13" t="s">
        <v>153</v>
      </c>
      <c r="CU13" t="s">
        <v>154</v>
      </c>
      <c r="CV13" t="s">
        <v>155</v>
      </c>
      <c r="CW13" t="s">
        <v>48</v>
      </c>
      <c r="CX13" t="s">
        <v>152</v>
      </c>
      <c r="CY13" t="s">
        <v>156</v>
      </c>
      <c r="CZ13" t="s">
        <v>157</v>
      </c>
      <c r="DA13" t="s">
        <v>158</v>
      </c>
      <c r="DB13" t="s">
        <v>49</v>
      </c>
      <c r="DC13" t="s">
        <v>48</v>
      </c>
      <c r="DD13" t="s">
        <v>49</v>
      </c>
      <c r="DE13" t="s">
        <v>49</v>
      </c>
      <c r="DF13" t="s">
        <v>48</v>
      </c>
      <c r="DG13" t="s">
        <v>49</v>
      </c>
      <c r="DH13" t="s">
        <v>48</v>
      </c>
      <c r="DI13" t="s">
        <v>160</v>
      </c>
      <c r="DJ13" t="s">
        <v>161</v>
      </c>
      <c r="DK13" t="s">
        <v>48</v>
      </c>
      <c r="DL13" t="s">
        <v>49</v>
      </c>
      <c r="DM13" t="s">
        <v>49</v>
      </c>
      <c r="DN13" t="s">
        <v>48</v>
      </c>
      <c r="DO13" t="s">
        <v>49</v>
      </c>
      <c r="DP13" t="s">
        <v>48</v>
      </c>
      <c r="DQ13" t="s">
        <v>160</v>
      </c>
      <c r="DR13" t="s">
        <v>161</v>
      </c>
      <c r="DS13" t="s">
        <v>48</v>
      </c>
      <c r="DT13" t="s">
        <v>48</v>
      </c>
      <c r="DU13" t="s">
        <v>48</v>
      </c>
      <c r="DV13" t="s">
        <v>48</v>
      </c>
      <c r="DW13" t="s">
        <v>226</v>
      </c>
      <c r="DX13" t="s">
        <v>227</v>
      </c>
      <c r="DY13" t="s">
        <v>238</v>
      </c>
      <c r="DZ13" t="s">
        <v>237</v>
      </c>
      <c r="EA13" t="s">
        <v>237</v>
      </c>
      <c r="EB13" t="s">
        <v>236</v>
      </c>
      <c r="EC13" t="s">
        <v>238</v>
      </c>
      <c r="ED13" t="s">
        <v>237</v>
      </c>
      <c r="EE13" s="33" t="s">
        <v>237</v>
      </c>
      <c r="EF13" t="s">
        <v>241</v>
      </c>
      <c r="EG13" t="s">
        <v>241</v>
      </c>
      <c r="EH13" t="s">
        <v>237</v>
      </c>
      <c r="EI13" t="s">
        <v>237</v>
      </c>
      <c r="EJ13" t="s">
        <v>235</v>
      </c>
      <c r="EK13" t="s">
        <v>253</v>
      </c>
      <c r="EL13" t="s">
        <v>235</v>
      </c>
      <c r="EM13" t="s">
        <v>237</v>
      </c>
      <c r="EN13" t="s">
        <v>235</v>
      </c>
      <c r="EO13" s="33" t="s">
        <v>237</v>
      </c>
      <c r="EP13" t="s">
        <v>272</v>
      </c>
      <c r="EQ13" t="s">
        <v>48</v>
      </c>
      <c r="ER13" t="s">
        <v>49</v>
      </c>
      <c r="ES13" t="s">
        <v>48</v>
      </c>
      <c r="ET13" t="s">
        <v>49</v>
      </c>
      <c r="EU13" t="s">
        <v>49</v>
      </c>
      <c r="EV13" t="s">
        <v>49</v>
      </c>
      <c r="EW13" t="s">
        <v>48</v>
      </c>
      <c r="EX13" t="s">
        <v>49</v>
      </c>
      <c r="EY13" t="s">
        <v>48</v>
      </c>
      <c r="EZ13" t="s">
        <v>49</v>
      </c>
      <c r="FA13" t="s">
        <v>48</v>
      </c>
      <c r="FB13" t="s">
        <v>278</v>
      </c>
      <c r="FC13" t="s">
        <v>48</v>
      </c>
      <c r="FD13" t="s">
        <v>48</v>
      </c>
      <c r="FE13" t="s">
        <v>48</v>
      </c>
      <c r="FF13" t="s">
        <v>49</v>
      </c>
      <c r="FG13" t="s">
        <v>297</v>
      </c>
      <c r="FH13" t="s">
        <v>49</v>
      </c>
      <c r="FI13" t="s">
        <v>126</v>
      </c>
      <c r="FJ13" t="s">
        <v>49</v>
      </c>
      <c r="FK13" t="s">
        <v>49</v>
      </c>
      <c r="FL13" t="s">
        <v>48</v>
      </c>
      <c r="FM13" t="s">
        <v>48</v>
      </c>
      <c r="FN13" t="s">
        <v>48</v>
      </c>
      <c r="FO13" t="s">
        <v>49</v>
      </c>
      <c r="FP13" t="s">
        <v>160</v>
      </c>
      <c r="FQ13" t="s">
        <v>49</v>
      </c>
      <c r="FR13" t="s">
        <v>49</v>
      </c>
      <c r="FS13" t="s">
        <v>49</v>
      </c>
      <c r="FT13" t="s">
        <v>48</v>
      </c>
      <c r="FU13" t="s">
        <v>49</v>
      </c>
      <c r="FV13" t="s">
        <v>301</v>
      </c>
      <c r="FW13" t="s">
        <v>48</v>
      </c>
      <c r="FX13" t="s">
        <v>49</v>
      </c>
      <c r="FY13" t="s">
        <v>49</v>
      </c>
      <c r="FZ13" t="s">
        <v>49</v>
      </c>
      <c r="GA13" t="s">
        <v>49</v>
      </c>
      <c r="GB13" t="s">
        <v>49</v>
      </c>
      <c r="GC13" t="s">
        <v>315</v>
      </c>
      <c r="GD13" t="s">
        <v>153</v>
      </c>
      <c r="GE13" t="s">
        <v>162</v>
      </c>
      <c r="GF13" t="s">
        <v>162</v>
      </c>
      <c r="GG13" t="s">
        <v>48</v>
      </c>
      <c r="GH13" t="s">
        <v>48</v>
      </c>
      <c r="GI13" t="s">
        <v>48</v>
      </c>
      <c r="GJ13" t="s">
        <v>48</v>
      </c>
      <c r="GK13" t="s">
        <v>49</v>
      </c>
      <c r="GL13" t="s">
        <v>318</v>
      </c>
      <c r="GM13" t="s">
        <v>48</v>
      </c>
      <c r="GN13" t="s">
        <v>48</v>
      </c>
      <c r="GO13" t="s">
        <v>49</v>
      </c>
      <c r="GP13" t="s">
        <v>49</v>
      </c>
      <c r="GQ13" t="s">
        <v>48</v>
      </c>
      <c r="GR13" t="s">
        <v>49</v>
      </c>
      <c r="GS13" t="s">
        <v>49</v>
      </c>
      <c r="GT13" t="s">
        <v>49</v>
      </c>
      <c r="GU13" t="s">
        <v>49</v>
      </c>
      <c r="GV13" t="s">
        <v>49</v>
      </c>
      <c r="GW13" t="s">
        <v>48</v>
      </c>
      <c r="GX13" t="s">
        <v>49</v>
      </c>
      <c r="GY13" t="s">
        <v>49</v>
      </c>
      <c r="GZ13" t="s">
        <v>49</v>
      </c>
      <c r="HA13" t="s">
        <v>337</v>
      </c>
      <c r="HB13" t="s">
        <v>341</v>
      </c>
      <c r="HC13" t="s">
        <v>345</v>
      </c>
      <c r="HD13" s="33" t="s">
        <v>348</v>
      </c>
      <c r="HE13" t="s">
        <v>48</v>
      </c>
      <c r="HF13" t="s">
        <v>52</v>
      </c>
      <c r="HG13" s="33" t="s">
        <v>354</v>
      </c>
      <c r="HH13" s="34" t="s">
        <v>48</v>
      </c>
      <c r="HI13" s="34" t="s">
        <v>403</v>
      </c>
      <c r="HJ13" s="34" t="s">
        <v>48</v>
      </c>
      <c r="HK13" s="34" t="s">
        <v>48</v>
      </c>
      <c r="HL13" s="34" t="s">
        <v>48</v>
      </c>
      <c r="HM13" s="34" t="s">
        <v>48</v>
      </c>
      <c r="HN13" s="34" t="s">
        <v>405</v>
      </c>
      <c r="HO13" s="34" t="s">
        <v>48</v>
      </c>
      <c r="HP13" s="34" t="s">
        <v>406</v>
      </c>
      <c r="HQ13" s="34" t="s">
        <v>162</v>
      </c>
      <c r="HR13" s="34" t="s">
        <v>48</v>
      </c>
      <c r="HS13" s="34" t="s">
        <v>408</v>
      </c>
      <c r="HT13" s="34" t="s">
        <v>162</v>
      </c>
      <c r="HU13" s="34" t="s">
        <v>49</v>
      </c>
      <c r="HV13" t="s">
        <v>409</v>
      </c>
      <c r="HW13" s="34" t="s">
        <v>162</v>
      </c>
      <c r="HX13" s="34" t="s">
        <v>162</v>
      </c>
      <c r="HY13" s="34" t="s">
        <v>49</v>
      </c>
      <c r="HZ13" s="34" t="s">
        <v>52</v>
      </c>
      <c r="IA13" s="34" t="s">
        <v>52</v>
      </c>
      <c r="IB13" s="34" t="s">
        <v>52</v>
      </c>
      <c r="IC13" s="34" t="s">
        <v>49</v>
      </c>
      <c r="ID13" s="34" t="s">
        <v>52</v>
      </c>
      <c r="IE13" s="34" t="s">
        <v>52</v>
      </c>
      <c r="IF13" s="34" t="s">
        <v>52</v>
      </c>
      <c r="IG13" s="34" t="s">
        <v>48</v>
      </c>
      <c r="IH13" s="34" t="s">
        <v>413</v>
      </c>
      <c r="II13" s="34" t="s">
        <v>49</v>
      </c>
      <c r="IJ13" s="33" t="s">
        <v>49</v>
      </c>
      <c r="IK13" s="34" t="s">
        <v>416</v>
      </c>
      <c r="IL13" s="34" t="s">
        <v>419</v>
      </c>
      <c r="IM13" s="34" t="s">
        <v>417</v>
      </c>
      <c r="IN13" s="34" t="s">
        <v>422</v>
      </c>
      <c r="IO13" s="34" t="s">
        <v>423</v>
      </c>
      <c r="IP13" s="34" t="s">
        <v>424</v>
      </c>
      <c r="IQ13" t="s">
        <v>416</v>
      </c>
      <c r="IR13" t="s">
        <v>416</v>
      </c>
      <c r="IS13" t="s">
        <v>417</v>
      </c>
      <c r="IT13" s="34" t="s">
        <v>422</v>
      </c>
      <c r="IU13" s="34" t="s">
        <v>423</v>
      </c>
      <c r="IV13" s="34" t="s">
        <v>424</v>
      </c>
      <c r="IW13" s="34" t="s">
        <v>48</v>
      </c>
      <c r="IX13" s="34" t="s">
        <v>49</v>
      </c>
      <c r="IY13" s="34" t="s">
        <v>48</v>
      </c>
      <c r="IZ13" s="34" t="s">
        <v>48</v>
      </c>
      <c r="JA13" s="34" t="s">
        <v>48</v>
      </c>
      <c r="JB13" s="34" t="s">
        <v>430</v>
      </c>
      <c r="JC13" s="34" t="s">
        <v>444</v>
      </c>
      <c r="JD13" s="34" t="s">
        <v>436</v>
      </c>
      <c r="JE13" s="34" t="s">
        <v>432</v>
      </c>
      <c r="JF13" s="34" t="s">
        <v>451</v>
      </c>
      <c r="JG13" s="34" t="s">
        <v>447</v>
      </c>
      <c r="JH13" s="34" t="s">
        <v>450</v>
      </c>
      <c r="JI13" s="34" t="s">
        <v>449</v>
      </c>
    </row>
  </sheetData>
  <mergeCells count="33">
    <mergeCell ref="IH2:IJ2"/>
    <mergeCell ref="FY2:GK2"/>
    <mergeCell ref="GL2:GR2"/>
    <mergeCell ref="GS2:HB2"/>
    <mergeCell ref="HC2:HD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923</v>
      </c>
      <c r="B1" s="195" t="s">
        <v>477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7"/>
      <c r="CR1" s="198" t="s">
        <v>478</v>
      </c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200"/>
      <c r="EF1" s="201" t="s">
        <v>479</v>
      </c>
      <c r="EG1" s="202"/>
      <c r="EH1" s="202"/>
      <c r="EI1" s="202"/>
      <c r="EJ1" s="202"/>
      <c r="EK1" s="202"/>
      <c r="EL1" s="202"/>
      <c r="EM1" s="202"/>
      <c r="EN1" s="202"/>
      <c r="EO1" s="203"/>
      <c r="EP1" s="204" t="s">
        <v>480</v>
      </c>
      <c r="EQ1" s="205"/>
      <c r="ER1" s="205"/>
      <c r="ES1" s="205"/>
      <c r="ET1" s="205"/>
      <c r="EU1" s="205"/>
      <c r="EV1" s="205"/>
      <c r="EW1" s="205"/>
      <c r="EX1" s="205"/>
      <c r="EY1" s="205"/>
      <c r="EZ1" s="205"/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5"/>
      <c r="FM1" s="205"/>
      <c r="FN1" s="205"/>
      <c r="FO1" s="205"/>
      <c r="FP1" s="205"/>
      <c r="FQ1" s="205"/>
      <c r="FR1" s="205"/>
      <c r="FS1" s="205"/>
      <c r="FT1" s="205"/>
      <c r="FU1" s="205"/>
      <c r="FV1" s="205"/>
      <c r="FW1" s="205"/>
      <c r="FX1" s="205"/>
      <c r="FY1" s="205"/>
      <c r="FZ1" s="205"/>
      <c r="GA1" s="205"/>
      <c r="GB1" s="205"/>
      <c r="GC1" s="205"/>
      <c r="GD1" s="205"/>
      <c r="GE1" s="205"/>
      <c r="GF1" s="205"/>
      <c r="GG1" s="205"/>
      <c r="GH1" s="205"/>
      <c r="GI1" s="205"/>
      <c r="GJ1" s="205"/>
      <c r="GK1" s="205"/>
      <c r="GL1" s="205"/>
      <c r="GM1" s="205"/>
      <c r="GN1" s="205"/>
      <c r="GO1" s="205"/>
      <c r="GP1" s="205"/>
      <c r="GQ1" s="205"/>
      <c r="GR1" s="205"/>
      <c r="GS1" s="205"/>
      <c r="GT1" s="205"/>
      <c r="GU1" s="205"/>
      <c r="GV1" s="205"/>
      <c r="GW1" s="205"/>
      <c r="GX1" s="205"/>
      <c r="GY1" s="205"/>
      <c r="GZ1" s="205"/>
      <c r="HA1" s="205"/>
      <c r="HB1" s="205"/>
      <c r="HC1" s="205"/>
      <c r="HD1" s="205"/>
      <c r="HE1" s="183" t="s">
        <v>483</v>
      </c>
      <c r="HF1" s="184"/>
      <c r="HG1" s="185"/>
      <c r="HH1" s="189" t="s">
        <v>481</v>
      </c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1"/>
      <c r="IK1" s="192" t="s">
        <v>482</v>
      </c>
      <c r="IL1" s="193"/>
      <c r="IM1" s="193"/>
      <c r="IN1" s="193"/>
      <c r="IO1" s="193"/>
      <c r="IP1" s="193"/>
      <c r="IQ1" s="193"/>
      <c r="IR1" s="193"/>
      <c r="IS1" s="193"/>
      <c r="IT1" s="193"/>
      <c r="IU1" s="193"/>
      <c r="IV1" s="193"/>
      <c r="IW1" s="193"/>
      <c r="IX1" s="193"/>
      <c r="IY1" s="193"/>
      <c r="IZ1" s="193"/>
      <c r="JA1" s="193"/>
      <c r="JB1" s="193"/>
      <c r="JC1" s="193"/>
      <c r="JD1" s="193"/>
      <c r="JE1" s="193"/>
      <c r="JF1" s="193"/>
      <c r="JG1" s="193"/>
      <c r="JH1" s="193"/>
      <c r="JI1" s="194"/>
    </row>
    <row r="2" spans="1:269" ht="15" thickBot="1" x14ac:dyDescent="0.4">
      <c r="A2" s="1"/>
      <c r="B2" s="177" t="s">
        <v>475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78"/>
      <c r="BF2" s="177" t="s">
        <v>476</v>
      </c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78"/>
      <c r="CR2" s="177" t="s">
        <v>452</v>
      </c>
      <c r="CS2" s="182"/>
      <c r="CT2" s="182"/>
      <c r="CU2" s="182"/>
      <c r="CV2" s="178"/>
      <c r="CW2" s="177" t="s">
        <v>453</v>
      </c>
      <c r="CX2" s="182"/>
      <c r="CY2" s="182"/>
      <c r="CZ2" s="182"/>
      <c r="DA2" s="182"/>
      <c r="DB2" s="178"/>
      <c r="DC2" s="177" t="s">
        <v>454</v>
      </c>
      <c r="DD2" s="182"/>
      <c r="DE2" s="182"/>
      <c r="DF2" s="182"/>
      <c r="DG2" s="182"/>
      <c r="DH2" s="182"/>
      <c r="DI2" s="182"/>
      <c r="DJ2" s="178"/>
      <c r="DK2" s="177" t="s">
        <v>454</v>
      </c>
      <c r="DL2" s="182"/>
      <c r="DM2" s="182"/>
      <c r="DN2" s="182"/>
      <c r="DO2" s="182"/>
      <c r="DP2" s="182"/>
      <c r="DQ2" s="182"/>
      <c r="DR2" s="178"/>
      <c r="DS2" s="177" t="s">
        <v>455</v>
      </c>
      <c r="DT2" s="182"/>
      <c r="DU2" s="182"/>
      <c r="DV2" s="182"/>
      <c r="DW2" s="178"/>
      <c r="DX2" s="177" t="s">
        <v>456</v>
      </c>
      <c r="DY2" s="182"/>
      <c r="DZ2" s="182"/>
      <c r="EA2" s="182"/>
      <c r="EB2" s="182"/>
      <c r="EC2" s="182"/>
      <c r="ED2" s="182"/>
      <c r="EE2" s="178"/>
      <c r="EF2" s="177" t="s">
        <v>457</v>
      </c>
      <c r="EG2" s="178"/>
      <c r="EH2" s="179" t="s">
        <v>458</v>
      </c>
      <c r="EI2" s="180"/>
      <c r="EJ2" s="180"/>
      <c r="EK2" s="180"/>
      <c r="EL2" s="180"/>
      <c r="EM2" s="180"/>
      <c r="EN2" s="180"/>
      <c r="EO2" s="181"/>
      <c r="EP2" s="177" t="s">
        <v>459</v>
      </c>
      <c r="EQ2" s="182"/>
      <c r="ER2" s="182"/>
      <c r="ES2" s="182"/>
      <c r="ET2" s="182"/>
      <c r="EU2" s="182"/>
      <c r="EV2" s="182"/>
      <c r="EW2" s="182"/>
      <c r="EX2" s="182"/>
      <c r="EY2" s="182"/>
      <c r="EZ2" s="182"/>
      <c r="FA2" s="178"/>
      <c r="FB2" s="177" t="s">
        <v>460</v>
      </c>
      <c r="FC2" s="182"/>
      <c r="FD2" s="182"/>
      <c r="FE2" s="182"/>
      <c r="FF2" s="182"/>
      <c r="FG2" s="182"/>
      <c r="FH2" s="182"/>
      <c r="FI2" s="178"/>
      <c r="FJ2" s="177" t="s">
        <v>461</v>
      </c>
      <c r="FK2" s="182"/>
      <c r="FL2" s="182"/>
      <c r="FM2" s="182"/>
      <c r="FN2" s="182"/>
      <c r="FO2" s="182"/>
      <c r="FP2" s="182"/>
      <c r="FQ2" s="182"/>
      <c r="FR2" s="182"/>
      <c r="FS2" s="182"/>
      <c r="FT2" s="182"/>
      <c r="FU2" s="182"/>
      <c r="FV2" s="178"/>
      <c r="FW2" s="177" t="s">
        <v>462</v>
      </c>
      <c r="FX2" s="178"/>
      <c r="FY2" s="177" t="s">
        <v>463</v>
      </c>
      <c r="FZ2" s="182"/>
      <c r="GA2" s="182"/>
      <c r="GB2" s="182"/>
      <c r="GC2" s="182"/>
      <c r="GD2" s="182"/>
      <c r="GE2" s="182"/>
      <c r="GF2" s="182"/>
      <c r="GG2" s="182"/>
      <c r="GH2" s="182"/>
      <c r="GI2" s="182"/>
      <c r="GJ2" s="182"/>
      <c r="GK2" s="178"/>
      <c r="GL2" s="177" t="s">
        <v>464</v>
      </c>
      <c r="GM2" s="182"/>
      <c r="GN2" s="182"/>
      <c r="GO2" s="182"/>
      <c r="GP2" s="182"/>
      <c r="GQ2" s="182"/>
      <c r="GR2" s="178"/>
      <c r="GS2" s="177" t="s">
        <v>494</v>
      </c>
      <c r="GT2" s="182"/>
      <c r="GU2" s="182"/>
      <c r="GV2" s="182"/>
      <c r="GW2" s="182"/>
      <c r="GX2" s="182"/>
      <c r="GY2" s="182"/>
      <c r="GZ2" s="182"/>
      <c r="HA2" s="182"/>
      <c r="HB2" s="178"/>
      <c r="HC2" s="177" t="s">
        <v>466</v>
      </c>
      <c r="HD2" s="178"/>
      <c r="HE2" s="186"/>
      <c r="HF2" s="187"/>
      <c r="HG2" s="188"/>
      <c r="HH2" s="177" t="s">
        <v>468</v>
      </c>
      <c r="HI2" s="182"/>
      <c r="HJ2" s="182"/>
      <c r="HK2" s="182"/>
      <c r="HL2" s="182"/>
      <c r="HM2" s="182"/>
      <c r="HN2" s="178"/>
      <c r="HO2" s="177" t="s">
        <v>612</v>
      </c>
      <c r="HP2" s="182"/>
      <c r="HQ2" s="182"/>
      <c r="HR2" s="182"/>
      <c r="HS2" s="182"/>
      <c r="HT2" s="182"/>
      <c r="HU2" s="182"/>
      <c r="HV2" s="182"/>
      <c r="HW2" s="182"/>
      <c r="HX2" s="182"/>
      <c r="HY2" s="182"/>
      <c r="HZ2" s="182"/>
      <c r="IA2" s="182"/>
      <c r="IB2" s="178"/>
      <c r="IC2" s="177" t="s">
        <v>470</v>
      </c>
      <c r="ID2" s="182"/>
      <c r="IE2" s="182"/>
      <c r="IF2" s="182"/>
      <c r="IG2" s="178"/>
      <c r="IH2" s="177" t="s">
        <v>471</v>
      </c>
      <c r="II2" s="182"/>
      <c r="IJ2" s="178"/>
      <c r="IK2" s="177" t="s">
        <v>472</v>
      </c>
      <c r="IL2" s="182"/>
      <c r="IM2" s="182"/>
      <c r="IN2" s="182"/>
      <c r="IO2" s="182"/>
      <c r="IP2" s="178"/>
      <c r="IQ2" s="177" t="s">
        <v>473</v>
      </c>
      <c r="IR2" s="182"/>
      <c r="IS2" s="182"/>
      <c r="IT2" s="182"/>
      <c r="IU2" s="182"/>
      <c r="IV2" s="178"/>
      <c r="IW2" s="174" t="s">
        <v>905</v>
      </c>
      <c r="IX2" s="175"/>
      <c r="IY2" s="175"/>
      <c r="IZ2" s="175"/>
      <c r="JA2" s="175"/>
      <c r="JB2" s="175"/>
      <c r="JC2" s="175"/>
      <c r="JD2" s="175"/>
      <c r="JE2" s="176"/>
      <c r="JF2" s="174" t="s">
        <v>474</v>
      </c>
      <c r="JG2" s="175"/>
      <c r="JH2" s="175"/>
      <c r="JI2" s="176"/>
    </row>
    <row r="3" spans="1:269" x14ac:dyDescent="0.35">
      <c r="A3" s="33" t="s">
        <v>402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50</v>
      </c>
      <c r="I3" t="s">
        <v>55</v>
      </c>
      <c r="J3" t="s">
        <v>60</v>
      </c>
      <c r="K3" t="s">
        <v>61</v>
      </c>
      <c r="L3" t="s">
        <v>62</v>
      </c>
      <c r="M3" t="s">
        <v>168</v>
      </c>
      <c r="N3" t="s">
        <v>169</v>
      </c>
      <c r="O3" t="s">
        <v>170</v>
      </c>
      <c r="P3" t="s">
        <v>171</v>
      </c>
      <c r="Q3" t="s">
        <v>172</v>
      </c>
      <c r="R3" t="s">
        <v>173</v>
      </c>
      <c r="S3" t="s">
        <v>174</v>
      </c>
      <c r="T3" t="s">
        <v>175</v>
      </c>
      <c r="U3" t="s">
        <v>176</v>
      </c>
      <c r="V3" t="s">
        <v>177</v>
      </c>
      <c r="W3" t="s">
        <v>178</v>
      </c>
      <c r="X3" t="s">
        <v>179</v>
      </c>
      <c r="Y3" t="s">
        <v>180</v>
      </c>
      <c r="Z3" t="s">
        <v>181</v>
      </c>
      <c r="AA3" t="s">
        <v>182</v>
      </c>
      <c r="AB3" t="s">
        <v>183</v>
      </c>
      <c r="AC3" t="s">
        <v>184</v>
      </c>
      <c r="AD3" t="s">
        <v>185</v>
      </c>
      <c r="AE3" t="s">
        <v>186</v>
      </c>
      <c r="AF3" t="s">
        <v>187</v>
      </c>
      <c r="AG3" t="s">
        <v>188</v>
      </c>
      <c r="AH3" t="s">
        <v>189</v>
      </c>
      <c r="AI3" t="s">
        <v>190</v>
      </c>
      <c r="AJ3" t="s">
        <v>68</v>
      </c>
      <c r="AK3" t="s">
        <v>73</v>
      </c>
      <c r="AL3" t="s">
        <v>74</v>
      </c>
      <c r="AM3" t="s">
        <v>75</v>
      </c>
      <c r="AN3" t="s">
        <v>76</v>
      </c>
      <c r="AO3" t="s">
        <v>77</v>
      </c>
      <c r="AP3" t="s">
        <v>78</v>
      </c>
      <c r="AQ3" t="s">
        <v>79</v>
      </c>
      <c r="AR3" t="s">
        <v>80</v>
      </c>
      <c r="AS3" t="s">
        <v>81</v>
      </c>
      <c r="AT3" t="s">
        <v>82</v>
      </c>
      <c r="AU3" t="s">
        <v>83</v>
      </c>
      <c r="AV3" t="s">
        <v>84</v>
      </c>
      <c r="AW3" t="s">
        <v>85</v>
      </c>
      <c r="AX3" t="s">
        <v>191</v>
      </c>
      <c r="AY3" t="s">
        <v>192</v>
      </c>
      <c r="AZ3" t="s">
        <v>193</v>
      </c>
      <c r="BA3" t="s">
        <v>86</v>
      </c>
      <c r="BB3" t="s">
        <v>87</v>
      </c>
      <c r="BC3" t="s">
        <v>88</v>
      </c>
      <c r="BD3" t="s">
        <v>89</v>
      </c>
      <c r="BE3" t="s">
        <v>95</v>
      </c>
      <c r="BF3" t="s">
        <v>99</v>
      </c>
      <c r="BG3" t="s">
        <v>102</v>
      </c>
      <c r="BH3" t="s">
        <v>103</v>
      </c>
      <c r="BI3" t="s">
        <v>104</v>
      </c>
      <c r="BJ3" t="s">
        <v>105</v>
      </c>
      <c r="BK3" t="s">
        <v>106</v>
      </c>
      <c r="BL3" t="s">
        <v>107</v>
      </c>
      <c r="BM3" t="s">
        <v>108</v>
      </c>
      <c r="BN3" t="s">
        <v>109</v>
      </c>
      <c r="BO3" t="s">
        <v>110</v>
      </c>
      <c r="BP3" t="s">
        <v>111</v>
      </c>
      <c r="BQ3" t="s">
        <v>112</v>
      </c>
      <c r="BR3" t="s">
        <v>113</v>
      </c>
      <c r="BS3" t="s">
        <v>114</v>
      </c>
      <c r="BT3" t="s">
        <v>115</v>
      </c>
      <c r="BU3" t="s">
        <v>116</v>
      </c>
      <c r="BV3" t="s">
        <v>117</v>
      </c>
      <c r="BW3" t="s">
        <v>118</v>
      </c>
      <c r="BX3" t="s">
        <v>194</v>
      </c>
      <c r="BY3" t="s">
        <v>195</v>
      </c>
      <c r="BZ3" t="s">
        <v>196</v>
      </c>
      <c r="CA3" t="s">
        <v>197</v>
      </c>
      <c r="CB3" t="s">
        <v>198</v>
      </c>
      <c r="CC3" t="s">
        <v>119</v>
      </c>
      <c r="CD3" t="s">
        <v>199</v>
      </c>
      <c r="CE3" t="s">
        <v>200</v>
      </c>
      <c r="CF3" t="s">
        <v>201</v>
      </c>
      <c r="CG3" t="s">
        <v>202</v>
      </c>
      <c r="CH3" t="s">
        <v>203</v>
      </c>
      <c r="CI3" t="s">
        <v>120</v>
      </c>
      <c r="CJ3" t="s">
        <v>121</v>
      </c>
      <c r="CK3" t="s">
        <v>204</v>
      </c>
      <c r="CL3" t="s">
        <v>205</v>
      </c>
      <c r="CM3" t="s">
        <v>206</v>
      </c>
      <c r="CN3" t="s">
        <v>207</v>
      </c>
      <c r="CO3" t="s">
        <v>208</v>
      </c>
      <c r="CP3" t="s">
        <v>209</v>
      </c>
      <c r="CQ3" s="33" t="s">
        <v>122</v>
      </c>
      <c r="CR3" t="s">
        <v>137</v>
      </c>
      <c r="CS3" t="s">
        <v>139</v>
      </c>
      <c r="CT3" t="s">
        <v>141</v>
      </c>
      <c r="CU3" t="s">
        <v>142</v>
      </c>
      <c r="CV3" t="s">
        <v>143</v>
      </c>
      <c r="CW3" t="s">
        <v>138</v>
      </c>
      <c r="CX3" t="s">
        <v>140</v>
      </c>
      <c r="CY3" t="s">
        <v>144</v>
      </c>
      <c r="CZ3" t="s">
        <v>145</v>
      </c>
      <c r="DA3" t="s">
        <v>146</v>
      </c>
      <c r="DB3" t="s">
        <v>147</v>
      </c>
      <c r="DC3" t="s">
        <v>148</v>
      </c>
      <c r="DD3" t="s">
        <v>210</v>
      </c>
      <c r="DE3" t="s">
        <v>211</v>
      </c>
      <c r="DF3" t="s">
        <v>212</v>
      </c>
      <c r="DG3" t="s">
        <v>213</v>
      </c>
      <c r="DH3" t="s">
        <v>214</v>
      </c>
      <c r="DI3" t="s">
        <v>215</v>
      </c>
      <c r="DJ3" t="s">
        <v>216</v>
      </c>
      <c r="DK3" t="s">
        <v>163</v>
      </c>
      <c r="DL3" t="s">
        <v>217</v>
      </c>
      <c r="DM3" t="s">
        <v>218</v>
      </c>
      <c r="DN3" t="s">
        <v>219</v>
      </c>
      <c r="DO3" t="s">
        <v>220</v>
      </c>
      <c r="DP3" t="s">
        <v>221</v>
      </c>
      <c r="DQ3" t="s">
        <v>222</v>
      </c>
      <c r="DR3" t="s">
        <v>164</v>
      </c>
      <c r="DS3" t="s">
        <v>223</v>
      </c>
      <c r="DT3" t="s">
        <v>224</v>
      </c>
      <c r="DU3" t="s">
        <v>166</v>
      </c>
      <c r="DV3" t="s">
        <v>167</v>
      </c>
      <c r="DW3" t="s">
        <v>225</v>
      </c>
      <c r="DX3" t="s">
        <v>228</v>
      </c>
      <c r="DY3" t="s">
        <v>229</v>
      </c>
      <c r="DZ3" t="s">
        <v>230</v>
      </c>
      <c r="EA3" t="s">
        <v>232</v>
      </c>
      <c r="EB3" t="s">
        <v>231</v>
      </c>
      <c r="EC3" t="s">
        <v>233</v>
      </c>
      <c r="ED3" t="s">
        <v>234</v>
      </c>
      <c r="EE3" s="33" t="s">
        <v>239</v>
      </c>
      <c r="EF3" t="s">
        <v>240</v>
      </c>
      <c r="EG3" t="s">
        <v>242</v>
      </c>
      <c r="EH3" t="s">
        <v>246</v>
      </c>
      <c r="EI3" t="s">
        <v>249</v>
      </c>
      <c r="EJ3" t="s">
        <v>247</v>
      </c>
      <c r="EK3" t="s">
        <v>248</v>
      </c>
      <c r="EL3" t="s">
        <v>250</v>
      </c>
      <c r="EM3" t="s">
        <v>251</v>
      </c>
      <c r="EN3" t="s">
        <v>254</v>
      </c>
      <c r="EO3" s="33" t="s">
        <v>252</v>
      </c>
      <c r="EP3" t="s">
        <v>255</v>
      </c>
      <c r="EQ3" t="s">
        <v>256</v>
      </c>
      <c r="ER3" t="s">
        <v>257</v>
      </c>
      <c r="ES3" t="s">
        <v>258</v>
      </c>
      <c r="ET3" t="s">
        <v>259</v>
      </c>
      <c r="EU3" t="s">
        <v>260</v>
      </c>
      <c r="EV3" t="s">
        <v>261</v>
      </c>
      <c r="EW3" t="s">
        <v>262</v>
      </c>
      <c r="EX3" t="s">
        <v>263</v>
      </c>
      <c r="EY3" t="s">
        <v>264</v>
      </c>
      <c r="EZ3" t="s">
        <v>265</v>
      </c>
      <c r="FA3" t="s">
        <v>266</v>
      </c>
      <c r="FB3" t="s">
        <v>267</v>
      </c>
      <c r="FC3" t="s">
        <v>268</v>
      </c>
      <c r="FD3" t="s">
        <v>269</v>
      </c>
      <c r="FE3" t="s">
        <v>270</v>
      </c>
      <c r="FF3" t="s">
        <v>271</v>
      </c>
      <c r="FG3" t="s">
        <v>280</v>
      </c>
      <c r="FH3" t="s">
        <v>281</v>
      </c>
      <c r="FI3" t="s">
        <v>282</v>
      </c>
      <c r="FJ3" t="s">
        <v>283</v>
      </c>
      <c r="FK3" t="s">
        <v>284</v>
      </c>
      <c r="FL3" t="s">
        <v>285</v>
      </c>
      <c r="FN3" t="s">
        <v>286</v>
      </c>
      <c r="FO3" t="s">
        <v>287</v>
      </c>
      <c r="FP3" t="s">
        <v>288</v>
      </c>
      <c r="FQ3" t="s">
        <v>865</v>
      </c>
      <c r="FR3" t="s">
        <v>289</v>
      </c>
      <c r="FS3" t="s">
        <v>290</v>
      </c>
      <c r="FT3" t="s">
        <v>291</v>
      </c>
      <c r="FU3" t="s">
        <v>292</v>
      </c>
      <c r="FV3" t="s">
        <v>293</v>
      </c>
      <c r="FW3" t="s">
        <v>294</v>
      </c>
      <c r="FX3" t="s">
        <v>295</v>
      </c>
      <c r="FY3" t="s">
        <v>302</v>
      </c>
      <c r="FZ3" t="s">
        <v>303</v>
      </c>
      <c r="GA3" t="s">
        <v>304</v>
      </c>
      <c r="GB3" t="s">
        <v>305</v>
      </c>
      <c r="GC3" t="s">
        <v>306</v>
      </c>
      <c r="GD3" t="s">
        <v>307</v>
      </c>
      <c r="GE3" t="s">
        <v>308</v>
      </c>
      <c r="GF3" t="s">
        <v>309</v>
      </c>
      <c r="GG3" t="s">
        <v>310</v>
      </c>
      <c r="GH3" t="s">
        <v>311</v>
      </c>
      <c r="GI3" t="s">
        <v>312</v>
      </c>
      <c r="GJ3" t="s">
        <v>314</v>
      </c>
      <c r="GK3" t="s">
        <v>313</v>
      </c>
      <c r="GL3" t="s">
        <v>316</v>
      </c>
      <c r="GM3" t="s">
        <v>321</v>
      </c>
      <c r="GN3" t="s">
        <v>322</v>
      </c>
      <c r="GO3" t="s">
        <v>323</v>
      </c>
      <c r="GP3" t="s">
        <v>324</v>
      </c>
      <c r="GQ3" t="s">
        <v>325</v>
      </c>
      <c r="GR3" t="s">
        <v>326</v>
      </c>
      <c r="GS3" t="s">
        <v>328</v>
      </c>
      <c r="GT3" t="s">
        <v>329</v>
      </c>
      <c r="GU3" t="s">
        <v>330</v>
      </c>
      <c r="GV3" t="s">
        <v>331</v>
      </c>
      <c r="GW3" t="s">
        <v>332</v>
      </c>
      <c r="GX3" t="s">
        <v>333</v>
      </c>
      <c r="GY3" t="s">
        <v>334</v>
      </c>
      <c r="GZ3" t="s">
        <v>335</v>
      </c>
      <c r="HA3" t="s">
        <v>336</v>
      </c>
      <c r="HB3" t="s">
        <v>340</v>
      </c>
      <c r="HC3" t="s">
        <v>344</v>
      </c>
      <c r="HD3" s="33" t="s">
        <v>347</v>
      </c>
      <c r="HE3" t="s">
        <v>351</v>
      </c>
      <c r="HF3" t="s">
        <v>352</v>
      </c>
      <c r="HG3" s="33" t="s">
        <v>353</v>
      </c>
      <c r="HH3" t="s">
        <v>356</v>
      </c>
      <c r="HI3" t="s">
        <v>357</v>
      </c>
      <c r="HJ3" t="s">
        <v>358</v>
      </c>
      <c r="HK3" t="s">
        <v>359</v>
      </c>
      <c r="HL3" t="s">
        <v>361</v>
      </c>
      <c r="HM3" t="s">
        <v>360</v>
      </c>
      <c r="HN3" t="s">
        <v>362</v>
      </c>
      <c r="HO3" t="s">
        <v>363</v>
      </c>
      <c r="HP3" t="s">
        <v>364</v>
      </c>
      <c r="HQ3" t="s">
        <v>365</v>
      </c>
      <c r="HR3" t="s">
        <v>366</v>
      </c>
      <c r="HS3" t="s">
        <v>367</v>
      </c>
      <c r="HT3" t="s">
        <v>368</v>
      </c>
      <c r="HU3" t="s">
        <v>369</v>
      </c>
      <c r="HV3" t="s">
        <v>370</v>
      </c>
      <c r="HW3" t="s">
        <v>371</v>
      </c>
      <c r="HX3" t="s">
        <v>893</v>
      </c>
      <c r="HY3" t="s">
        <v>372</v>
      </c>
      <c r="HZ3" t="s">
        <v>373</v>
      </c>
      <c r="IA3" t="s">
        <v>374</v>
      </c>
      <c r="IB3" t="s">
        <v>375</v>
      </c>
      <c r="IC3" t="s">
        <v>376</v>
      </c>
      <c r="ID3" t="s">
        <v>377</v>
      </c>
      <c r="IE3" t="s">
        <v>378</v>
      </c>
      <c r="IF3" t="s">
        <v>379</v>
      </c>
      <c r="IG3" t="s">
        <v>380</v>
      </c>
      <c r="IH3" t="s">
        <v>381</v>
      </c>
      <c r="II3" t="s">
        <v>382</v>
      </c>
      <c r="IJ3" s="33" t="s">
        <v>383</v>
      </c>
      <c r="IK3" t="s">
        <v>384</v>
      </c>
      <c r="IL3" t="s">
        <v>385</v>
      </c>
      <c r="IM3" t="s">
        <v>386</v>
      </c>
      <c r="IN3" t="s">
        <v>387</v>
      </c>
      <c r="IO3" t="s">
        <v>388</v>
      </c>
      <c r="IP3" t="s">
        <v>389</v>
      </c>
      <c r="IQ3" t="s">
        <v>390</v>
      </c>
      <c r="IR3" t="s">
        <v>391</v>
      </c>
      <c r="IS3" t="s">
        <v>392</v>
      </c>
      <c r="IT3" t="s">
        <v>393</v>
      </c>
      <c r="IU3" t="s">
        <v>394</v>
      </c>
      <c r="IV3" t="s">
        <v>395</v>
      </c>
      <c r="IW3" t="s">
        <v>396</v>
      </c>
      <c r="IX3" t="s">
        <v>397</v>
      </c>
      <c r="IY3" t="s">
        <v>398</v>
      </c>
      <c r="IZ3" t="s">
        <v>399</v>
      </c>
      <c r="JA3" t="s">
        <v>400</v>
      </c>
      <c r="JB3" t="s">
        <v>401</v>
      </c>
      <c r="JC3" t="s">
        <v>426</v>
      </c>
      <c r="JD3" t="s">
        <v>427</v>
      </c>
      <c r="JE3" s="1" t="s">
        <v>428</v>
      </c>
      <c r="JF3" s="34" t="s">
        <v>446</v>
      </c>
      <c r="JG3" s="34" t="s">
        <v>437</v>
      </c>
      <c r="JH3" s="34" t="s">
        <v>438</v>
      </c>
      <c r="JI3" s="35" t="s">
        <v>439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JF2:JI2"/>
    <mergeCell ref="HO2:IB2"/>
    <mergeCell ref="IC2:IG2"/>
    <mergeCell ref="IH2:IJ2"/>
    <mergeCell ref="IW2:JE2"/>
    <mergeCell ref="IK2:IP2"/>
    <mergeCell ref="IQ2:IV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</mergeCells>
  <hyperlinks>
    <hyperlink ref="A1" location="Intro!A1" display="Intro!A1" xr:uid="{F5CC5134-40F6-4F65-86FB-EC3FE1D744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/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A1" s="86" t="s">
        <v>923</v>
      </c>
      <c r="B1" s="215" t="s">
        <v>478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7"/>
      <c r="Z1" s="201" t="s">
        <v>479</v>
      </c>
      <c r="AA1" s="202"/>
      <c r="AB1" s="202"/>
      <c r="AC1" s="202"/>
      <c r="AD1" s="202"/>
      <c r="AE1" s="202"/>
      <c r="AF1" s="202"/>
      <c r="AG1" s="203"/>
      <c r="AH1" s="204" t="s">
        <v>480</v>
      </c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14"/>
      <c r="BN1" s="183" t="s">
        <v>483</v>
      </c>
      <c r="BO1" s="184"/>
      <c r="BP1" s="184"/>
      <c r="BQ1" s="185"/>
      <c r="BR1" s="189" t="s">
        <v>481</v>
      </c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2"/>
      <c r="CD1" s="212"/>
      <c r="CE1" s="212"/>
      <c r="CF1" s="212"/>
      <c r="CG1" s="213"/>
    </row>
    <row r="2" spans="1:85" ht="15" thickBot="1" x14ac:dyDescent="0.4">
      <c r="B2" s="209" t="s">
        <v>452</v>
      </c>
      <c r="C2" s="210"/>
      <c r="D2" s="210"/>
      <c r="E2" s="211"/>
      <c r="F2" s="209" t="s">
        <v>453</v>
      </c>
      <c r="G2" s="210"/>
      <c r="H2" s="210"/>
      <c r="I2" s="211"/>
      <c r="J2" s="209" t="s">
        <v>484</v>
      </c>
      <c r="K2" s="210"/>
      <c r="L2" s="210"/>
      <c r="M2" s="211"/>
      <c r="N2" s="209" t="s">
        <v>485</v>
      </c>
      <c r="O2" s="210"/>
      <c r="P2" s="210"/>
      <c r="Q2" s="211"/>
      <c r="R2" s="209" t="s">
        <v>455</v>
      </c>
      <c r="S2" s="210"/>
      <c r="T2" s="210"/>
      <c r="U2" s="211"/>
      <c r="V2" s="209" t="s">
        <v>456</v>
      </c>
      <c r="W2" s="210"/>
      <c r="X2" s="210"/>
      <c r="Y2" s="211"/>
      <c r="Z2" s="209" t="s">
        <v>457</v>
      </c>
      <c r="AA2" s="210"/>
      <c r="AB2" s="210"/>
      <c r="AC2" s="211"/>
      <c r="AD2" s="209" t="s">
        <v>458</v>
      </c>
      <c r="AE2" s="210"/>
      <c r="AF2" s="210"/>
      <c r="AG2" s="211"/>
      <c r="AH2" s="209" t="s">
        <v>496</v>
      </c>
      <c r="AI2" s="210"/>
      <c r="AJ2" s="210"/>
      <c r="AK2" s="211"/>
      <c r="AL2" s="209" t="s">
        <v>460</v>
      </c>
      <c r="AM2" s="210"/>
      <c r="AN2" s="210"/>
      <c r="AO2" s="211"/>
      <c r="AP2" s="206" t="s">
        <v>486</v>
      </c>
      <c r="AQ2" s="207"/>
      <c r="AR2" s="207"/>
      <c r="AS2" s="208"/>
      <c r="AT2" s="209" t="s">
        <v>462</v>
      </c>
      <c r="AU2" s="210"/>
      <c r="AV2" s="210"/>
      <c r="AW2" s="211"/>
      <c r="AX2" s="209" t="s">
        <v>463</v>
      </c>
      <c r="AY2" s="210"/>
      <c r="AZ2" s="210"/>
      <c r="BA2" s="211"/>
      <c r="BB2" s="209" t="s">
        <v>464</v>
      </c>
      <c r="BC2" s="210"/>
      <c r="BD2" s="210"/>
      <c r="BE2" s="211"/>
      <c r="BF2" s="209" t="s">
        <v>495</v>
      </c>
      <c r="BG2" s="210"/>
      <c r="BH2" s="210"/>
      <c r="BI2" s="211"/>
      <c r="BJ2" s="209" t="s">
        <v>487</v>
      </c>
      <c r="BK2" s="210"/>
      <c r="BL2" s="210"/>
      <c r="BM2" s="211"/>
      <c r="BN2" s="186"/>
      <c r="BO2" s="187"/>
      <c r="BP2" s="187"/>
      <c r="BQ2" s="188"/>
      <c r="BR2" s="209" t="s">
        <v>468</v>
      </c>
      <c r="BS2" s="210"/>
      <c r="BT2" s="210"/>
      <c r="BU2" s="211"/>
      <c r="BV2" s="209" t="s">
        <v>488</v>
      </c>
      <c r="BW2" s="210"/>
      <c r="BX2" s="210"/>
      <c r="BY2" s="211"/>
      <c r="BZ2" s="209" t="s">
        <v>469</v>
      </c>
      <c r="CA2" s="210"/>
      <c r="CB2" s="210"/>
      <c r="CC2" s="211"/>
      <c r="CD2" s="209" t="s">
        <v>471</v>
      </c>
      <c r="CE2" s="210"/>
      <c r="CF2" s="210"/>
      <c r="CG2" s="211"/>
    </row>
    <row r="3" spans="1:85" ht="15" thickBot="1" x14ac:dyDescent="0.4">
      <c r="A3" t="s">
        <v>402</v>
      </c>
      <c r="B3" s="36" t="s">
        <v>489</v>
      </c>
      <c r="C3" s="37" t="s">
        <v>490</v>
      </c>
      <c r="D3" s="37" t="s">
        <v>491</v>
      </c>
      <c r="E3" s="38" t="s">
        <v>492</v>
      </c>
      <c r="F3" s="36" t="s">
        <v>508</v>
      </c>
      <c r="G3" s="37" t="s">
        <v>509</v>
      </c>
      <c r="H3" s="37" t="s">
        <v>510</v>
      </c>
      <c r="I3" s="38" t="s">
        <v>511</v>
      </c>
      <c r="J3" s="36" t="s">
        <v>512</v>
      </c>
      <c r="K3" s="37" t="s">
        <v>513</v>
      </c>
      <c r="L3" s="37" t="s">
        <v>514</v>
      </c>
      <c r="M3" s="38" t="s">
        <v>515</v>
      </c>
      <c r="N3" s="36" t="s">
        <v>516</v>
      </c>
      <c r="O3" s="37" t="s">
        <v>517</v>
      </c>
      <c r="P3" s="37" t="s">
        <v>518</v>
      </c>
      <c r="Q3" s="38" t="s">
        <v>519</v>
      </c>
      <c r="R3" s="36" t="s">
        <v>520</v>
      </c>
      <c r="S3" s="37" t="s">
        <v>521</v>
      </c>
      <c r="T3" s="37" t="s">
        <v>522</v>
      </c>
      <c r="U3" s="38" t="s">
        <v>523</v>
      </c>
      <c r="V3" s="36" t="s">
        <v>524</v>
      </c>
      <c r="W3" s="37" t="s">
        <v>525</v>
      </c>
      <c r="X3" s="37" t="s">
        <v>526</v>
      </c>
      <c r="Y3" s="41" t="s">
        <v>527</v>
      </c>
      <c r="Z3" s="39" t="s">
        <v>529</v>
      </c>
      <c r="AA3" s="37" t="s">
        <v>528</v>
      </c>
      <c r="AB3" s="37" t="s">
        <v>530</v>
      </c>
      <c r="AC3" s="38" t="s">
        <v>531</v>
      </c>
      <c r="AD3" s="36" t="s">
        <v>532</v>
      </c>
      <c r="AE3" s="37" t="s">
        <v>533</v>
      </c>
      <c r="AF3" s="37" t="s">
        <v>534</v>
      </c>
      <c r="AG3" s="38" t="s">
        <v>535</v>
      </c>
      <c r="AH3" s="36" t="s">
        <v>536</v>
      </c>
      <c r="AI3" s="37" t="s">
        <v>537</v>
      </c>
      <c r="AJ3" s="37" t="s">
        <v>538</v>
      </c>
      <c r="AK3" s="38" t="s">
        <v>539</v>
      </c>
      <c r="AL3" s="34" t="s">
        <v>544</v>
      </c>
      <c r="AM3" s="34" t="s">
        <v>545</v>
      </c>
      <c r="AN3" s="34" t="s">
        <v>546</v>
      </c>
      <c r="AO3" s="34" t="s">
        <v>547</v>
      </c>
      <c r="AP3" s="36" t="s">
        <v>540</v>
      </c>
      <c r="AQ3" s="37" t="s">
        <v>541</v>
      </c>
      <c r="AR3" s="37" t="s">
        <v>542</v>
      </c>
      <c r="AS3" s="38" t="s">
        <v>543</v>
      </c>
      <c r="AT3" s="36" t="s">
        <v>548</v>
      </c>
      <c r="AU3" s="37" t="s">
        <v>549</v>
      </c>
      <c r="AV3" s="37" t="s">
        <v>550</v>
      </c>
      <c r="AW3" s="38" t="s">
        <v>551</v>
      </c>
      <c r="AX3" s="36" t="s">
        <v>552</v>
      </c>
      <c r="AY3" s="37" t="s">
        <v>554</v>
      </c>
      <c r="AZ3" s="37" t="s">
        <v>553</v>
      </c>
      <c r="BA3" s="38" t="s">
        <v>555</v>
      </c>
      <c r="BB3" s="36" t="s">
        <v>556</v>
      </c>
      <c r="BC3" s="37" t="s">
        <v>557</v>
      </c>
      <c r="BD3" s="37" t="s">
        <v>558</v>
      </c>
      <c r="BE3" s="38" t="s">
        <v>559</v>
      </c>
      <c r="BF3" s="36" t="s">
        <v>560</v>
      </c>
      <c r="BG3" s="37" t="s">
        <v>561</v>
      </c>
      <c r="BH3" s="37" t="s">
        <v>562</v>
      </c>
      <c r="BI3" s="38" t="s">
        <v>563</v>
      </c>
      <c r="BJ3" s="36" t="s">
        <v>564</v>
      </c>
      <c r="BK3" s="37" t="s">
        <v>565</v>
      </c>
      <c r="BL3" s="37" t="s">
        <v>566</v>
      </c>
      <c r="BM3" s="41" t="s">
        <v>567</v>
      </c>
      <c r="BN3" s="39" t="s">
        <v>568</v>
      </c>
      <c r="BO3" s="37" t="s">
        <v>569</v>
      </c>
      <c r="BP3" s="37" t="s">
        <v>570</v>
      </c>
      <c r="BQ3" s="41" t="s">
        <v>571</v>
      </c>
      <c r="BR3" s="39" t="s">
        <v>572</v>
      </c>
      <c r="BS3" s="37" t="s">
        <v>573</v>
      </c>
      <c r="BT3" s="37" t="s">
        <v>574</v>
      </c>
      <c r="BU3" s="38" t="s">
        <v>575</v>
      </c>
      <c r="BV3" s="36" t="s">
        <v>576</v>
      </c>
      <c r="BW3" s="37" t="s">
        <v>577</v>
      </c>
      <c r="BX3" s="37" t="s">
        <v>578</v>
      </c>
      <c r="BY3" s="38" t="s">
        <v>579</v>
      </c>
      <c r="BZ3" s="36" t="s">
        <v>580</v>
      </c>
      <c r="CA3" s="37" t="s">
        <v>581</v>
      </c>
      <c r="CB3" s="37" t="s">
        <v>582</v>
      </c>
      <c r="CC3" s="38" t="s">
        <v>583</v>
      </c>
      <c r="CD3" s="36" t="s">
        <v>584</v>
      </c>
      <c r="CE3" s="37" t="s">
        <v>585</v>
      </c>
      <c r="CF3" s="37" t="s">
        <v>586</v>
      </c>
      <c r="CG3" s="41" t="s">
        <v>587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7265625" style="53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3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3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40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223" t="s">
        <v>923</v>
      </c>
      <c r="B1" s="268" t="s">
        <v>779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70"/>
      <c r="S1" s="262" t="s">
        <v>820</v>
      </c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4"/>
      <c r="AL1" s="277" t="s">
        <v>479</v>
      </c>
      <c r="AM1" s="278"/>
      <c r="AN1" s="278"/>
      <c r="AO1" s="278"/>
      <c r="AP1" s="278"/>
      <c r="AQ1" s="278"/>
      <c r="AR1" s="278"/>
      <c r="AS1" s="278"/>
      <c r="AT1" s="278"/>
      <c r="AU1" s="278"/>
      <c r="AV1" s="279"/>
      <c r="AX1" s="283" t="s">
        <v>480</v>
      </c>
      <c r="AY1" s="284"/>
      <c r="AZ1" s="284"/>
      <c r="BA1" s="284"/>
      <c r="BB1" s="284"/>
      <c r="BC1" s="285"/>
      <c r="BE1" s="247" t="s">
        <v>481</v>
      </c>
      <c r="BF1" s="248"/>
      <c r="BG1" s="248"/>
      <c r="BH1" s="248"/>
      <c r="BI1" s="248"/>
      <c r="BJ1" s="249"/>
      <c r="BL1" s="296" t="s">
        <v>894</v>
      </c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8"/>
    </row>
    <row r="2" spans="1:82" ht="15" customHeight="1" thickBot="1" x14ac:dyDescent="0.4">
      <c r="A2" s="223"/>
      <c r="B2" s="271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3"/>
      <c r="S2" s="265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7"/>
      <c r="AL2" s="280"/>
      <c r="AM2" s="281"/>
      <c r="AN2" s="281"/>
      <c r="AO2" s="281"/>
      <c r="AP2" s="281"/>
      <c r="AQ2" s="281"/>
      <c r="AR2" s="281"/>
      <c r="AS2" s="281"/>
      <c r="AT2" s="281"/>
      <c r="AU2" s="281"/>
      <c r="AV2" s="282"/>
      <c r="AX2" s="286"/>
      <c r="AY2" s="287"/>
      <c r="AZ2" s="287"/>
      <c r="BA2" s="287"/>
      <c r="BB2" s="287"/>
      <c r="BC2" s="288"/>
      <c r="BE2" s="250"/>
      <c r="BF2" s="251"/>
      <c r="BG2" s="251"/>
      <c r="BH2" s="251"/>
      <c r="BI2" s="251"/>
      <c r="BJ2" s="252"/>
      <c r="BL2" s="299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0"/>
      <c r="BX2" s="300"/>
      <c r="BY2" s="300"/>
      <c r="BZ2" s="300"/>
      <c r="CA2" s="300"/>
      <c r="CB2" s="300"/>
      <c r="CC2" s="300"/>
      <c r="CD2" s="301"/>
    </row>
    <row r="3" spans="1:82" ht="15" thickBot="1" x14ac:dyDescent="0.4">
      <c r="A3" s="53" t="s">
        <v>49</v>
      </c>
      <c r="B3" t="s">
        <v>624</v>
      </c>
      <c r="C3" t="s">
        <v>625</v>
      </c>
      <c r="D3" t="s">
        <v>626</v>
      </c>
      <c r="E3" t="s">
        <v>627</v>
      </c>
      <c r="G3" s="53" t="s">
        <v>49</v>
      </c>
      <c r="H3" t="s">
        <v>624</v>
      </c>
      <c r="I3" t="s">
        <v>625</v>
      </c>
      <c r="J3" t="s">
        <v>626</v>
      </c>
      <c r="K3" t="s">
        <v>627</v>
      </c>
      <c r="M3" s="53" t="s">
        <v>49</v>
      </c>
      <c r="N3" t="s">
        <v>624</v>
      </c>
      <c r="O3" t="s">
        <v>625</v>
      </c>
      <c r="P3" t="s">
        <v>626</v>
      </c>
      <c r="Q3" t="s">
        <v>627</v>
      </c>
      <c r="S3" t="s">
        <v>49</v>
      </c>
      <c r="T3" t="s">
        <v>780</v>
      </c>
      <c r="U3" t="s">
        <v>781</v>
      </c>
      <c r="V3" s="40" t="s">
        <v>782</v>
      </c>
      <c r="W3" t="s">
        <v>783</v>
      </c>
      <c r="X3" t="s">
        <v>784</v>
      </c>
      <c r="Z3" t="s">
        <v>49</v>
      </c>
      <c r="AA3" t="s">
        <v>812</v>
      </c>
      <c r="AB3" t="s">
        <v>918</v>
      </c>
      <c r="AC3" t="s">
        <v>919</v>
      </c>
      <c r="AD3" t="s">
        <v>920</v>
      </c>
      <c r="AE3" t="s">
        <v>921</v>
      </c>
      <c r="AF3" t="s">
        <v>922</v>
      </c>
      <c r="AG3" t="s">
        <v>781</v>
      </c>
      <c r="AH3" t="s">
        <v>801</v>
      </c>
      <c r="AI3" t="s">
        <v>802</v>
      </c>
      <c r="AJ3" t="s">
        <v>505</v>
      </c>
      <c r="AL3" t="s">
        <v>49</v>
      </c>
      <c r="AM3" t="s">
        <v>780</v>
      </c>
      <c r="AN3" t="s">
        <v>918</v>
      </c>
      <c r="AO3" t="s">
        <v>919</v>
      </c>
      <c r="AP3" t="s">
        <v>920</v>
      </c>
      <c r="AQ3" t="s">
        <v>921</v>
      </c>
      <c r="AR3" t="s">
        <v>922</v>
      </c>
      <c r="AS3" t="s">
        <v>781</v>
      </c>
      <c r="AT3" t="s">
        <v>801</v>
      </c>
      <c r="AU3" t="s">
        <v>802</v>
      </c>
      <c r="AV3" t="s">
        <v>505</v>
      </c>
      <c r="AX3" t="s">
        <v>49</v>
      </c>
      <c r="AY3" t="s">
        <v>780</v>
      </c>
      <c r="AZ3" t="s">
        <v>781</v>
      </c>
      <c r="BA3" s="40" t="s">
        <v>782</v>
      </c>
      <c r="BB3" t="s">
        <v>783</v>
      </c>
      <c r="BC3" t="s">
        <v>784</v>
      </c>
      <c r="BE3" t="s">
        <v>49</v>
      </c>
      <c r="BF3" t="s">
        <v>780</v>
      </c>
      <c r="BG3" t="s">
        <v>781</v>
      </c>
      <c r="BH3" s="40" t="s">
        <v>782</v>
      </c>
      <c r="BI3" t="s">
        <v>783</v>
      </c>
      <c r="BJ3" t="s">
        <v>784</v>
      </c>
      <c r="BL3" s="304" t="s">
        <v>895</v>
      </c>
      <c r="BM3" s="305"/>
      <c r="BN3" s="305"/>
      <c r="BO3" s="305"/>
      <c r="BP3" s="305"/>
      <c r="BQ3" s="305"/>
      <c r="BR3" s="306"/>
      <c r="BT3" s="304" t="s">
        <v>906</v>
      </c>
      <c r="BU3" s="306"/>
      <c r="BW3" s="304" t="s">
        <v>907</v>
      </c>
      <c r="BX3" s="305"/>
      <c r="BY3" s="305"/>
      <c r="BZ3" s="306"/>
      <c r="CB3" s="293" t="s">
        <v>474</v>
      </c>
      <c r="CC3" s="294"/>
      <c r="CD3" s="295"/>
    </row>
    <row r="4" spans="1:82" ht="14.5" customHeight="1" thickBot="1" x14ac:dyDescent="0.4">
      <c r="A4" s="229" t="s">
        <v>475</v>
      </c>
      <c r="B4" s="230"/>
      <c r="C4" s="230"/>
      <c r="D4" s="230"/>
      <c r="E4" s="231"/>
      <c r="G4" s="274" t="s">
        <v>678</v>
      </c>
      <c r="H4" s="275"/>
      <c r="I4" s="275"/>
      <c r="J4" s="275"/>
      <c r="K4" s="276"/>
      <c r="M4" s="253" t="s">
        <v>476</v>
      </c>
      <c r="N4" s="254"/>
      <c r="O4" s="254"/>
      <c r="P4" s="254"/>
      <c r="Q4" s="255"/>
      <c r="S4">
        <v>1</v>
      </c>
      <c r="T4" t="s">
        <v>785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803</v>
      </c>
      <c r="AA4" t="s">
        <v>811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829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839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871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302" t="s">
        <v>896</v>
      </c>
      <c r="BM4" s="177" t="s">
        <v>897</v>
      </c>
      <c r="BN4" s="182"/>
      <c r="BO4" s="178"/>
      <c r="BP4" s="177" t="s">
        <v>898</v>
      </c>
      <c r="BQ4" s="182"/>
      <c r="BR4" s="178"/>
      <c r="BT4" s="12" t="s">
        <v>417</v>
      </c>
      <c r="BU4" s="45">
        <f>COUNTIF(coded_data!IW:IW, 1)</f>
        <v>7</v>
      </c>
      <c r="BW4" s="12" t="s">
        <v>896</v>
      </c>
      <c r="BX4" s="13" t="s">
        <v>899</v>
      </c>
      <c r="BY4" s="13" t="s">
        <v>900</v>
      </c>
      <c r="BZ4" s="45" t="s">
        <v>901</v>
      </c>
      <c r="CB4" s="12" t="s">
        <v>913</v>
      </c>
      <c r="CC4" s="13">
        <v>0</v>
      </c>
      <c r="CD4" s="45">
        <f>COUNTIF(coded_data!JD:JD, CC4)</f>
        <v>0</v>
      </c>
    </row>
    <row r="5" spans="1:82" ht="15" customHeight="1" x14ac:dyDescent="0.35">
      <c r="A5" s="227">
        <v>1</v>
      </c>
      <c r="B5" s="232" t="s">
        <v>628</v>
      </c>
      <c r="C5" s="1" t="s">
        <v>629</v>
      </c>
      <c r="D5" s="1">
        <v>7</v>
      </c>
      <c r="E5" s="33">
        <f>COUNTIF(coded_data!B:B, D5)</f>
        <v>0</v>
      </c>
      <c r="G5" s="227">
        <v>14</v>
      </c>
      <c r="H5" s="219" t="s">
        <v>729</v>
      </c>
      <c r="I5" s="1" t="s">
        <v>679</v>
      </c>
      <c r="J5" s="1"/>
      <c r="K5" s="33">
        <f>COUNT(raw_data!A:A) - COUNTIF(raw_data!AA:AA, J5)</f>
        <v>10</v>
      </c>
      <c r="M5" s="224">
        <v>21</v>
      </c>
      <c r="N5" s="218" t="s">
        <v>731</v>
      </c>
      <c r="O5" s="57" t="s">
        <v>732</v>
      </c>
      <c r="P5" s="57">
        <v>1</v>
      </c>
      <c r="Q5" s="62">
        <f>COUNTIF(coded_data!BF:BF, P5)</f>
        <v>9</v>
      </c>
      <c r="S5">
        <v>2</v>
      </c>
      <c r="T5" t="s">
        <v>786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804</v>
      </c>
      <c r="AA5" t="s">
        <v>813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830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840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872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303"/>
      <c r="BM5" s="1" t="s">
        <v>899</v>
      </c>
      <c r="BN5" s="1" t="s">
        <v>900</v>
      </c>
      <c r="BO5" s="33" t="s">
        <v>901</v>
      </c>
      <c r="BP5" s="1" t="s">
        <v>899</v>
      </c>
      <c r="BQ5" s="1" t="s">
        <v>900</v>
      </c>
      <c r="BR5" s="46" t="s">
        <v>901</v>
      </c>
      <c r="BT5" s="14" t="s">
        <v>418</v>
      </c>
      <c r="BU5" s="46">
        <f>COUNTIF(coded_data!IX:IX, 1)</f>
        <v>6</v>
      </c>
      <c r="BW5" s="14" t="s">
        <v>908</v>
      </c>
      <c r="BX5" s="1">
        <f>COUNTIF(raw_data!JC:JC, BW5)</f>
        <v>2</v>
      </c>
      <c r="BY5" s="1">
        <f>COUNTIF(raw_data!JD:JD, BW5)</f>
        <v>1</v>
      </c>
      <c r="BZ5" s="46">
        <f>COUNTIF(raw_data!JE:JE, BW5)</f>
        <v>1</v>
      </c>
      <c r="CB5" s="14" t="s">
        <v>914</v>
      </c>
      <c r="CC5" s="1">
        <v>1</v>
      </c>
      <c r="CD5" s="46">
        <f>COUNTIF(coded_data!JD:JD, CC5)</f>
        <v>3</v>
      </c>
    </row>
    <row r="6" spans="1:82" x14ac:dyDescent="0.35">
      <c r="A6" s="225"/>
      <c r="B6" s="232"/>
      <c r="C6" s="1" t="s">
        <v>630</v>
      </c>
      <c r="D6" s="1">
        <v>6</v>
      </c>
      <c r="E6" s="33">
        <f>COUNTIF(coded_data!B:B, D6)</f>
        <v>1</v>
      </c>
      <c r="G6" s="225"/>
      <c r="H6" s="219"/>
      <c r="I6" s="1" t="s">
        <v>680</v>
      </c>
      <c r="J6" s="1"/>
      <c r="K6" s="33">
        <f>COUNT(raw_data!A:A) - COUNTIF(raw_data!AB:AB, J6)</f>
        <v>3</v>
      </c>
      <c r="M6" s="226"/>
      <c r="N6" s="220"/>
      <c r="O6" s="61" t="s">
        <v>733</v>
      </c>
      <c r="P6" s="61">
        <v>0</v>
      </c>
      <c r="Q6" s="62">
        <f>COUNTIF(coded_data!BF:BF, P6)</f>
        <v>1</v>
      </c>
      <c r="S6">
        <v>3</v>
      </c>
      <c r="T6" t="s">
        <v>787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805</v>
      </c>
      <c r="AA6" t="s">
        <v>814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821</v>
      </c>
      <c r="AM6" t="s">
        <v>831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841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873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417</v>
      </c>
      <c r="BM6" s="59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6">
        <f>COUNTIF(raw_data!IS:IS, BL6)</f>
        <v>4</v>
      </c>
      <c r="BT6" s="14" t="s">
        <v>419</v>
      </c>
      <c r="BU6" s="46">
        <f>COUNTIF(coded_data!IY:IY, 1)</f>
        <v>5</v>
      </c>
      <c r="BW6" s="14" t="s">
        <v>909</v>
      </c>
      <c r="BX6" s="1">
        <f>COUNTIF(raw_data!JC:JC, BW6)</f>
        <v>0</v>
      </c>
      <c r="BY6" s="1">
        <f>COUNTIF(raw_data!JD:JD, BW6)</f>
        <v>0</v>
      </c>
      <c r="BZ6" s="46">
        <f>COUNTIF(raw_data!JE:JE, BW6)</f>
        <v>3</v>
      </c>
      <c r="CB6" s="81" t="s">
        <v>915</v>
      </c>
      <c r="CC6" s="1">
        <v>2</v>
      </c>
      <c r="CD6" s="46">
        <f>COUNTIF(coded_data!JD:JD, CC6)</f>
        <v>7</v>
      </c>
    </row>
    <row r="7" spans="1:82" ht="14.5" customHeight="1" x14ac:dyDescent="0.35">
      <c r="A7" s="225"/>
      <c r="B7" s="232"/>
      <c r="C7" s="1" t="s">
        <v>631</v>
      </c>
      <c r="D7" s="1">
        <v>5</v>
      </c>
      <c r="E7" s="33">
        <f>COUNTIF(coded_data!B:B, D7)</f>
        <v>2</v>
      </c>
      <c r="G7" s="225"/>
      <c r="H7" s="219"/>
      <c r="I7" s="1" t="s">
        <v>681</v>
      </c>
      <c r="J7" s="1"/>
      <c r="K7" s="33">
        <f>COUNT(raw_data!A:A) - COUNTIF(raw_data!AC:AC, J7)</f>
        <v>9</v>
      </c>
      <c r="M7" s="78">
        <v>22</v>
      </c>
      <c r="N7" s="77" t="s">
        <v>743</v>
      </c>
      <c r="O7" s="244" t="s">
        <v>691</v>
      </c>
      <c r="P7" s="245"/>
      <c r="Q7" s="246"/>
      <c r="S7">
        <v>4</v>
      </c>
      <c r="T7" t="s">
        <v>788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806</v>
      </c>
      <c r="AA7" t="s">
        <v>817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822</v>
      </c>
      <c r="AM7" t="s">
        <v>838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842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874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418</v>
      </c>
      <c r="BM7" s="59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6">
        <f>COUNTIF(raw_data!IS:IS, BL7)</f>
        <v>2</v>
      </c>
      <c r="BT7" s="14" t="s">
        <v>416</v>
      </c>
      <c r="BU7" s="46">
        <f>COUNTIF(coded_data!IZ:IZ, 1)</f>
        <v>10</v>
      </c>
      <c r="BW7" s="14" t="s">
        <v>910</v>
      </c>
      <c r="BX7" s="1">
        <f>COUNTIF(raw_data!JC:JC, BW7)</f>
        <v>0</v>
      </c>
      <c r="BY7" s="1">
        <f>COUNTIF(raw_data!JD:JD, BW7)</f>
        <v>0</v>
      </c>
      <c r="BZ7" s="46">
        <f>COUNTIF(raw_data!JE:JE, BW7)</f>
        <v>2</v>
      </c>
      <c r="CB7" s="81" t="s">
        <v>916</v>
      </c>
      <c r="CC7" s="34">
        <v>3</v>
      </c>
      <c r="CD7" s="46">
        <f>COUNTIF(coded_data!JD:JD, CC7)</f>
        <v>0</v>
      </c>
    </row>
    <row r="8" spans="1:82" x14ac:dyDescent="0.35">
      <c r="A8" s="225"/>
      <c r="B8" s="232"/>
      <c r="C8" s="1" t="s">
        <v>632</v>
      </c>
      <c r="D8" s="1">
        <v>4</v>
      </c>
      <c r="E8" s="33">
        <f>COUNTIF(coded_data!B:B, D8)</f>
        <v>1</v>
      </c>
      <c r="G8" s="225"/>
      <c r="H8" s="219"/>
      <c r="I8" s="1" t="s">
        <v>682</v>
      </c>
      <c r="J8" s="1"/>
      <c r="K8" s="33">
        <f>COUNT(raw_data!A:A) - COUNTIF(raw_data!AD:AD, J8)</f>
        <v>10</v>
      </c>
      <c r="M8" s="79"/>
      <c r="N8" s="76"/>
      <c r="O8" s="1" t="s">
        <v>734</v>
      </c>
      <c r="P8" s="1">
        <v>1</v>
      </c>
      <c r="Q8" s="62">
        <f>COUNTIF(coded_data!BG:BG, P8)</f>
        <v>9</v>
      </c>
      <c r="S8">
        <v>5</v>
      </c>
      <c r="T8" t="s">
        <v>789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807</v>
      </c>
      <c r="AA8" t="s">
        <v>818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823</v>
      </c>
      <c r="AM8" t="s">
        <v>832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843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875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421</v>
      </c>
      <c r="BM8" s="59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6">
        <f>COUNTIF(raw_data!IS:IS, BL8)</f>
        <v>0</v>
      </c>
      <c r="BT8" s="14" t="s">
        <v>904</v>
      </c>
      <c r="BU8" s="46">
        <f>COUNTIF(coded_data!JA:JA, 1)</f>
        <v>10</v>
      </c>
      <c r="BW8" s="14" t="s">
        <v>911</v>
      </c>
      <c r="BX8" s="1">
        <f>COUNTIF(raw_data!JC:JC, BW8)</f>
        <v>1</v>
      </c>
      <c r="BY8" s="1">
        <f>COUNTIF(raw_data!JD:JD, BW8)</f>
        <v>1</v>
      </c>
      <c r="BZ8" s="46">
        <f>COUNTIF(raw_data!JE:JE, BW8)</f>
        <v>4</v>
      </c>
      <c r="CB8" s="81" t="s">
        <v>917</v>
      </c>
      <c r="CC8" s="34">
        <v>4</v>
      </c>
      <c r="CD8" s="46">
        <f>COUNTIF(coded_data!JD:JD, CC8)</f>
        <v>0</v>
      </c>
    </row>
    <row r="9" spans="1:82" ht="15" thickBot="1" x14ac:dyDescent="0.4">
      <c r="A9" s="225"/>
      <c r="B9" s="232"/>
      <c r="C9" s="1" t="s">
        <v>633</v>
      </c>
      <c r="D9" s="1">
        <v>3</v>
      </c>
      <c r="E9" s="33">
        <f>COUNTIF(coded_data!B:B, D9)</f>
        <v>3</v>
      </c>
      <c r="G9" s="225"/>
      <c r="H9" s="219"/>
      <c r="I9" s="1" t="s">
        <v>683</v>
      </c>
      <c r="J9" s="1"/>
      <c r="K9" s="33">
        <f>COUNT(raw_data!A:A) - COUNTIF(raw_data!AE:AE, J9)</f>
        <v>10</v>
      </c>
      <c r="M9" s="79"/>
      <c r="N9" s="76"/>
      <c r="O9" s="1" t="s">
        <v>735</v>
      </c>
      <c r="P9" s="1">
        <v>1</v>
      </c>
      <c r="Q9" s="62">
        <f>COUNTIF(coded_data!BH:BH, P9)</f>
        <v>9</v>
      </c>
      <c r="S9">
        <v>6</v>
      </c>
      <c r="T9" t="s">
        <v>790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808</v>
      </c>
      <c r="AA9" t="s">
        <v>815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824</v>
      </c>
      <c r="AM9" t="s">
        <v>833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844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876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419</v>
      </c>
      <c r="BM9" s="59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6">
        <f>COUNTIF(raw_data!IS:IS, BL9)</f>
        <v>1</v>
      </c>
      <c r="BT9" s="80" t="s">
        <v>749</v>
      </c>
      <c r="BU9" s="48">
        <f>COUNTIF(coded_data!JB:JB, 1)</f>
        <v>5</v>
      </c>
      <c r="BW9" s="14" t="s">
        <v>912</v>
      </c>
      <c r="BX9" s="1">
        <f>COUNTIF(raw_data!JC:JC, BW9)</f>
        <v>0</v>
      </c>
      <c r="BY9" s="1">
        <f>COUNTIF(raw_data!JD:JD, BW9)</f>
        <v>1</v>
      </c>
      <c r="BZ9" s="46">
        <f>COUNTIF(raw_data!JE:JE, BW9)</f>
        <v>0</v>
      </c>
      <c r="CB9" s="82" t="s">
        <v>641</v>
      </c>
      <c r="CC9" s="83">
        <v>5</v>
      </c>
      <c r="CD9" s="48">
        <f>COUNTIF(coded_data!JD:JD, CC9)</f>
        <v>0</v>
      </c>
    </row>
    <row r="10" spans="1:82" ht="15" thickBot="1" x14ac:dyDescent="0.4">
      <c r="A10" s="225"/>
      <c r="B10" s="232"/>
      <c r="C10" s="1" t="s">
        <v>634</v>
      </c>
      <c r="D10" s="1">
        <v>2</v>
      </c>
      <c r="E10" s="33">
        <f>COUNTIF(coded_data!B:B, D10)</f>
        <v>1</v>
      </c>
      <c r="G10" s="225"/>
      <c r="H10" s="219"/>
      <c r="I10" s="1" t="s">
        <v>684</v>
      </c>
      <c r="J10" s="1"/>
      <c r="K10" s="33">
        <f>COUNT(raw_data!A:A) - COUNTIF(raw_data!AF:AF, J10)</f>
        <v>3</v>
      </c>
      <c r="M10" s="79"/>
      <c r="N10" s="76"/>
      <c r="O10" s="1" t="s">
        <v>736</v>
      </c>
      <c r="P10" s="1">
        <v>1</v>
      </c>
      <c r="Q10" s="62">
        <f>COUNTIF(coded_data!BI:BI, P10)</f>
        <v>9</v>
      </c>
      <c r="S10">
        <v>7</v>
      </c>
      <c r="T10" t="s">
        <v>791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809</v>
      </c>
      <c r="AA10" t="s">
        <v>816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825</v>
      </c>
      <c r="AM10" t="s">
        <v>834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845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877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416</v>
      </c>
      <c r="BM10" s="59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6">
        <f>COUNTIF(raw_data!IS:IS, BL10)</f>
        <v>1</v>
      </c>
      <c r="BT10" s="1"/>
      <c r="BU10" s="1"/>
      <c r="BW10" s="80" t="s">
        <v>641</v>
      </c>
      <c r="BX10" s="47">
        <f>COUNTIF(coded_data!JC:JC, 2)</f>
        <v>7</v>
      </c>
      <c r="BY10" s="47">
        <f>COUNTIF(coded_data!JD:JD, 2)</f>
        <v>7</v>
      </c>
      <c r="BZ10" s="48">
        <f>COUNTIF(coded_data!JE:JE, 2)</f>
        <v>0</v>
      </c>
    </row>
    <row r="11" spans="1:82" x14ac:dyDescent="0.35">
      <c r="A11" s="225"/>
      <c r="B11" s="232"/>
      <c r="C11" s="1" t="s">
        <v>635</v>
      </c>
      <c r="D11" s="1">
        <v>1</v>
      </c>
      <c r="E11" s="33">
        <f>COUNTIF(coded_data!B:B, D11)</f>
        <v>1</v>
      </c>
      <c r="G11" s="225"/>
      <c r="H11" s="219"/>
      <c r="I11" s="1" t="s">
        <v>685</v>
      </c>
      <c r="J11" s="1"/>
      <c r="K11" s="33">
        <f>COUNT(raw_data!A:A) - COUNTIF(raw_data!AG:AG, J11)</f>
        <v>1</v>
      </c>
      <c r="M11" s="79"/>
      <c r="N11" s="76"/>
      <c r="O11" s="1" t="s">
        <v>737</v>
      </c>
      <c r="P11" s="1">
        <v>1</v>
      </c>
      <c r="Q11" s="62">
        <f>COUNTIF(coded_data!BJ:BJ, P11)</f>
        <v>9</v>
      </c>
      <c r="S11">
        <v>8</v>
      </c>
      <c r="T11" t="s">
        <v>792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810</v>
      </c>
      <c r="AA11" t="s">
        <v>819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826</v>
      </c>
      <c r="AM11" t="s">
        <v>836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846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878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749</v>
      </c>
      <c r="BM11" s="59">
        <f>COUNTIF(raw_data!IK:IK, 2)</f>
        <v>0</v>
      </c>
      <c r="BN11" s="59">
        <f>COUNTIF(raw_data!IL:IL, 2)</f>
        <v>0</v>
      </c>
      <c r="BO11" s="59">
        <f>COUNTIF(raw_data!IM:IM, 2)</f>
        <v>0</v>
      </c>
      <c r="BP11" s="59">
        <f>COUNTIF(coded_data!IQ:IQ, 2)</f>
        <v>0</v>
      </c>
      <c r="BQ11" s="59">
        <f>COUNTIF(coded_data!IR:IR, 2)</f>
        <v>0</v>
      </c>
      <c r="BR11" s="59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226"/>
      <c r="B12" s="233"/>
      <c r="C12" s="61" t="s">
        <v>636</v>
      </c>
      <c r="D12" s="61">
        <v>0</v>
      </c>
      <c r="E12" s="62">
        <f>COUNTIF(coded_data!B:B, D12)</f>
        <v>1</v>
      </c>
      <c r="G12" s="226"/>
      <c r="H12" s="220"/>
      <c r="I12" s="61" t="s">
        <v>641</v>
      </c>
      <c r="J12" s="61"/>
      <c r="K12" s="33">
        <f>COUNT(raw_data!A:A) - COUNTIF(raw_data!AH:AH, J12)</f>
        <v>7</v>
      </c>
      <c r="M12" s="79"/>
      <c r="N12" s="76"/>
      <c r="O12" s="1" t="s">
        <v>738</v>
      </c>
      <c r="P12" s="1">
        <v>1</v>
      </c>
      <c r="Q12" s="62">
        <f>COUNTIF(coded_data!BK:BK, P12)</f>
        <v>7</v>
      </c>
      <c r="S12">
        <v>9</v>
      </c>
      <c r="T12" t="s">
        <v>793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827</v>
      </c>
      <c r="AM12" t="s">
        <v>835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847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881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80" t="s">
        <v>52</v>
      </c>
      <c r="BM12" s="84">
        <f>COUNTIF(raw_data!IK:IK, BL12)</f>
        <v>0</v>
      </c>
      <c r="BN12" s="47">
        <f>COUNTIF(raw_data!IL:IL, BL12)</f>
        <v>0</v>
      </c>
      <c r="BO12" s="85">
        <f>COUNTIF(raw_data!IM:IM, BL12)</f>
        <v>0</v>
      </c>
      <c r="BP12" s="47">
        <f>COUNTIF(raw_data!IQ:IQ, BL12)</f>
        <v>0</v>
      </c>
      <c r="BQ12" s="47">
        <f>COUNTIF(raw_data!IR:IR, BL12)</f>
        <v>0</v>
      </c>
      <c r="BR12" s="48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224">
        <v>2</v>
      </c>
      <c r="B13" s="234" t="s">
        <v>637</v>
      </c>
      <c r="C13" s="57" t="s">
        <v>716</v>
      </c>
      <c r="D13" s="57"/>
      <c r="E13" s="58">
        <f>AVERAGE(coded_data!C:C)</f>
        <v>42.3</v>
      </c>
      <c r="G13" s="224">
        <v>15</v>
      </c>
      <c r="H13" s="218" t="s">
        <v>686</v>
      </c>
      <c r="I13" s="57" t="s">
        <v>687</v>
      </c>
      <c r="J13" s="57">
        <v>0</v>
      </c>
      <c r="K13" s="58">
        <f>COUNTIF(coded_data!AJ:AJ, J13)</f>
        <v>4</v>
      </c>
      <c r="M13" s="79"/>
      <c r="N13" s="76"/>
      <c r="O13" s="1" t="s">
        <v>641</v>
      </c>
      <c r="P13" s="1">
        <v>1</v>
      </c>
      <c r="Q13" s="62">
        <f>COUNTIF(coded_data!BL:BL, P13)</f>
        <v>0</v>
      </c>
      <c r="S13">
        <v>10</v>
      </c>
      <c r="T13" t="s">
        <v>794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828</v>
      </c>
      <c r="AM13" t="s">
        <v>837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848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879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304" t="s">
        <v>902</v>
      </c>
      <c r="BM13" s="305"/>
      <c r="BN13" s="305"/>
      <c r="BO13" s="305"/>
      <c r="BP13" s="305"/>
      <c r="BQ13" s="305"/>
      <c r="BR13" s="306"/>
      <c r="BW13" s="1"/>
      <c r="BX13" s="1"/>
      <c r="BY13" s="1"/>
      <c r="BZ13" s="1"/>
    </row>
    <row r="14" spans="1:82" ht="15" thickBot="1" x14ac:dyDescent="0.4">
      <c r="A14" s="225"/>
      <c r="B14" s="232"/>
      <c r="C14" s="1" t="s">
        <v>717</v>
      </c>
      <c r="D14" s="1"/>
      <c r="E14" s="33">
        <f>MEDIAN(coded_data!C:C)</f>
        <v>39</v>
      </c>
      <c r="G14" s="225"/>
      <c r="H14" s="219"/>
      <c r="I14" s="1" t="s">
        <v>688</v>
      </c>
      <c r="J14" s="1">
        <v>1</v>
      </c>
      <c r="K14" s="33">
        <f>COUNTIF(coded_data!AJ:AJ, J14)</f>
        <v>1</v>
      </c>
      <c r="M14" s="79"/>
      <c r="N14" s="76"/>
      <c r="O14" s="244" t="s">
        <v>693</v>
      </c>
      <c r="P14" s="245"/>
      <c r="Q14" s="246"/>
      <c r="S14">
        <v>11</v>
      </c>
      <c r="T14" t="s">
        <v>795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849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880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291" t="s">
        <v>903</v>
      </c>
      <c r="BM14" s="182" t="s">
        <v>897</v>
      </c>
      <c r="BN14" s="182"/>
      <c r="BO14" s="178"/>
      <c r="BP14" s="177" t="s">
        <v>898</v>
      </c>
      <c r="BQ14" s="182"/>
      <c r="BR14" s="178"/>
      <c r="BT14" s="1"/>
      <c r="BU14" s="1"/>
      <c r="BW14" s="1"/>
      <c r="BX14" s="1"/>
      <c r="BY14" s="1"/>
      <c r="BZ14" s="1"/>
    </row>
    <row r="15" spans="1:82" ht="15" thickBot="1" x14ac:dyDescent="0.4">
      <c r="A15" s="225"/>
      <c r="B15" s="232"/>
      <c r="C15" s="1" t="s">
        <v>718</v>
      </c>
      <c r="D15" s="1"/>
      <c r="E15" s="33">
        <f>MODE(coded_data!C:C)</f>
        <v>49</v>
      </c>
      <c r="G15" s="225"/>
      <c r="H15" s="219"/>
      <c r="I15" s="1" t="s">
        <v>689</v>
      </c>
      <c r="J15" s="1">
        <v>2</v>
      </c>
      <c r="K15" s="33">
        <f>COUNTIF(coded_data!AJ:AJ, J15)</f>
        <v>2</v>
      </c>
      <c r="M15" s="79"/>
      <c r="N15" s="76"/>
      <c r="O15" s="1" t="s">
        <v>734</v>
      </c>
      <c r="P15" s="1">
        <v>1</v>
      </c>
      <c r="Q15" s="62">
        <f>COUNTIF(coded_data!BM:BM, P15)</f>
        <v>9</v>
      </c>
      <c r="S15">
        <v>12</v>
      </c>
      <c r="T15" t="s">
        <v>796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850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882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292"/>
      <c r="BM15" s="1" t="s">
        <v>899</v>
      </c>
      <c r="BN15" s="1" t="s">
        <v>900</v>
      </c>
      <c r="BO15" s="1" t="s">
        <v>901</v>
      </c>
      <c r="BP15" s="1" t="s">
        <v>899</v>
      </c>
      <c r="BQ15" s="1" t="s">
        <v>900</v>
      </c>
      <c r="BR15" s="46" t="s">
        <v>901</v>
      </c>
      <c r="BT15" s="1"/>
      <c r="BU15" s="1"/>
    </row>
    <row r="16" spans="1:82" x14ac:dyDescent="0.35">
      <c r="A16" s="225"/>
      <c r="B16" s="232"/>
      <c r="C16" s="1" t="s">
        <v>507</v>
      </c>
      <c r="D16" s="1"/>
      <c r="E16" s="33">
        <f>_xlfn.STDEV.S(coded_data!C:C)</f>
        <v>14.719978864719121</v>
      </c>
      <c r="G16" s="225"/>
      <c r="H16" s="219"/>
      <c r="I16" s="1" t="s">
        <v>690</v>
      </c>
      <c r="J16" s="1">
        <v>3</v>
      </c>
      <c r="K16" s="33">
        <f>COUNTIF(coded_data!AJ:AJ, J16)</f>
        <v>3</v>
      </c>
      <c r="M16" s="79"/>
      <c r="N16" s="76"/>
      <c r="O16" s="1" t="s">
        <v>735</v>
      </c>
      <c r="P16" s="1">
        <v>1</v>
      </c>
      <c r="Q16" s="62">
        <f>COUNTIF(coded_data!BN:BN, P16)</f>
        <v>9</v>
      </c>
      <c r="S16">
        <v>13</v>
      </c>
      <c r="T16" t="s">
        <v>797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851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883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425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6">
        <f>COUNTIF(raw_data!IV:IV, BL16)</f>
        <v>1</v>
      </c>
    </row>
    <row r="17" spans="1:70" x14ac:dyDescent="0.35">
      <c r="A17" s="226"/>
      <c r="B17" s="233"/>
      <c r="C17" s="61" t="s">
        <v>506</v>
      </c>
      <c r="D17" s="61"/>
      <c r="E17" s="62">
        <f>MAX(coded_data!C:C) - MIN(coded_data!C:C)</f>
        <v>45</v>
      </c>
      <c r="G17" s="226"/>
      <c r="H17" s="220"/>
      <c r="I17" s="1" t="s">
        <v>641</v>
      </c>
      <c r="J17" s="1">
        <v>4</v>
      </c>
      <c r="K17" s="33">
        <f>COUNTIF(coded_data!AJ:AJ, J17)</f>
        <v>0</v>
      </c>
      <c r="M17" s="79"/>
      <c r="N17" s="76"/>
      <c r="O17" s="1" t="s">
        <v>736</v>
      </c>
      <c r="P17" s="1">
        <v>1</v>
      </c>
      <c r="Q17" s="62">
        <f>COUNTIF(coded_data!BO:BO, P17)</f>
        <v>9</v>
      </c>
      <c r="S17">
        <v>14</v>
      </c>
      <c r="T17" t="s">
        <v>798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852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884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424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6">
        <f>COUNTIF(raw_data!IV:IV, BL17)</f>
        <v>5</v>
      </c>
    </row>
    <row r="18" spans="1:70" ht="14.5" customHeight="1" x14ac:dyDescent="0.35">
      <c r="A18" s="224">
        <v>3</v>
      </c>
      <c r="B18" s="235" t="s">
        <v>638</v>
      </c>
      <c r="C18" s="57" t="s">
        <v>639</v>
      </c>
      <c r="D18" s="57">
        <v>0</v>
      </c>
      <c r="E18" s="58">
        <f>COUNTIF(coded_data!D:D, D18)</f>
        <v>6</v>
      </c>
      <c r="G18" s="224">
        <v>16</v>
      </c>
      <c r="H18" s="242" t="s">
        <v>728</v>
      </c>
      <c r="I18" s="244" t="s">
        <v>691</v>
      </c>
      <c r="J18" s="245"/>
      <c r="K18" s="246"/>
      <c r="M18" s="79"/>
      <c r="N18" s="76"/>
      <c r="O18" s="1" t="s">
        <v>737</v>
      </c>
      <c r="P18" s="1">
        <v>1</v>
      </c>
      <c r="Q18" s="62">
        <f>COUNTIF(coded_data!BP:BP, P18)</f>
        <v>7</v>
      </c>
      <c r="S18">
        <v>15</v>
      </c>
      <c r="T18" t="s">
        <v>799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853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885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423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6">
        <f>COUNTIF(raw_data!IV:IV, BL18)</f>
        <v>4</v>
      </c>
    </row>
    <row r="19" spans="1:70" ht="15" thickBot="1" x14ac:dyDescent="0.4">
      <c r="A19" s="225"/>
      <c r="B19" s="236"/>
      <c r="C19" s="1" t="s">
        <v>640</v>
      </c>
      <c r="D19" s="1">
        <v>1</v>
      </c>
      <c r="E19" s="33">
        <f>COUNTIF(coded_data!D:D, D19)</f>
        <v>3</v>
      </c>
      <c r="G19" s="225"/>
      <c r="H19" s="219"/>
      <c r="I19" s="63" t="s">
        <v>687</v>
      </c>
      <c r="J19" s="63">
        <v>1</v>
      </c>
      <c r="K19" s="33">
        <f>COUNTIF(coded_data!AK:AK, J19)</f>
        <v>2</v>
      </c>
      <c r="M19" s="79"/>
      <c r="N19" s="76"/>
      <c r="O19" s="1" t="s">
        <v>738</v>
      </c>
      <c r="P19" s="1">
        <v>1</v>
      </c>
      <c r="Q19" s="62">
        <f>COUNTIF(coded_data!BQ:BQ, P19)</f>
        <v>8</v>
      </c>
      <c r="S19">
        <v>16</v>
      </c>
      <c r="T19" t="s">
        <v>800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854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886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80" t="s">
        <v>422</v>
      </c>
      <c r="BM19" s="47">
        <f>COUNTIF(raw_data!IN:IN, BL19)</f>
        <v>6</v>
      </c>
      <c r="BN19" s="47">
        <f>COUNTIF(raw_data!IO:IO, BL19)</f>
        <v>5</v>
      </c>
      <c r="BO19" s="47">
        <f>COUNTIF(raw_data!IP:IP, BL19)</f>
        <v>0</v>
      </c>
      <c r="BP19" s="47">
        <f>COUNTIF(raw_data!IT:IT, BL19)</f>
        <v>7</v>
      </c>
      <c r="BQ19" s="47">
        <f>COUNTIF(raw_data!IU:IU, BL19)</f>
        <v>2</v>
      </c>
      <c r="BR19" s="48">
        <f>COUNTIF(raw_data!IV:IV, BL19)</f>
        <v>0</v>
      </c>
    </row>
    <row r="20" spans="1:70" x14ac:dyDescent="0.35">
      <c r="A20" s="226"/>
      <c r="B20" s="237"/>
      <c r="C20" s="61" t="s">
        <v>641</v>
      </c>
      <c r="D20" s="61">
        <v>2</v>
      </c>
      <c r="E20" s="62">
        <f>COUNTIF(coded_data!D:D, D20)</f>
        <v>1</v>
      </c>
      <c r="G20" s="225"/>
      <c r="H20" s="219"/>
      <c r="I20" s="63" t="s">
        <v>692</v>
      </c>
      <c r="J20" s="63">
        <v>1</v>
      </c>
      <c r="K20" s="33">
        <f>COUNTIF(coded_data!AL:AL, J20)</f>
        <v>3</v>
      </c>
      <c r="M20" s="79"/>
      <c r="N20" s="76"/>
      <c r="O20" s="1" t="s">
        <v>739</v>
      </c>
      <c r="P20" s="1">
        <v>1</v>
      </c>
      <c r="Q20" s="62">
        <f>COUNTIF(coded_data!BR:BR, P20)</f>
        <v>0</v>
      </c>
      <c r="AX20">
        <v>17</v>
      </c>
      <c r="AY20" t="s">
        <v>855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887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24">
        <v>4</v>
      </c>
      <c r="B21" s="234" t="s">
        <v>712</v>
      </c>
      <c r="C21" s="57" t="s">
        <v>642</v>
      </c>
      <c r="D21" s="57">
        <v>0</v>
      </c>
      <c r="E21" s="58">
        <f>COUNTIF(coded_data!E:E, D21)</f>
        <v>1</v>
      </c>
      <c r="G21" s="225"/>
      <c r="H21" s="219"/>
      <c r="I21" s="63" t="s">
        <v>641</v>
      </c>
      <c r="J21" s="63">
        <v>1</v>
      </c>
      <c r="K21" s="33">
        <f>COUNTIF(coded_data!AM:AM, J21)</f>
        <v>0</v>
      </c>
      <c r="M21" s="79"/>
      <c r="N21" s="76"/>
      <c r="O21" s="244" t="s">
        <v>697</v>
      </c>
      <c r="P21" s="245"/>
      <c r="Q21" s="246"/>
      <c r="AX21">
        <v>18</v>
      </c>
      <c r="AY21" t="s">
        <v>856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888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25"/>
      <c r="B22" s="232"/>
      <c r="C22" s="1" t="s">
        <v>643</v>
      </c>
      <c r="D22" s="1">
        <v>1</v>
      </c>
      <c r="E22" s="33">
        <f>COUNTIF(coded_data!E:E, D22)</f>
        <v>2</v>
      </c>
      <c r="G22" s="225"/>
      <c r="H22" s="243"/>
      <c r="I22" s="244" t="s">
        <v>693</v>
      </c>
      <c r="J22" s="245"/>
      <c r="K22" s="246"/>
      <c r="M22" s="79"/>
      <c r="N22" s="76"/>
      <c r="O22" s="1" t="s">
        <v>740</v>
      </c>
      <c r="P22" s="1">
        <v>1</v>
      </c>
      <c r="Q22" s="62">
        <f>COUNTIF(coded_data!BS:BS, P22)</f>
        <v>1</v>
      </c>
      <c r="AX22">
        <v>19</v>
      </c>
      <c r="AY22" t="s">
        <v>857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889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25"/>
      <c r="B23" s="232"/>
      <c r="C23" s="1" t="s">
        <v>644</v>
      </c>
      <c r="D23" s="1">
        <v>2</v>
      </c>
      <c r="E23" s="33">
        <f>COUNTIF(coded_data!E:E, D23)</f>
        <v>3</v>
      </c>
      <c r="G23" s="225"/>
      <c r="H23" s="219"/>
      <c r="I23" s="63" t="s">
        <v>687</v>
      </c>
      <c r="J23" s="55">
        <v>1</v>
      </c>
      <c r="K23" s="33">
        <f>COUNTIF(coded_data!AN:AN, J23)</f>
        <v>1</v>
      </c>
      <c r="M23" s="79"/>
      <c r="N23" s="76"/>
      <c r="O23" s="1" t="s">
        <v>741</v>
      </c>
      <c r="P23" s="1">
        <v>1</v>
      </c>
      <c r="Q23" s="62">
        <f>COUNTIF(coded_data!BT:BT, P23)</f>
        <v>2</v>
      </c>
      <c r="AX23">
        <v>20</v>
      </c>
      <c r="AY23" t="s">
        <v>858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890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26"/>
      <c r="B24" s="233"/>
      <c r="C24" s="61" t="s">
        <v>645</v>
      </c>
      <c r="D24" s="61">
        <v>3</v>
      </c>
      <c r="E24" s="62">
        <f>COUNTIF(coded_data!E:E, D24)</f>
        <v>4</v>
      </c>
      <c r="G24" s="225"/>
      <c r="H24" s="219"/>
      <c r="I24" s="63" t="s">
        <v>694</v>
      </c>
      <c r="J24" s="55">
        <v>1</v>
      </c>
      <c r="K24" s="33">
        <f>COUNTIF(coded_data!AO:AO, J24)</f>
        <v>3</v>
      </c>
      <c r="M24" s="79"/>
      <c r="N24" s="76"/>
      <c r="O24" s="1" t="s">
        <v>742</v>
      </c>
      <c r="P24" s="1">
        <v>1</v>
      </c>
      <c r="Q24" s="62">
        <f>COUNTIF(coded_data!BU:BU, P24)</f>
        <v>2</v>
      </c>
      <c r="AX24">
        <v>21</v>
      </c>
      <c r="AY24" t="s">
        <v>859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891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24">
        <v>5</v>
      </c>
      <c r="B25" s="289" t="s">
        <v>713</v>
      </c>
      <c r="C25" s="57" t="s">
        <v>646</v>
      </c>
      <c r="D25" s="57">
        <v>1</v>
      </c>
      <c r="E25" s="58">
        <f>COUNTIF(coded_data!F:F, D25)</f>
        <v>8</v>
      </c>
      <c r="G25" s="225"/>
      <c r="H25" s="219"/>
      <c r="I25" s="63" t="s">
        <v>695</v>
      </c>
      <c r="J25" s="55">
        <v>1</v>
      </c>
      <c r="K25" s="33">
        <f>COUNTIF(coded_data!AP:AP, J25)</f>
        <v>3</v>
      </c>
      <c r="M25" s="79"/>
      <c r="N25" s="76"/>
      <c r="O25" s="1" t="s">
        <v>738</v>
      </c>
      <c r="P25" s="1">
        <v>1</v>
      </c>
      <c r="Q25" s="62">
        <f>COUNTIF(coded_data!BV:BV, P25)</f>
        <v>2</v>
      </c>
      <c r="AX25">
        <v>22</v>
      </c>
      <c r="AY25" t="s">
        <v>860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228"/>
      <c r="B26" s="290"/>
      <c r="C26" s="1" t="s">
        <v>648</v>
      </c>
      <c r="D26" s="1">
        <v>0</v>
      </c>
      <c r="E26" s="33">
        <f>COUNTIF(coded_data!F:F, D26)</f>
        <v>2</v>
      </c>
      <c r="G26" s="225"/>
      <c r="H26" s="219"/>
      <c r="I26" s="63" t="s">
        <v>696</v>
      </c>
      <c r="J26" s="55">
        <v>1</v>
      </c>
      <c r="K26" s="33">
        <f>COUNTIF(coded_data!AQ:AQ, J26)</f>
        <v>3</v>
      </c>
      <c r="M26" s="79"/>
      <c r="N26" s="76"/>
      <c r="O26" s="61" t="s">
        <v>641</v>
      </c>
      <c r="P26" s="61">
        <v>1</v>
      </c>
      <c r="Q26" s="62">
        <f>COUNTIF(coded_data!BW:BW, P26)</f>
        <v>0</v>
      </c>
      <c r="AX26">
        <v>23</v>
      </c>
      <c r="AY26" t="s">
        <v>861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29" t="s">
        <v>649</v>
      </c>
      <c r="B27" s="230"/>
      <c r="C27" s="230"/>
      <c r="D27" s="230"/>
      <c r="E27" s="231"/>
      <c r="G27" s="225"/>
      <c r="H27" s="219"/>
      <c r="I27" s="63" t="s">
        <v>641</v>
      </c>
      <c r="J27" s="55">
        <v>1</v>
      </c>
      <c r="K27" s="33">
        <f>COUNTIF(coded_data!AR:AR, J27)</f>
        <v>0</v>
      </c>
      <c r="M27" s="70">
        <v>23</v>
      </c>
      <c r="N27" s="73" t="s">
        <v>744</v>
      </c>
      <c r="O27" s="57" t="s">
        <v>745</v>
      </c>
      <c r="P27" s="57">
        <v>1</v>
      </c>
      <c r="Q27" s="62">
        <f>COUNTIF(coded_data!BX:BX, P27)</f>
        <v>4</v>
      </c>
    </row>
    <row r="28" spans="1:70" ht="14.5" customHeight="1" x14ac:dyDescent="0.35">
      <c r="A28" s="227">
        <v>6</v>
      </c>
      <c r="B28" s="221" t="s">
        <v>650</v>
      </c>
      <c r="C28" s="1" t="s">
        <v>646</v>
      </c>
      <c r="D28" s="1">
        <v>1</v>
      </c>
      <c r="E28" s="33">
        <f>COUNTIF(coded_data!G:G, D28)</f>
        <v>4</v>
      </c>
      <c r="G28" s="225"/>
      <c r="H28" s="243"/>
      <c r="I28" s="244" t="s">
        <v>697</v>
      </c>
      <c r="J28" s="245"/>
      <c r="K28" s="246"/>
      <c r="M28" s="71"/>
      <c r="N28" s="74"/>
      <c r="O28" s="1" t="s">
        <v>746</v>
      </c>
      <c r="P28" s="1">
        <v>1</v>
      </c>
      <c r="Q28" s="62">
        <f>COUNTIF(coded_data!BY:BY, P28)</f>
        <v>9</v>
      </c>
      <c r="AX28" s="256" t="s">
        <v>870</v>
      </c>
      <c r="AY28" s="257"/>
      <c r="AZ28" s="257"/>
      <c r="BA28" s="257"/>
      <c r="BB28" s="257"/>
      <c r="BC28" s="258"/>
    </row>
    <row r="29" spans="1:70" ht="15" thickBot="1" x14ac:dyDescent="0.4">
      <c r="A29" s="226"/>
      <c r="B29" s="222"/>
      <c r="C29" s="61" t="s">
        <v>647</v>
      </c>
      <c r="D29" s="61">
        <v>0</v>
      </c>
      <c r="E29" s="62">
        <f>COUNTIF(coded_data!G:G, D29)</f>
        <v>6</v>
      </c>
      <c r="G29" s="225"/>
      <c r="H29" s="219"/>
      <c r="I29" s="63" t="s">
        <v>698</v>
      </c>
      <c r="J29" s="55">
        <v>1</v>
      </c>
      <c r="K29" s="33">
        <f>COUNTIF(coded_data!AS:AS, J29)</f>
        <v>2</v>
      </c>
      <c r="M29" s="71"/>
      <c r="N29" s="74"/>
      <c r="O29" s="1" t="s">
        <v>747</v>
      </c>
      <c r="P29" s="1">
        <v>1</v>
      </c>
      <c r="Q29" s="62">
        <f>COUNTIF(coded_data!BZ:BZ, P29)</f>
        <v>3</v>
      </c>
      <c r="AX29" s="259"/>
      <c r="AY29" s="260"/>
      <c r="AZ29" s="260"/>
      <c r="BA29" s="260"/>
      <c r="BB29" s="260"/>
      <c r="BC29" s="261"/>
    </row>
    <row r="30" spans="1:70" x14ac:dyDescent="0.35">
      <c r="A30" s="224">
        <v>7</v>
      </c>
      <c r="B30" s="218" t="s">
        <v>726</v>
      </c>
      <c r="C30" s="57" t="s">
        <v>651</v>
      </c>
      <c r="D30" s="57">
        <v>0</v>
      </c>
      <c r="E30" s="58">
        <f>COUNTIF(coded_data!H:H, D30)</f>
        <v>8</v>
      </c>
      <c r="G30" s="225"/>
      <c r="H30" s="219"/>
      <c r="I30" s="63" t="s">
        <v>699</v>
      </c>
      <c r="J30" s="55">
        <v>1</v>
      </c>
      <c r="K30" s="33">
        <f>COUNTIF(coded_data!AT:AT, J30)</f>
        <v>2</v>
      </c>
      <c r="M30" s="71"/>
      <c r="N30" s="74"/>
      <c r="O30" s="1" t="s">
        <v>748</v>
      </c>
      <c r="P30" s="1">
        <v>1</v>
      </c>
      <c r="Q30" s="62">
        <f>COUNTIF(coded_data!CA:CA, P30)</f>
        <v>8</v>
      </c>
      <c r="AX30" t="s">
        <v>49</v>
      </c>
      <c r="AY30" t="s">
        <v>780</v>
      </c>
      <c r="AZ30" t="s">
        <v>781</v>
      </c>
      <c r="BA30" s="40" t="s">
        <v>782</v>
      </c>
      <c r="BB30" t="s">
        <v>783</v>
      </c>
      <c r="BC30" t="s">
        <v>784</v>
      </c>
    </row>
    <row r="31" spans="1:70" x14ac:dyDescent="0.35">
      <c r="A31" s="225"/>
      <c r="B31" s="219"/>
      <c r="C31" s="1" t="s">
        <v>652</v>
      </c>
      <c r="D31" s="1">
        <v>1</v>
      </c>
      <c r="E31" s="33">
        <f>COUNTIF(coded_data!H:H, D31)</f>
        <v>2</v>
      </c>
      <c r="G31" s="225"/>
      <c r="H31" s="219"/>
      <c r="I31" s="63" t="s">
        <v>700</v>
      </c>
      <c r="J31" s="55">
        <v>1</v>
      </c>
      <c r="K31" s="33">
        <f>COUNTIF(coded_data!AU:AU, J31)</f>
        <v>2</v>
      </c>
      <c r="M31" s="72"/>
      <c r="N31" s="75"/>
      <c r="O31" s="61" t="s">
        <v>749</v>
      </c>
      <c r="P31" s="61">
        <v>1</v>
      </c>
      <c r="Q31" s="62">
        <f>COUNTIF(coded_data!CB:CB, P31)</f>
        <v>0</v>
      </c>
      <c r="AX31">
        <v>1</v>
      </c>
      <c r="AY31" t="s">
        <v>867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28"/>
      <c r="B32" s="219"/>
      <c r="C32" s="1" t="s">
        <v>641</v>
      </c>
      <c r="D32" s="1">
        <v>2</v>
      </c>
      <c r="E32" s="33">
        <f>COUNTIF(coded_data!H:H, D32)</f>
        <v>0</v>
      </c>
      <c r="G32" s="225"/>
      <c r="H32" s="219"/>
      <c r="I32" s="63" t="s">
        <v>701</v>
      </c>
      <c r="J32" s="55">
        <v>1</v>
      </c>
      <c r="K32" s="33">
        <f>COUNTIF(coded_data!AV:AV, J32)</f>
        <v>2</v>
      </c>
      <c r="M32" s="70">
        <v>24</v>
      </c>
      <c r="N32" s="73" t="s">
        <v>750</v>
      </c>
      <c r="O32" s="57" t="s">
        <v>751</v>
      </c>
      <c r="P32" s="57">
        <v>5</v>
      </c>
      <c r="Q32" s="62">
        <f>COUNTIF(coded_data!CC:CC, P32)</f>
        <v>3</v>
      </c>
      <c r="AX32">
        <v>2</v>
      </c>
      <c r="AY32" t="s">
        <v>868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29" t="s">
        <v>653</v>
      </c>
      <c r="B33" s="230"/>
      <c r="C33" s="230"/>
      <c r="D33" s="230"/>
      <c r="E33" s="231"/>
      <c r="G33" s="226"/>
      <c r="H33" s="220"/>
      <c r="I33" s="64" t="s">
        <v>641</v>
      </c>
      <c r="J33" s="65">
        <v>1</v>
      </c>
      <c r="K33" s="62">
        <f>COUNTIF(coded_data!AW:AW, J33)</f>
        <v>0</v>
      </c>
      <c r="M33" s="71"/>
      <c r="N33" s="74"/>
      <c r="O33" s="1" t="s">
        <v>752</v>
      </c>
      <c r="P33" s="1">
        <v>4</v>
      </c>
      <c r="Q33" s="62">
        <f>COUNTIF(coded_data!CC:CC, P33)</f>
        <v>0</v>
      </c>
      <c r="AX33">
        <v>3</v>
      </c>
      <c r="AY33" t="s">
        <v>869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27">
        <v>8</v>
      </c>
      <c r="B34" s="219" t="s">
        <v>714</v>
      </c>
      <c r="C34" s="1" t="s">
        <v>654</v>
      </c>
      <c r="D34" s="1">
        <v>0</v>
      </c>
      <c r="E34" s="33">
        <f>COUNTIF(coded_data!I:I, D34)</f>
        <v>0</v>
      </c>
      <c r="G34" s="224">
        <v>17</v>
      </c>
      <c r="H34" s="218" t="s">
        <v>702</v>
      </c>
      <c r="I34" s="66" t="s">
        <v>720</v>
      </c>
      <c r="J34" s="57" t="s">
        <v>501</v>
      </c>
      <c r="K34" s="67" t="str">
        <f>CONCATENATE(AVERAGE(coded_data!AX:AX), " sq. ft.")</f>
        <v>13.6 sq. ft.</v>
      </c>
      <c r="M34" s="71"/>
      <c r="N34" s="74"/>
      <c r="O34" s="1" t="s">
        <v>753</v>
      </c>
      <c r="P34" s="1">
        <v>3</v>
      </c>
      <c r="Q34" s="62">
        <f>COUNTIF(coded_data!CC:CC, P34)</f>
        <v>0</v>
      </c>
    </row>
    <row r="35" spans="1:55" ht="14.5" customHeight="1" x14ac:dyDescent="0.35">
      <c r="A35" s="225"/>
      <c r="B35" s="219"/>
      <c r="C35" s="1" t="s">
        <v>655</v>
      </c>
      <c r="D35" s="1">
        <v>1</v>
      </c>
      <c r="E35" s="33">
        <f>COUNTIF(coded_data!I:I, D35)</f>
        <v>1</v>
      </c>
      <c r="G35" s="225"/>
      <c r="H35" s="219"/>
      <c r="I35" s="63" t="s">
        <v>721</v>
      </c>
      <c r="J35" s="1" t="s">
        <v>501</v>
      </c>
      <c r="K35" s="68" t="str">
        <f>CONCATENATE(AVERAGE(coded_data!AY:AY), " sq. ft.")</f>
        <v>7.8 sq. ft.</v>
      </c>
      <c r="M35" s="71"/>
      <c r="N35" s="74"/>
      <c r="O35" s="1" t="s">
        <v>754</v>
      </c>
      <c r="P35" s="1">
        <v>2</v>
      </c>
      <c r="Q35" s="62">
        <f>COUNTIF(coded_data!CC:CC, P35)</f>
        <v>2</v>
      </c>
    </row>
    <row r="36" spans="1:55" ht="15" thickBot="1" x14ac:dyDescent="0.4">
      <c r="A36" s="225"/>
      <c r="B36" s="219"/>
      <c r="C36" s="1" t="s">
        <v>656</v>
      </c>
      <c r="D36" s="1">
        <v>2</v>
      </c>
      <c r="E36" s="33">
        <f>COUNTIF(coded_data!I:I, D36)</f>
        <v>0</v>
      </c>
      <c r="G36" s="226"/>
      <c r="H36" s="220"/>
      <c r="I36" s="63" t="s">
        <v>722</v>
      </c>
      <c r="J36" s="1" t="s">
        <v>501</v>
      </c>
      <c r="K36" s="68" t="str">
        <f>CONCATENATE(AVERAGE(coded_data!AZ:AZ), " sq. ft.")</f>
        <v>14 sq. ft.</v>
      </c>
      <c r="M36" s="71"/>
      <c r="N36" s="74"/>
      <c r="O36" s="1" t="s">
        <v>755</v>
      </c>
      <c r="P36" s="1">
        <v>1</v>
      </c>
      <c r="Q36" s="62">
        <f>COUNTIF(coded_data!CC:CC, P36)</f>
        <v>3</v>
      </c>
    </row>
    <row r="37" spans="1:55" ht="14" customHeight="1" x14ac:dyDescent="0.35">
      <c r="A37" s="225"/>
      <c r="B37" s="219"/>
      <c r="C37" s="1" t="s">
        <v>657</v>
      </c>
      <c r="D37" s="1">
        <v>3</v>
      </c>
      <c r="E37" s="33">
        <f>COUNTIF(coded_data!I:I, D37)</f>
        <v>5</v>
      </c>
      <c r="G37" s="224">
        <v>18</v>
      </c>
      <c r="H37" s="218" t="s">
        <v>727</v>
      </c>
      <c r="I37" s="238" t="s">
        <v>723</v>
      </c>
      <c r="J37" s="238"/>
      <c r="K37" s="239"/>
      <c r="L37" s="54"/>
      <c r="M37" s="72"/>
      <c r="N37" s="75"/>
      <c r="O37" s="61" t="s">
        <v>641</v>
      </c>
      <c r="P37" s="61">
        <v>0</v>
      </c>
      <c r="Q37" s="62">
        <f>COUNTIF(coded_data!CC:CC, P37)</f>
        <v>2</v>
      </c>
    </row>
    <row r="38" spans="1:55" ht="11.5" customHeight="1" x14ac:dyDescent="0.35">
      <c r="A38" s="225"/>
      <c r="B38" s="219"/>
      <c r="C38" s="1" t="s">
        <v>658</v>
      </c>
      <c r="D38" s="1">
        <v>4</v>
      </c>
      <c r="E38" s="33">
        <f>COUNTIF(coded_data!I:I, D38)</f>
        <v>2</v>
      </c>
      <c r="G38" s="225"/>
      <c r="H38" s="219"/>
      <c r="I38" s="69" t="s">
        <v>730</v>
      </c>
      <c r="J38" s="57"/>
      <c r="K38" s="58">
        <f>SUM(coded_data!BA:BA)</f>
        <v>46</v>
      </c>
      <c r="M38" s="70">
        <v>25</v>
      </c>
      <c r="N38" s="73" t="s">
        <v>756</v>
      </c>
      <c r="O38" s="56" t="s">
        <v>757</v>
      </c>
      <c r="P38" s="57">
        <v>1</v>
      </c>
      <c r="Q38" s="62">
        <f>COUNTIF(coded_data!CD:CD, P38)</f>
        <v>10</v>
      </c>
    </row>
    <row r="39" spans="1:55" ht="14.5" customHeight="1" x14ac:dyDescent="0.35">
      <c r="A39" s="225"/>
      <c r="B39" s="219"/>
      <c r="C39" s="1" t="s">
        <v>659</v>
      </c>
      <c r="D39" s="1">
        <v>5</v>
      </c>
      <c r="E39" s="33">
        <f>COUNTIF(coded_data!I:I, D39)</f>
        <v>2</v>
      </c>
      <c r="G39" s="225"/>
      <c r="H39" s="219"/>
      <c r="I39" s="59" t="s">
        <v>716</v>
      </c>
      <c r="J39" s="1"/>
      <c r="K39" s="33">
        <f>SUM(coded_data!BA:BA)/(COUNT(coded_data!A:A)-COUNTIF(coded_data!BA:BA,J39))</f>
        <v>5.1111111111111107</v>
      </c>
      <c r="M39" s="71"/>
      <c r="N39" s="74"/>
      <c r="O39" s="59" t="s">
        <v>758</v>
      </c>
      <c r="P39" s="1">
        <v>1</v>
      </c>
      <c r="Q39" s="62">
        <f>COUNTIF(coded_data!CE:CE, P39)</f>
        <v>10</v>
      </c>
    </row>
    <row r="40" spans="1:55" ht="14.5" customHeight="1" x14ac:dyDescent="0.35">
      <c r="A40" s="226"/>
      <c r="B40" s="220"/>
      <c r="C40" s="61" t="s">
        <v>641</v>
      </c>
      <c r="D40" s="61">
        <v>6</v>
      </c>
      <c r="E40" s="62">
        <f>COUNTIF(coded_data!I:I, D40)</f>
        <v>0</v>
      </c>
      <c r="G40" s="225"/>
      <c r="H40" s="219"/>
      <c r="I40" s="60" t="s">
        <v>506</v>
      </c>
      <c r="J40" s="61"/>
      <c r="K40" s="62">
        <f>MAX(coded_data!BA:BA) - MIN(coded_data!BA:BA)</f>
        <v>13</v>
      </c>
      <c r="M40" s="71"/>
      <c r="N40" s="74"/>
      <c r="O40" s="59" t="s">
        <v>759</v>
      </c>
      <c r="P40" s="1">
        <v>1</v>
      </c>
      <c r="Q40" s="62">
        <f>COUNTIF(coded_data!CF:CF, P40)</f>
        <v>3</v>
      </c>
    </row>
    <row r="41" spans="1:55" x14ac:dyDescent="0.35">
      <c r="A41" s="224">
        <v>9</v>
      </c>
      <c r="B41" s="218" t="s">
        <v>660</v>
      </c>
      <c r="C41" s="57" t="s">
        <v>646</v>
      </c>
      <c r="D41" s="57">
        <v>1</v>
      </c>
      <c r="E41" s="58">
        <f>COUNTIF(coded_data!J:J, D41)</f>
        <v>2</v>
      </c>
      <c r="G41" s="225"/>
      <c r="H41" s="219"/>
      <c r="I41" s="240" t="s">
        <v>724</v>
      </c>
      <c r="J41" s="240"/>
      <c r="K41" s="241"/>
      <c r="M41" s="71"/>
      <c r="N41" s="74"/>
      <c r="O41" s="59" t="s">
        <v>760</v>
      </c>
      <c r="P41" s="1">
        <v>1</v>
      </c>
      <c r="Q41" s="62">
        <f>COUNTIF(coded_data!CG:CG, P41)</f>
        <v>3</v>
      </c>
    </row>
    <row r="42" spans="1:55" x14ac:dyDescent="0.35">
      <c r="A42" s="226"/>
      <c r="B42" s="220"/>
      <c r="C42" s="61" t="s">
        <v>647</v>
      </c>
      <c r="D42" s="61">
        <v>0</v>
      </c>
      <c r="E42" s="62">
        <f>COUNTIF(coded_data!J:J, D42)</f>
        <v>8</v>
      </c>
      <c r="G42" s="225"/>
      <c r="H42" s="219"/>
      <c r="I42" s="69" t="s">
        <v>730</v>
      </c>
      <c r="J42" s="57"/>
      <c r="K42" s="58">
        <f>SUM(coded_data!BB:BB)</f>
        <v>49</v>
      </c>
      <c r="M42" s="72"/>
      <c r="N42" s="75"/>
      <c r="O42" s="60" t="s">
        <v>641</v>
      </c>
      <c r="P42" s="61">
        <v>1</v>
      </c>
      <c r="Q42" s="62">
        <f>COUNTIF(coded_data!CH:CH, P42)</f>
        <v>2</v>
      </c>
    </row>
    <row r="43" spans="1:55" ht="14" customHeight="1" x14ac:dyDescent="0.35">
      <c r="A43" s="53">
        <v>10</v>
      </c>
      <c r="B43" t="s">
        <v>661</v>
      </c>
      <c r="E43" s="42" t="str">
        <f>CONCATENATE(SUM(coded_data!K:K)/(COUNT(coded_data!A:A) - COUNTIF(coded_data!K:K, D43)), " per month")</f>
        <v>45 per month</v>
      </c>
      <c r="G43" s="225"/>
      <c r="H43" s="219"/>
      <c r="I43" s="59" t="s">
        <v>716</v>
      </c>
      <c r="J43" s="1"/>
      <c r="K43" s="33">
        <f>SUM(coded_data!BB:BB)/(COUNT(coded_data!A:A)-COUNTIF(coded_data!BB:BB,J43))</f>
        <v>6.125</v>
      </c>
      <c r="L43" s="54"/>
      <c r="M43" s="70">
        <v>26</v>
      </c>
      <c r="N43" s="73" t="s">
        <v>761</v>
      </c>
      <c r="O43" s="56" t="s">
        <v>762</v>
      </c>
      <c r="P43" s="57">
        <v>0</v>
      </c>
      <c r="Q43" s="62">
        <f>COUNTIF(coded_data!CI:CI, P43)</f>
        <v>1</v>
      </c>
    </row>
    <row r="44" spans="1:55" ht="14.5" customHeight="1" x14ac:dyDescent="0.35">
      <c r="A44" s="224">
        <v>11</v>
      </c>
      <c r="B44" s="218" t="s">
        <v>715</v>
      </c>
      <c r="C44" s="57" t="s">
        <v>662</v>
      </c>
      <c r="D44" s="57">
        <v>0</v>
      </c>
      <c r="E44" s="58">
        <f>COUNTIF(coded_data!L:L, D44)</f>
        <v>6</v>
      </c>
      <c r="G44" s="225"/>
      <c r="H44" s="219"/>
      <c r="I44" s="60" t="s">
        <v>506</v>
      </c>
      <c r="J44" s="61"/>
      <c r="K44" s="62">
        <f>MAX(coded_data!BB:BB) - MIN(coded_data!BB:BB)</f>
        <v>20</v>
      </c>
      <c r="M44" s="71"/>
      <c r="N44" s="74"/>
      <c r="O44" s="59" t="s">
        <v>763</v>
      </c>
      <c r="P44" s="1">
        <v>1</v>
      </c>
      <c r="Q44" s="62">
        <f>COUNTIF(coded_data!CI:CI, P44)</f>
        <v>2</v>
      </c>
    </row>
    <row r="45" spans="1:55" x14ac:dyDescent="0.35">
      <c r="A45" s="225"/>
      <c r="B45" s="219"/>
      <c r="C45" s="1" t="s">
        <v>663</v>
      </c>
      <c r="D45" s="1">
        <v>1</v>
      </c>
      <c r="E45" s="33">
        <f>COUNTIF(coded_data!L:L, D45)</f>
        <v>4</v>
      </c>
      <c r="G45" s="225"/>
      <c r="H45" s="219"/>
      <c r="I45" s="240" t="s">
        <v>725</v>
      </c>
      <c r="J45" s="240"/>
      <c r="K45" s="241"/>
      <c r="M45" s="71"/>
      <c r="N45" s="74"/>
      <c r="O45" s="59" t="s">
        <v>764</v>
      </c>
      <c r="P45" s="1">
        <v>2</v>
      </c>
      <c r="Q45" s="62">
        <f>COUNTIF(coded_data!CI:CI, P45)</f>
        <v>3</v>
      </c>
    </row>
    <row r="46" spans="1:55" x14ac:dyDescent="0.35">
      <c r="A46" s="226"/>
      <c r="B46" s="220"/>
      <c r="C46" s="61" t="s">
        <v>641</v>
      </c>
      <c r="D46" s="61">
        <v>2</v>
      </c>
      <c r="E46" s="62">
        <f>COUNTIF(coded_data!L:L, D46)</f>
        <v>0</v>
      </c>
      <c r="G46" s="225"/>
      <c r="H46" s="219"/>
      <c r="I46" s="69" t="s">
        <v>730</v>
      </c>
      <c r="J46" s="57"/>
      <c r="K46" s="58">
        <f>SUM(coded_data!BC:BC)</f>
        <v>60</v>
      </c>
      <c r="M46" s="71"/>
      <c r="N46" s="74"/>
      <c r="O46" s="59" t="s">
        <v>765</v>
      </c>
      <c r="P46" s="1">
        <v>3</v>
      </c>
      <c r="Q46" s="62">
        <f>COUNTIF(coded_data!CI:CI, P46)</f>
        <v>1</v>
      </c>
    </row>
    <row r="47" spans="1:55" x14ac:dyDescent="0.35">
      <c r="A47" s="224">
        <v>12</v>
      </c>
      <c r="B47" s="218" t="s">
        <v>664</v>
      </c>
      <c r="C47" s="57" t="s">
        <v>665</v>
      </c>
      <c r="D47" s="57">
        <v>1</v>
      </c>
      <c r="E47" s="58">
        <f>COUNTIF(coded_data!M:M, D47)</f>
        <v>4</v>
      </c>
      <c r="G47" s="225"/>
      <c r="H47" s="219"/>
      <c r="I47" s="59" t="s">
        <v>716</v>
      </c>
      <c r="J47" s="1"/>
      <c r="K47" s="33">
        <f>SUM(coded_data!BC:BC)/(COUNT(coded_data!A:A)-COUNTIF(coded_data!BC:BC,J46))</f>
        <v>20</v>
      </c>
      <c r="M47" s="71"/>
      <c r="N47" s="74"/>
      <c r="O47" s="59" t="s">
        <v>766</v>
      </c>
      <c r="P47" s="1">
        <v>4</v>
      </c>
      <c r="Q47" s="62">
        <f>COUNTIF(coded_data!CI:CI, P47)</f>
        <v>3</v>
      </c>
    </row>
    <row r="48" spans="1:55" x14ac:dyDescent="0.35">
      <c r="A48" s="225"/>
      <c r="B48" s="219"/>
      <c r="C48" s="1" t="s">
        <v>666</v>
      </c>
      <c r="D48" s="1">
        <v>1</v>
      </c>
      <c r="E48" s="33">
        <f>COUNTIF(coded_data!N:N, D48)</f>
        <v>6</v>
      </c>
      <c r="G48" s="226"/>
      <c r="H48" s="220"/>
      <c r="I48" s="60" t="s">
        <v>506</v>
      </c>
      <c r="J48" s="61"/>
      <c r="K48" s="62">
        <f>MAX(coded_data!BC:BC) - MIN(coded_data!BC:BC)</f>
        <v>20</v>
      </c>
      <c r="M48" s="72"/>
      <c r="N48" s="75"/>
      <c r="O48" s="60" t="s">
        <v>641</v>
      </c>
      <c r="P48" s="61">
        <v>5</v>
      </c>
      <c r="Q48" s="62">
        <f>COUNTIF(coded_data!CI:CI, P48)</f>
        <v>0</v>
      </c>
    </row>
    <row r="49" spans="1:17" ht="15.5" customHeight="1" x14ac:dyDescent="0.35">
      <c r="A49" s="225"/>
      <c r="B49" s="219"/>
      <c r="C49" s="1" t="s">
        <v>667</v>
      </c>
      <c r="D49" s="1">
        <v>1</v>
      </c>
      <c r="E49" s="33">
        <f>COUNTIF(coded_data!O:O, D49)</f>
        <v>6</v>
      </c>
      <c r="G49" s="224">
        <v>19</v>
      </c>
      <c r="H49" s="218" t="s">
        <v>703</v>
      </c>
      <c r="I49" s="57" t="s">
        <v>704</v>
      </c>
      <c r="J49" s="57">
        <v>0</v>
      </c>
      <c r="K49" s="58">
        <f>COUNTIF(coded_data!BD:BD, J49)</f>
        <v>3</v>
      </c>
      <c r="L49" s="54"/>
      <c r="M49" s="70">
        <v>27</v>
      </c>
      <c r="N49" s="73" t="s">
        <v>767</v>
      </c>
      <c r="O49" s="56" t="s">
        <v>646</v>
      </c>
      <c r="P49" s="57">
        <v>1</v>
      </c>
      <c r="Q49" s="62">
        <f>COUNTIF(raw_data!CJ:CJ, O49)</f>
        <v>7</v>
      </c>
    </row>
    <row r="50" spans="1:17" ht="14.5" customHeight="1" x14ac:dyDescent="0.35">
      <c r="A50" s="225"/>
      <c r="B50" s="219"/>
      <c r="C50" s="1" t="s">
        <v>668</v>
      </c>
      <c r="D50" s="1">
        <v>1</v>
      </c>
      <c r="E50" s="33">
        <f>COUNTIF(coded_data!P:P, D50)</f>
        <v>6</v>
      </c>
      <c r="G50" s="225"/>
      <c r="H50" s="219"/>
      <c r="I50" s="1" t="s">
        <v>705</v>
      </c>
      <c r="J50" s="1">
        <v>1</v>
      </c>
      <c r="K50" s="33">
        <f>COUNTIF(coded_data!BD:BD, J50)</f>
        <v>1</v>
      </c>
      <c r="M50" s="71"/>
      <c r="N50" s="74"/>
      <c r="O50" s="59" t="s">
        <v>647</v>
      </c>
      <c r="P50" s="1">
        <v>0</v>
      </c>
      <c r="Q50" s="62">
        <f>COUNTIF(raw_data!CJ:CJ, O50)</f>
        <v>2</v>
      </c>
    </row>
    <row r="51" spans="1:17" x14ac:dyDescent="0.35">
      <c r="A51" s="225"/>
      <c r="B51" s="219"/>
      <c r="C51" s="1" t="s">
        <v>669</v>
      </c>
      <c r="D51" s="1">
        <v>1</v>
      </c>
      <c r="E51" s="33">
        <f>COUNTIF(coded_data!Q:Q, D51)</f>
        <v>5</v>
      </c>
      <c r="G51" s="225"/>
      <c r="H51" s="219"/>
      <c r="I51" s="1" t="s">
        <v>706</v>
      </c>
      <c r="J51" s="1">
        <v>2</v>
      </c>
      <c r="K51" s="33">
        <f>COUNTIF(coded_data!BD:BD, J51)</f>
        <v>5</v>
      </c>
      <c r="M51" s="72"/>
      <c r="N51" s="75"/>
      <c r="O51" s="60" t="s">
        <v>768</v>
      </c>
      <c r="P51" s="61">
        <v>0</v>
      </c>
      <c r="Q51" s="62">
        <f>COUNTIF(raw_data!CJ:CJ, O51)</f>
        <v>1</v>
      </c>
    </row>
    <row r="52" spans="1:17" ht="15.5" customHeight="1" x14ac:dyDescent="0.35">
      <c r="A52" s="226"/>
      <c r="B52" s="220"/>
      <c r="C52" s="61" t="s">
        <v>641</v>
      </c>
      <c r="D52" s="61">
        <v>1</v>
      </c>
      <c r="E52" s="62">
        <f>COUNTIF(coded_data!R:R, D52)</f>
        <v>1</v>
      </c>
      <c r="G52" s="226"/>
      <c r="H52" s="220"/>
      <c r="I52" s="61" t="s">
        <v>707</v>
      </c>
      <c r="J52" s="61">
        <v>3</v>
      </c>
      <c r="K52" s="62">
        <f>COUNTIF(coded_data!BD:BD, J52)</f>
        <v>1</v>
      </c>
      <c r="M52" s="70">
        <v>28</v>
      </c>
      <c r="N52" s="73" t="s">
        <v>769</v>
      </c>
      <c r="O52" s="56" t="s">
        <v>770</v>
      </c>
      <c r="P52" s="57">
        <v>1</v>
      </c>
      <c r="Q52" s="33">
        <f>COUNTIF(coded_data!CK:CK, P52)</f>
        <v>4</v>
      </c>
    </row>
    <row r="53" spans="1:17" ht="14" customHeight="1" x14ac:dyDescent="0.35">
      <c r="A53" s="224">
        <v>13</v>
      </c>
      <c r="B53" s="218" t="s">
        <v>670</v>
      </c>
      <c r="C53" s="57" t="s">
        <v>671</v>
      </c>
      <c r="D53" s="57">
        <v>1</v>
      </c>
      <c r="E53" s="58">
        <f>COUNTIF(coded_data!S:S, D53)</f>
        <v>10</v>
      </c>
      <c r="G53" s="224">
        <v>20</v>
      </c>
      <c r="H53" s="218" t="s">
        <v>708</v>
      </c>
      <c r="I53" s="57" t="s">
        <v>709</v>
      </c>
      <c r="J53" s="57">
        <v>0</v>
      </c>
      <c r="K53" s="58">
        <f>COUNTIF(coded_data!BE:BE, J53)</f>
        <v>5</v>
      </c>
      <c r="M53" s="71"/>
      <c r="N53" s="74"/>
      <c r="O53" s="59" t="s">
        <v>771</v>
      </c>
      <c r="P53" s="1">
        <v>1</v>
      </c>
      <c r="Q53" s="33">
        <f>COUNTIF(coded_data!CL:CL, P53)</f>
        <v>6</v>
      </c>
    </row>
    <row r="54" spans="1:17" x14ac:dyDescent="0.35">
      <c r="A54" s="225"/>
      <c r="B54" s="219"/>
      <c r="C54" s="1" t="s">
        <v>672</v>
      </c>
      <c r="D54" s="1">
        <v>1</v>
      </c>
      <c r="E54" s="33">
        <f>COUNTIF(coded_data!T:T, D54)</f>
        <v>2</v>
      </c>
      <c r="G54" s="225"/>
      <c r="H54" s="219"/>
      <c r="I54" s="1" t="s">
        <v>710</v>
      </c>
      <c r="J54" s="1">
        <v>1</v>
      </c>
      <c r="K54" s="33">
        <f>COUNTIF(coded_data!BE:BE, J54)</f>
        <v>2</v>
      </c>
      <c r="M54" s="71"/>
      <c r="N54" s="74"/>
      <c r="O54" s="59" t="s">
        <v>772</v>
      </c>
      <c r="P54" s="1">
        <v>1</v>
      </c>
      <c r="Q54" s="33">
        <f>COUNTIF(coded_data!CM:CM, P54)</f>
        <v>5</v>
      </c>
    </row>
    <row r="55" spans="1:17" ht="16" customHeight="1" x14ac:dyDescent="0.35">
      <c r="A55" s="225"/>
      <c r="B55" s="219"/>
      <c r="C55" s="1" t="s">
        <v>673</v>
      </c>
      <c r="D55" s="1">
        <v>1</v>
      </c>
      <c r="E55" s="33">
        <f>COUNTIF(coded_data!U:U, D55)</f>
        <v>1</v>
      </c>
      <c r="G55" s="225"/>
      <c r="H55" s="219"/>
      <c r="I55" s="1" t="s">
        <v>711</v>
      </c>
      <c r="J55" s="1">
        <v>2</v>
      </c>
      <c r="K55" s="33">
        <f>COUNTIF(coded_data!BE:BE, J55)</f>
        <v>3</v>
      </c>
      <c r="M55" s="71"/>
      <c r="N55" s="74"/>
      <c r="O55" s="59" t="s">
        <v>773</v>
      </c>
      <c r="P55" s="1">
        <v>1</v>
      </c>
      <c r="Q55" s="33">
        <f>COUNTIF(coded_data!CN:CN, P55)</f>
        <v>7</v>
      </c>
    </row>
    <row r="56" spans="1:17" x14ac:dyDescent="0.35">
      <c r="A56" s="225"/>
      <c r="B56" s="219"/>
      <c r="C56" s="1" t="s">
        <v>674</v>
      </c>
      <c r="D56" s="1">
        <v>1</v>
      </c>
      <c r="E56" s="33">
        <f>COUNTIF(coded_data!V:V, D56)</f>
        <v>3</v>
      </c>
      <c r="G56" s="226"/>
      <c r="H56" s="220"/>
      <c r="I56" s="61" t="s">
        <v>641</v>
      </c>
      <c r="J56" s="61">
        <v>3</v>
      </c>
      <c r="K56" s="62">
        <f>COUNTIF(coded_data!BE:BE, J56)</f>
        <v>0</v>
      </c>
      <c r="M56" s="71"/>
      <c r="N56" s="74"/>
      <c r="O56" s="59" t="s">
        <v>774</v>
      </c>
      <c r="P56" s="1">
        <v>1</v>
      </c>
      <c r="Q56" s="33">
        <f>COUNTIF(coded_data!CO:CO, P56)</f>
        <v>5</v>
      </c>
    </row>
    <row r="57" spans="1:17" x14ac:dyDescent="0.35">
      <c r="A57" s="225"/>
      <c r="B57" s="219"/>
      <c r="C57" s="1" t="s">
        <v>675</v>
      </c>
      <c r="D57" s="1">
        <v>1</v>
      </c>
      <c r="E57" s="33">
        <f>COUNTIF(coded_data!W:W, D57)</f>
        <v>9</v>
      </c>
      <c r="M57" s="72"/>
      <c r="N57" s="75"/>
      <c r="O57" s="60" t="s">
        <v>641</v>
      </c>
      <c r="P57" s="61">
        <v>1</v>
      </c>
      <c r="Q57" s="33">
        <f>COUNTIF(coded_data!CP:CP, P57)</f>
        <v>1</v>
      </c>
    </row>
    <row r="58" spans="1:17" x14ac:dyDescent="0.35">
      <c r="A58" s="225"/>
      <c r="B58" s="219"/>
      <c r="C58" s="1" t="s">
        <v>676</v>
      </c>
      <c r="D58" s="1">
        <v>1</v>
      </c>
      <c r="E58" s="33">
        <f>COUNTIF(coded_data!X:X, D58)</f>
        <v>5</v>
      </c>
      <c r="M58" s="70">
        <v>29</v>
      </c>
      <c r="N58" s="73" t="s">
        <v>775</v>
      </c>
      <c r="O58" s="56" t="s">
        <v>776</v>
      </c>
      <c r="P58" s="57">
        <v>3</v>
      </c>
      <c r="Q58" s="33">
        <f>COUNTIF(coded_data!CQ:CQ, P58)</f>
        <v>1</v>
      </c>
    </row>
    <row r="59" spans="1:17" ht="15" customHeight="1" x14ac:dyDescent="0.35">
      <c r="A59" s="225"/>
      <c r="B59" s="219"/>
      <c r="C59" s="1" t="s">
        <v>677</v>
      </c>
      <c r="D59" s="1">
        <v>1</v>
      </c>
      <c r="E59" s="33">
        <f>COUNTIF(coded_data!Y:Y, D59)</f>
        <v>2</v>
      </c>
      <c r="M59" s="71"/>
      <c r="N59" s="74"/>
      <c r="O59" s="59" t="s">
        <v>777</v>
      </c>
      <c r="P59" s="1">
        <v>2</v>
      </c>
      <c r="Q59" s="33">
        <f>COUNTIF(coded_data!CQ:CQ, P59)</f>
        <v>2</v>
      </c>
    </row>
    <row r="60" spans="1:17" x14ac:dyDescent="0.35">
      <c r="A60" s="226"/>
      <c r="B60" s="220"/>
      <c r="C60" s="61" t="s">
        <v>641</v>
      </c>
      <c r="D60" s="61">
        <v>1</v>
      </c>
      <c r="E60" s="62">
        <f>COUNTIF(coded_data!Z:Z, D60)</f>
        <v>2</v>
      </c>
      <c r="M60" s="71"/>
      <c r="N60" s="74"/>
      <c r="O60" s="59" t="s">
        <v>778</v>
      </c>
      <c r="P60" s="1">
        <v>1</v>
      </c>
      <c r="Q60" s="33">
        <f>COUNTIF(coded_data!CQ:CQ, P60)</f>
        <v>2</v>
      </c>
    </row>
    <row r="61" spans="1:17" x14ac:dyDescent="0.35">
      <c r="M61" s="72"/>
      <c r="N61" s="75"/>
      <c r="O61" s="60" t="s">
        <v>647</v>
      </c>
      <c r="P61" s="61">
        <v>0</v>
      </c>
      <c r="Q61" s="33">
        <f>COUNTIF(coded_data!CQ:CQ, P61)</f>
        <v>5</v>
      </c>
    </row>
  </sheetData>
  <mergeCells count="73"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  <mergeCell ref="AX28:BC29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22:K22"/>
    <mergeCell ref="B21:B24"/>
    <mergeCell ref="B25:B26"/>
    <mergeCell ref="BE1:BJ2"/>
    <mergeCell ref="M4:Q4"/>
    <mergeCell ref="O7:Q7"/>
    <mergeCell ref="O14:Q14"/>
    <mergeCell ref="O21:Q21"/>
    <mergeCell ref="I37:K37"/>
    <mergeCell ref="M5:M6"/>
    <mergeCell ref="I41:K41"/>
    <mergeCell ref="H37:H48"/>
    <mergeCell ref="H49:H52"/>
    <mergeCell ref="H18:H33"/>
    <mergeCell ref="I28:K28"/>
    <mergeCell ref="H34:H36"/>
    <mergeCell ref="I45:K45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A25:A26"/>
    <mergeCell ref="A28:A29"/>
    <mergeCell ref="A30:A32"/>
    <mergeCell ref="A18:A20"/>
    <mergeCell ref="A4:E4"/>
    <mergeCell ref="B5:B12"/>
    <mergeCell ref="B13:B17"/>
    <mergeCell ref="B18:B20"/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56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5" priority="51" percent="1" rank="10"/>
  </conditionalFormatting>
  <conditionalFormatting sqref="BY11:BY14">
    <cfRule type="top10" dxfId="54" priority="50" percent="1" rank="10"/>
  </conditionalFormatting>
  <conditionalFormatting sqref="BZ11:BZ14">
    <cfRule type="top10" dxfId="53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52" priority="47" percent="1" rank="10"/>
  </conditionalFormatting>
  <conditionalFormatting sqref="BO6:BO10 BO12">
    <cfRule type="top10" dxfId="51" priority="45" percent="1" rank="10"/>
    <cfRule type="top10" dxfId="50" priority="46" percent="1" rank="10"/>
  </conditionalFormatting>
  <conditionalFormatting sqref="BM16:BO19">
    <cfRule type="top10" dxfId="49" priority="44" percent="1" rank="10"/>
  </conditionalFormatting>
  <conditionalFormatting sqref="BM16:BO19">
    <cfRule type="top10" dxfId="48" priority="42" percent="1" rank="10"/>
    <cfRule type="top10" dxfId="47" priority="43" percent="1" rank="10"/>
  </conditionalFormatting>
  <conditionalFormatting sqref="BN16:BN19">
    <cfRule type="top10" dxfId="46" priority="41" percent="1" rank="10"/>
  </conditionalFormatting>
  <conditionalFormatting sqref="BP6:BP10 BP12">
    <cfRule type="top10" dxfId="45" priority="40" percent="1" rank="10"/>
  </conditionalFormatting>
  <conditionalFormatting sqref="BP6:BP10 BP12">
    <cfRule type="top10" dxfId="44" priority="38" percent="1" rank="10"/>
    <cfRule type="top10" dxfId="43" priority="39" percent="1" rank="10"/>
  </conditionalFormatting>
  <conditionalFormatting sqref="BQ6:BR10 BQ12:BR12">
    <cfRule type="top10" dxfId="42" priority="37" percent="1" rank="10"/>
  </conditionalFormatting>
  <conditionalFormatting sqref="BQ6:BR10 BQ12:BR12">
    <cfRule type="top10" dxfId="41" priority="35" percent="1" rank="10"/>
    <cfRule type="top10" dxfId="40" priority="36" percent="1" rank="10"/>
  </conditionalFormatting>
  <conditionalFormatting sqref="BR6:BR10 BR12">
    <cfRule type="top10" dxfId="39" priority="34" percent="1" rank="10"/>
  </conditionalFormatting>
  <conditionalFormatting sqref="BP16:BR19">
    <cfRule type="top10" dxfId="38" priority="33" percent="1" rank="10"/>
  </conditionalFormatting>
  <conditionalFormatting sqref="BP16:BR19">
    <cfRule type="top10" dxfId="37" priority="31" percent="1" rank="10"/>
    <cfRule type="top10" dxfId="36" priority="32" percent="1" rank="10"/>
  </conditionalFormatting>
  <conditionalFormatting sqref="BP16:BR19">
    <cfRule type="top10" dxfId="35" priority="30" percent="1" rank="10"/>
  </conditionalFormatting>
  <conditionalFormatting sqref="BP16:BP19">
    <cfRule type="top10" dxfId="34" priority="29" percent="1" rank="10"/>
  </conditionalFormatting>
  <conditionalFormatting sqref="BR16:BR19">
    <cfRule type="top10" dxfId="33" priority="28" percent="1" rank="10"/>
  </conditionalFormatting>
  <conditionalFormatting sqref="BM16:BM19">
    <cfRule type="top10" dxfId="32" priority="27" percent="1" rank="10"/>
  </conditionalFormatting>
  <conditionalFormatting sqref="BX5:BX10 BY10:BZ10">
    <cfRule type="top10" dxfId="31" priority="26" percent="1" rank="10"/>
  </conditionalFormatting>
  <conditionalFormatting sqref="BY5:BY10">
    <cfRule type="top10" dxfId="30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29" priority="22" percent="1" rank="10"/>
  </conditionalFormatting>
  <conditionalFormatting sqref="AC4:AC11">
    <cfRule type="top10" dxfId="28" priority="21" percent="1" rank="10"/>
  </conditionalFormatting>
  <conditionalFormatting sqref="AD4:AD11">
    <cfRule type="top10" dxfId="27" priority="20" percent="1" rank="10"/>
  </conditionalFormatting>
  <conditionalFormatting sqref="AE4:AE11">
    <cfRule type="top10" dxfId="26" priority="19" percent="1" rank="10"/>
  </conditionalFormatting>
  <conditionalFormatting sqref="AF4:AF11">
    <cfRule type="top10" dxfId="25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24" priority="15" percent="1" rank="10"/>
  </conditionalFormatting>
  <conditionalFormatting sqref="AO4:AO13">
    <cfRule type="top10" dxfId="23" priority="14" percent="1" rank="10"/>
  </conditionalFormatting>
  <conditionalFormatting sqref="AP4:AP13">
    <cfRule type="top10" dxfId="22" priority="13" percent="1" rank="10"/>
  </conditionalFormatting>
  <conditionalFormatting sqref="AQ4:AQ13">
    <cfRule type="top10" dxfId="21" priority="12" percent="1" rank="10"/>
  </conditionalFormatting>
  <conditionalFormatting sqref="AR4:AR13">
    <cfRule type="top10" dxfId="20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19" priority="2" percent="1" rank="10"/>
  </conditionalFormatting>
  <conditionalFormatting sqref="CD4:CD9">
    <cfRule type="top10" dxfId="18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54296875" style="42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223" t="s">
        <v>923</v>
      </c>
      <c r="B1" s="268" t="str">
        <f>CONCATENATE("SUMMARY OF VARIABLE SCORES AT (n = ", COUNT(processed_data!A:A), ")")</f>
        <v>SUMMARY OF VARIABLE SCORES AT (n = 10)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1"/>
    </row>
    <row r="2" spans="1:13" ht="15" thickBot="1" x14ac:dyDescent="0.4">
      <c r="A2" s="223"/>
      <c r="B2" s="312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4"/>
    </row>
    <row r="3" spans="1:13" x14ac:dyDescent="0.35">
      <c r="A3" s="315" t="s">
        <v>478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</row>
    <row r="4" spans="1:13" x14ac:dyDescent="0.35">
      <c r="A4" s="42" t="s">
        <v>497</v>
      </c>
      <c r="B4" t="s">
        <v>498</v>
      </c>
      <c r="C4" t="s">
        <v>499</v>
      </c>
      <c r="D4" t="s">
        <v>500</v>
      </c>
      <c r="E4" t="s">
        <v>501</v>
      </c>
      <c r="F4" t="s">
        <v>613</v>
      </c>
      <c r="G4" t="s">
        <v>502</v>
      </c>
      <c r="H4" t="s">
        <v>503</v>
      </c>
      <c r="I4" s="40" t="s">
        <v>504</v>
      </c>
      <c r="J4" t="s">
        <v>505</v>
      </c>
      <c r="K4" t="s">
        <v>493</v>
      </c>
      <c r="L4" t="s">
        <v>506</v>
      </c>
      <c r="M4" t="s">
        <v>507</v>
      </c>
    </row>
    <row r="5" spans="1:13" x14ac:dyDescent="0.35">
      <c r="A5" s="42" t="s">
        <v>588</v>
      </c>
      <c r="B5" t="s">
        <v>452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2" t="s">
        <v>589</v>
      </c>
      <c r="B6" t="s">
        <v>453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2" t="s">
        <v>590</v>
      </c>
      <c r="B7" t="s">
        <v>454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2" t="s">
        <v>591</v>
      </c>
      <c r="B8" t="s">
        <v>485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2" t="s">
        <v>592</v>
      </c>
      <c r="B9" t="s">
        <v>455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2" t="s">
        <v>593</v>
      </c>
      <c r="B10" t="s">
        <v>456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2" spans="1:13" x14ac:dyDescent="0.35">
      <c r="A12" s="317" t="s">
        <v>479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</row>
    <row r="13" spans="1:13" x14ac:dyDescent="0.35">
      <c r="A13" s="53" t="s">
        <v>497</v>
      </c>
      <c r="B13" t="s">
        <v>498</v>
      </c>
      <c r="C13" t="s">
        <v>499</v>
      </c>
      <c r="D13" t="s">
        <v>500</v>
      </c>
      <c r="E13" t="s">
        <v>501</v>
      </c>
      <c r="F13" t="s">
        <v>613</v>
      </c>
      <c r="G13" t="s">
        <v>502</v>
      </c>
      <c r="H13" t="s">
        <v>503</v>
      </c>
      <c r="I13" s="40" t="s">
        <v>619</v>
      </c>
      <c r="J13" t="s">
        <v>505</v>
      </c>
      <c r="K13" t="s">
        <v>493</v>
      </c>
      <c r="L13" t="s">
        <v>506</v>
      </c>
      <c r="M13" t="s">
        <v>507</v>
      </c>
    </row>
    <row r="14" spans="1:13" x14ac:dyDescent="0.35">
      <c r="A14" s="53" t="s">
        <v>594</v>
      </c>
      <c r="B14" t="s">
        <v>457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40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53" t="s">
        <v>595</v>
      </c>
      <c r="B15" t="s">
        <v>458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40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308" t="s">
        <v>480</v>
      </c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</row>
    <row r="18" spans="1:13" x14ac:dyDescent="0.35">
      <c r="A18" s="53" t="s">
        <v>497</v>
      </c>
      <c r="B18" t="s">
        <v>498</v>
      </c>
      <c r="C18" t="s">
        <v>499</v>
      </c>
      <c r="D18" t="s">
        <v>500</v>
      </c>
      <c r="E18" t="s">
        <v>501</v>
      </c>
      <c r="F18" t="s">
        <v>613</v>
      </c>
      <c r="G18" t="s">
        <v>502</v>
      </c>
      <c r="H18" t="s">
        <v>503</v>
      </c>
      <c r="I18" s="40" t="s">
        <v>504</v>
      </c>
      <c r="J18" t="s">
        <v>505</v>
      </c>
      <c r="K18" t="s">
        <v>493</v>
      </c>
      <c r="L18" t="s">
        <v>506</v>
      </c>
      <c r="M18" t="s">
        <v>507</v>
      </c>
    </row>
    <row r="19" spans="1:13" x14ac:dyDescent="0.35">
      <c r="A19" s="53" t="s">
        <v>596</v>
      </c>
      <c r="B19" t="s">
        <v>496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40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53" t="s">
        <v>597</v>
      </c>
      <c r="B20" t="s">
        <v>460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40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53" t="s">
        <v>598</v>
      </c>
      <c r="B21" t="s">
        <v>486</v>
      </c>
      <c r="C21">
        <f>MIN(processed_data!AP:AP)</f>
        <v>4</v>
      </c>
      <c r="D21">
        <f>MAX(processed_data!AP:AP)</f>
        <v>8</v>
      </c>
      <c r="E21">
        <f>AVERAGE(processed_data!AP:AP)</f>
        <v>5.6</v>
      </c>
      <c r="F21">
        <f>MEDIAN(processed_data!AP:AP)</f>
        <v>6</v>
      </c>
      <c r="G21">
        <f>MODE(processed_data!AP:AP)</f>
        <v>6</v>
      </c>
      <c r="H21">
        <f>SUM(processed_data!AP:AP)</f>
        <v>56</v>
      </c>
      <c r="I21" s="40">
        <f>H21/COUNT(processed_data!A:A)/12</f>
        <v>0.46666666666666662</v>
      </c>
      <c r="J21" t="str">
        <f t="shared" si="5"/>
        <v>moderate</v>
      </c>
      <c r="K21">
        <f t="shared" si="6"/>
        <v>3</v>
      </c>
      <c r="L21">
        <f t="shared" si="7"/>
        <v>4</v>
      </c>
      <c r="M21">
        <f>_xlfn.STDEV.S(processed_data!AP:AP)</f>
        <v>1.3498971154211048</v>
      </c>
    </row>
    <row r="22" spans="1:13" x14ac:dyDescent="0.35">
      <c r="A22" s="53" t="s">
        <v>599</v>
      </c>
      <c r="B22" t="s">
        <v>609</v>
      </c>
      <c r="C22">
        <f>MIN(processed_data!AT:AT)</f>
        <v>0</v>
      </c>
      <c r="D22">
        <f>MAX(processed_data!AT:AT)</f>
        <v>2</v>
      </c>
      <c r="E22">
        <f>AVERAGE(processed_data!AT:AT)</f>
        <v>1</v>
      </c>
      <c r="F22">
        <f>MEDIAN(processed_data!AT:AT)</f>
        <v>1</v>
      </c>
      <c r="G22">
        <f>MODE(processed_data!AT:AT)</f>
        <v>1</v>
      </c>
      <c r="H22">
        <f>SUM(processed_data!AT:AT)</f>
        <v>10</v>
      </c>
      <c r="I22" s="40">
        <f>H22/COUNT(processed_data!A:A)/3</f>
        <v>0.33333333333333331</v>
      </c>
      <c r="J22" t="str">
        <f t="shared" si="5"/>
        <v>low</v>
      </c>
      <c r="K22">
        <f t="shared" si="6"/>
        <v>2</v>
      </c>
      <c r="L22">
        <f t="shared" si="7"/>
        <v>2</v>
      </c>
      <c r="M22">
        <f>_xlfn.STDEV.S(processed_data!AT:AT)</f>
        <v>0.66666666666666663</v>
      </c>
    </row>
    <row r="23" spans="1:13" x14ac:dyDescent="0.35">
      <c r="A23" s="53" t="s">
        <v>600</v>
      </c>
      <c r="B23" t="s">
        <v>610</v>
      </c>
      <c r="C23">
        <f>MIN(processed_data!AX:AX)</f>
        <v>3</v>
      </c>
      <c r="D23">
        <f>MAX(processed_data!AX:AX)</f>
        <v>8</v>
      </c>
      <c r="E23">
        <f>AVERAGE(processed_data!AX:AX)</f>
        <v>6.3</v>
      </c>
      <c r="F23">
        <f>MEDIAN(processed_data!AX:AX)</f>
        <v>7</v>
      </c>
      <c r="G23">
        <f>MODE(processed_data!AX:AX)</f>
        <v>7</v>
      </c>
      <c r="H23">
        <f>SUM(processed_data!AX:AX)</f>
        <v>63</v>
      </c>
      <c r="I23" s="40">
        <f>H23/COUNT(processed_data!A:A)/13</f>
        <v>0.48461538461538461</v>
      </c>
      <c r="J23" t="str">
        <f t="shared" si="5"/>
        <v>moderate</v>
      </c>
      <c r="K23">
        <f t="shared" si="6"/>
        <v>3</v>
      </c>
      <c r="L23">
        <f t="shared" si="7"/>
        <v>5</v>
      </c>
      <c r="M23">
        <f>_xlfn.STDEV.S(processed_data!AX:AX)</f>
        <v>1.8885620632287066</v>
      </c>
    </row>
    <row r="24" spans="1:13" x14ac:dyDescent="0.35">
      <c r="A24" s="53" t="s">
        <v>601</v>
      </c>
      <c r="B24" t="s">
        <v>464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40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53" t="s">
        <v>602</v>
      </c>
      <c r="B25" t="s">
        <v>495</v>
      </c>
      <c r="C25">
        <f>MIN(processed_data!BF:BF)</f>
        <v>3</v>
      </c>
      <c r="D25">
        <f>MAX(processed_data!BF:BF)</f>
        <v>5</v>
      </c>
      <c r="E25">
        <f>AVERAGE(processed_data!BF:BF)</f>
        <v>4</v>
      </c>
      <c r="F25">
        <f>MEDIAN(processed_data!BF:BF)</f>
        <v>4</v>
      </c>
      <c r="G25">
        <f>MODE(processed_data!BF:BF)</f>
        <v>4</v>
      </c>
      <c r="H25">
        <f>SUM(processed_data!BF:BF)</f>
        <v>40</v>
      </c>
      <c r="I25" s="40">
        <f>H25/COUNT(processed_data!A:A)/8</f>
        <v>0.5</v>
      </c>
      <c r="J25" t="str">
        <f t="shared" si="5"/>
        <v>moderate</v>
      </c>
      <c r="K25">
        <f t="shared" si="6"/>
        <v>3</v>
      </c>
      <c r="L25">
        <f t="shared" si="7"/>
        <v>2</v>
      </c>
      <c r="M25">
        <f>_xlfn.STDEV.S(processed_data!BF:BF)</f>
        <v>0.81649658092772603</v>
      </c>
    </row>
    <row r="26" spans="1:13" x14ac:dyDescent="0.35">
      <c r="A26" s="53" t="s">
        <v>603</v>
      </c>
      <c r="B26" t="s">
        <v>466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40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309" t="s">
        <v>614</v>
      </c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</row>
    <row r="29" spans="1:13" x14ac:dyDescent="0.35">
      <c r="A29" s="53" t="s">
        <v>497</v>
      </c>
      <c r="B29" t="s">
        <v>498</v>
      </c>
      <c r="C29" t="s">
        <v>499</v>
      </c>
      <c r="D29" t="s">
        <v>500</v>
      </c>
      <c r="E29" t="s">
        <v>501</v>
      </c>
      <c r="F29" t="s">
        <v>613</v>
      </c>
      <c r="G29" t="s">
        <v>502</v>
      </c>
      <c r="H29" t="s">
        <v>503</v>
      </c>
      <c r="I29" s="40" t="s">
        <v>504</v>
      </c>
      <c r="J29" t="s">
        <v>505</v>
      </c>
      <c r="K29" t="s">
        <v>493</v>
      </c>
      <c r="L29" t="s">
        <v>506</v>
      </c>
      <c r="M29" t="s">
        <v>507</v>
      </c>
    </row>
    <row r="30" spans="1:13" x14ac:dyDescent="0.35">
      <c r="A30" s="53" t="s">
        <v>604</v>
      </c>
      <c r="B30" t="s">
        <v>467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40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307" t="s">
        <v>615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</row>
    <row r="33" spans="1:13" x14ac:dyDescent="0.35">
      <c r="A33" s="53" t="s">
        <v>497</v>
      </c>
      <c r="B33" t="s">
        <v>498</v>
      </c>
      <c r="C33" t="s">
        <v>499</v>
      </c>
      <c r="D33" t="s">
        <v>500</v>
      </c>
      <c r="E33" t="s">
        <v>501</v>
      </c>
      <c r="F33" t="s">
        <v>613</v>
      </c>
      <c r="G33" t="s">
        <v>502</v>
      </c>
      <c r="H33" t="s">
        <v>503</v>
      </c>
      <c r="I33" s="40" t="s">
        <v>504</v>
      </c>
      <c r="J33" t="s">
        <v>505</v>
      </c>
      <c r="K33" t="s">
        <v>493</v>
      </c>
      <c r="L33" t="s">
        <v>506</v>
      </c>
      <c r="M33" t="s">
        <v>507</v>
      </c>
    </row>
    <row r="34" spans="1:13" x14ac:dyDescent="0.35">
      <c r="A34" s="53" t="s">
        <v>605</v>
      </c>
      <c r="B34" t="s">
        <v>611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40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53" t="s">
        <v>606</v>
      </c>
      <c r="B35" t="s">
        <v>612</v>
      </c>
      <c r="C35">
        <f>MIN(processed_data!BV:BV)</f>
        <v>0</v>
      </c>
      <c r="D35">
        <f>MAX(processed_data!BV:BV)</f>
        <v>14</v>
      </c>
      <c r="E35">
        <f>AVERAGE(processed_data!BV:BV)</f>
        <v>3.5</v>
      </c>
      <c r="F35">
        <f>MEDIAN(processed_data!BV:BV)</f>
        <v>0</v>
      </c>
      <c r="G35">
        <f>MODE(processed_data!BV:BV)</f>
        <v>0</v>
      </c>
      <c r="H35">
        <f>SUM(processed_data!BV:BV)</f>
        <v>35</v>
      </c>
      <c r="I35" s="40">
        <f>H35/COUNT(processed_data!A:A)/14</f>
        <v>0.25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14</v>
      </c>
      <c r="M35">
        <f>_xlfn.STDEV.S(processed_data!BV:BV)</f>
        <v>5.1044642770378514</v>
      </c>
    </row>
    <row r="36" spans="1:13" x14ac:dyDescent="0.35">
      <c r="A36" s="53" t="s">
        <v>607</v>
      </c>
      <c r="B36" t="s">
        <v>469</v>
      </c>
      <c r="C36">
        <f>MIN(processed_data!BZ:BZ)</f>
        <v>0</v>
      </c>
      <c r="D36">
        <f>MAX(processed_data!BZ:BZ)</f>
        <v>5</v>
      </c>
      <c r="E36">
        <f>AVERAGE(processed_data!BZ:BZ)</f>
        <v>1.1000000000000001</v>
      </c>
      <c r="F36">
        <f>MEDIAN(processed_data!BZ:BZ)</f>
        <v>1</v>
      </c>
      <c r="G36">
        <f>MODE(processed_data!BZ:BZ)</f>
        <v>1</v>
      </c>
      <c r="H36">
        <f>SUM(processed_data!BZ:BZ)</f>
        <v>11</v>
      </c>
      <c r="I36" s="40">
        <f>H36/COUNT(processed_data!A:A)/5</f>
        <v>0.22000000000000003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5</v>
      </c>
      <c r="M36">
        <f>_xlfn.STDEV.S(processed_data!BZ:BZ)</f>
        <v>1.4491376746189437</v>
      </c>
    </row>
    <row r="37" spans="1:13" x14ac:dyDescent="0.35">
      <c r="A37" s="53" t="s">
        <v>608</v>
      </c>
      <c r="B37" t="s">
        <v>471</v>
      </c>
      <c r="C37">
        <f>MIN(processed_data!CD:CD)</f>
        <v>0</v>
      </c>
      <c r="D37">
        <f>MAX(processed_data!CD:CD)</f>
        <v>4</v>
      </c>
      <c r="E37">
        <f>AVERAGE(processed_data!CD:CD)</f>
        <v>1.1000000000000001</v>
      </c>
      <c r="F37">
        <f>MEDIAN(processed_data!CD:CD)</f>
        <v>1</v>
      </c>
      <c r="G37">
        <f>MODE(processed_data!CD:CD)</f>
        <v>1</v>
      </c>
      <c r="H37">
        <f>SUM(processed_data!CD:CD)</f>
        <v>11</v>
      </c>
      <c r="I37" s="40">
        <f>H37/COUNT(processed_data!A:A)/4</f>
        <v>0.27500000000000002</v>
      </c>
      <c r="J37" t="str">
        <f>IF(I37&lt;=20%, "very low", IF(I37&lt;=40%, "low", IF(I37&lt;=60%, "moderate", IF(I37&lt;=80%, "high", "very high"))))</f>
        <v>low</v>
      </c>
      <c r="K37">
        <f>IF(J37="very high", 5, IF(J37="high", 4, IF(J37="moderate", 3, IF(J37="low", 2, 1))))</f>
        <v>2</v>
      </c>
      <c r="L37">
        <f>D37-C37</f>
        <v>4</v>
      </c>
      <c r="M37">
        <f>_xlfn.STDEV.S(processed_data!CD:CD)</f>
        <v>1.1972189997378648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223" t="s">
        <v>923</v>
      </c>
      <c r="B1" s="322" t="s">
        <v>924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4"/>
    </row>
    <row r="2" spans="1:22" ht="15" thickBot="1" x14ac:dyDescent="0.4">
      <c r="A2" s="328"/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7"/>
    </row>
    <row r="3" spans="1:22" x14ac:dyDescent="0.35">
      <c r="A3" s="319" t="s">
        <v>616</v>
      </c>
    </row>
    <row r="4" spans="1:22" ht="15" thickBot="1" x14ac:dyDescent="0.4">
      <c r="A4" s="320"/>
    </row>
    <row r="5" spans="1:22" ht="15" thickBot="1" x14ac:dyDescent="0.4">
      <c r="A5" s="44" t="s">
        <v>623</v>
      </c>
      <c r="B5" s="90" t="s">
        <v>452</v>
      </c>
      <c r="C5" s="90" t="s">
        <v>453</v>
      </c>
      <c r="D5" s="90" t="s">
        <v>454</v>
      </c>
      <c r="E5" s="90" t="s">
        <v>485</v>
      </c>
      <c r="F5" s="90" t="s">
        <v>455</v>
      </c>
      <c r="G5" s="90" t="s">
        <v>456</v>
      </c>
      <c r="H5" s="91" t="s">
        <v>457</v>
      </c>
      <c r="I5" s="91" t="s">
        <v>458</v>
      </c>
      <c r="J5" s="97" t="s">
        <v>496</v>
      </c>
      <c r="K5" s="97" t="s">
        <v>460</v>
      </c>
      <c r="L5" s="97" t="s">
        <v>486</v>
      </c>
      <c r="M5" s="97" t="s">
        <v>609</v>
      </c>
      <c r="N5" s="97" t="s">
        <v>610</v>
      </c>
      <c r="O5" s="97" t="s">
        <v>464</v>
      </c>
      <c r="P5" s="97" t="s">
        <v>495</v>
      </c>
      <c r="Q5" s="97" t="s">
        <v>466</v>
      </c>
      <c r="R5" s="96" t="s">
        <v>467</v>
      </c>
      <c r="S5" s="92" t="s">
        <v>611</v>
      </c>
      <c r="T5" s="92" t="s">
        <v>612</v>
      </c>
      <c r="U5" s="92" t="s">
        <v>469</v>
      </c>
      <c r="V5" s="93" t="s">
        <v>471</v>
      </c>
    </row>
    <row r="6" spans="1:22" x14ac:dyDescent="0.35">
      <c r="A6" s="99" t="s">
        <v>452</v>
      </c>
      <c r="B6" s="56">
        <v>1</v>
      </c>
      <c r="C6" s="57"/>
      <c r="D6" s="57"/>
      <c r="E6" s="57"/>
      <c r="F6" s="57"/>
      <c r="G6" s="58"/>
      <c r="H6" s="56"/>
      <c r="I6" s="58"/>
      <c r="J6" s="56"/>
      <c r="K6" s="57"/>
      <c r="L6" s="57"/>
      <c r="M6" s="57"/>
      <c r="N6" s="57"/>
      <c r="O6" s="57"/>
      <c r="P6" s="57"/>
      <c r="Q6" s="58"/>
      <c r="R6" s="113"/>
      <c r="S6" s="13"/>
      <c r="T6" s="13"/>
      <c r="U6" s="13"/>
      <c r="V6" s="45"/>
    </row>
    <row r="7" spans="1:22" x14ac:dyDescent="0.35">
      <c r="A7" s="100" t="s">
        <v>453</v>
      </c>
      <c r="B7" s="59">
        <f>PEARSON(processed_data!B:B, processed_data!F:F)</f>
        <v>0.73566194809345631</v>
      </c>
      <c r="C7" s="1">
        <v>1</v>
      </c>
      <c r="D7" s="1"/>
      <c r="E7" s="1"/>
      <c r="F7" s="1"/>
      <c r="G7" s="33"/>
      <c r="H7" s="59"/>
      <c r="I7" s="33"/>
      <c r="J7" s="59"/>
      <c r="K7" s="1"/>
      <c r="L7" s="1"/>
      <c r="M7" s="1"/>
      <c r="N7" s="1"/>
      <c r="O7" s="1"/>
      <c r="P7" s="1"/>
      <c r="Q7" s="33"/>
      <c r="R7" s="114"/>
      <c r="S7" s="1"/>
      <c r="T7" s="1"/>
      <c r="U7" s="1"/>
      <c r="V7" s="46"/>
    </row>
    <row r="8" spans="1:22" x14ac:dyDescent="0.35">
      <c r="A8" s="100" t="s">
        <v>454</v>
      </c>
      <c r="B8" s="59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33"/>
      <c r="H8" s="59"/>
      <c r="I8" s="33"/>
      <c r="J8" s="59"/>
      <c r="K8" s="1"/>
      <c r="L8" s="1"/>
      <c r="M8" s="1"/>
      <c r="N8" s="1"/>
      <c r="O8" s="1"/>
      <c r="P8" s="1"/>
      <c r="Q8" s="33"/>
      <c r="R8" s="114"/>
      <c r="S8" s="1"/>
      <c r="T8" s="1"/>
      <c r="U8" s="1"/>
      <c r="V8" s="46"/>
    </row>
    <row r="9" spans="1:22" x14ac:dyDescent="0.35">
      <c r="A9" s="100" t="s">
        <v>485</v>
      </c>
      <c r="B9" s="59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33"/>
      <c r="H9" s="59"/>
      <c r="I9" s="33"/>
      <c r="J9" s="59"/>
      <c r="K9" s="1"/>
      <c r="L9" s="1"/>
      <c r="M9" s="1"/>
      <c r="N9" s="1"/>
      <c r="O9" s="1"/>
      <c r="P9" s="1"/>
      <c r="Q9" s="33"/>
      <c r="R9" s="114"/>
      <c r="S9" s="1"/>
      <c r="T9" s="1"/>
      <c r="U9" s="1"/>
      <c r="V9" s="46"/>
    </row>
    <row r="10" spans="1:22" x14ac:dyDescent="0.35">
      <c r="A10" s="100" t="s">
        <v>455</v>
      </c>
      <c r="B10" s="59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33"/>
      <c r="H10" s="59"/>
      <c r="I10" s="33"/>
      <c r="J10" s="59"/>
      <c r="K10" s="1"/>
      <c r="L10" s="1"/>
      <c r="M10" s="1"/>
      <c r="N10" s="1"/>
      <c r="O10" s="1"/>
      <c r="P10" s="1"/>
      <c r="Q10" s="33"/>
      <c r="R10" s="114"/>
      <c r="S10" s="1"/>
      <c r="T10" s="1"/>
      <c r="U10" s="1"/>
      <c r="V10" s="46"/>
    </row>
    <row r="11" spans="1:22" ht="15" thickBot="1" x14ac:dyDescent="0.4">
      <c r="A11" s="101" t="s">
        <v>456</v>
      </c>
      <c r="B11" s="84">
        <f>PEARSON(processed_data!B:B, processed_data!V:V)</f>
        <v>0.30291962568554082</v>
      </c>
      <c r="C11" s="47">
        <f>PEARSON(processed_data!F:F, processed_data!V:V)</f>
        <v>0.44444444444444431</v>
      </c>
      <c r="D11" s="47">
        <f>PEARSON(processed_data!J:J, processed_data!V:V)</f>
        <v>0.35437626356538421</v>
      </c>
      <c r="E11" s="47">
        <f>PEARSON(processed_data!N:N, processed_data!V:V)</f>
        <v>0.37889443409061241</v>
      </c>
      <c r="F11" s="47">
        <f>PEARSON(processed_data!R:R, processed_data!V:V)</f>
        <v>0.52605757853429236</v>
      </c>
      <c r="G11" s="85">
        <v>1</v>
      </c>
      <c r="H11" s="84"/>
      <c r="I11" s="85"/>
      <c r="J11" s="84"/>
      <c r="K11" s="47"/>
      <c r="L11" s="47"/>
      <c r="M11" s="47"/>
      <c r="N11" s="47"/>
      <c r="O11" s="47"/>
      <c r="P11" s="47"/>
      <c r="Q11" s="85"/>
      <c r="R11" s="115"/>
      <c r="S11" s="47"/>
      <c r="T11" s="47"/>
      <c r="U11" s="47"/>
      <c r="V11" s="48"/>
    </row>
    <row r="12" spans="1:22" x14ac:dyDescent="0.35">
      <c r="A12" s="102" t="s">
        <v>457</v>
      </c>
      <c r="B12" s="111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12">
        <f>PEARSON(processed_data!V:V, processed_data!Z:Z)</f>
        <v>0.27407013752501314</v>
      </c>
      <c r="H12" s="111">
        <v>1</v>
      </c>
      <c r="I12" s="112"/>
      <c r="J12" s="111"/>
      <c r="K12" s="13"/>
      <c r="L12" s="13"/>
      <c r="M12" s="13"/>
      <c r="N12" s="13"/>
      <c r="O12" s="13"/>
      <c r="P12" s="13"/>
      <c r="Q12" s="112"/>
      <c r="R12" s="116"/>
      <c r="S12" s="13"/>
      <c r="T12" s="13"/>
      <c r="U12" s="13"/>
      <c r="V12" s="45"/>
    </row>
    <row r="13" spans="1:22" ht="15" thickBot="1" x14ac:dyDescent="0.4">
      <c r="A13" s="103" t="s">
        <v>458</v>
      </c>
      <c r="B13" s="84">
        <f>PEARSON(processed_data!B:B, processed_data!AD:AD)</f>
        <v>-0.49311171735911158</v>
      </c>
      <c r="C13" s="47">
        <f>PEARSON(processed_data!F:F, processed_data!AD:AD)</f>
        <v>-0.55755559838860436</v>
      </c>
      <c r="D13" s="47">
        <f>PEARSON(processed_data!J:J, processed_data!AD:AD)</f>
        <v>-0.77451568488601485</v>
      </c>
      <c r="E13" s="47">
        <f>PEARSON(processed_data!N:N, processed_data!AD:AD)</f>
        <v>-0.77697045859620095</v>
      </c>
      <c r="F13" s="47">
        <f>PEARSON(processed_data!R:R, processed_data!AD:AD)</f>
        <v>-0.61936924508224855</v>
      </c>
      <c r="G13" s="85">
        <f>PEARSON(processed_data!V:V, processed_data!AD:AD)</f>
        <v>-0.47043753614038519</v>
      </c>
      <c r="H13" s="84">
        <f>PEARSON(processed_data!Z:Z, processed_data!AD:AD)</f>
        <v>-0.68311806716720969</v>
      </c>
      <c r="I13" s="85">
        <v>1</v>
      </c>
      <c r="J13" s="84"/>
      <c r="K13" s="47"/>
      <c r="L13" s="47"/>
      <c r="M13" s="47"/>
      <c r="N13" s="47"/>
      <c r="O13" s="47"/>
      <c r="P13" s="47"/>
      <c r="Q13" s="85"/>
      <c r="R13" s="115"/>
      <c r="S13" s="47"/>
      <c r="T13" s="47"/>
      <c r="U13" s="47"/>
      <c r="V13" s="48"/>
    </row>
    <row r="14" spans="1:22" x14ac:dyDescent="0.35">
      <c r="A14" s="104" t="s">
        <v>496</v>
      </c>
      <c r="B14" s="111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12">
        <f>PEARSON(processed_data!V:V, processed_data!AH:AH)</f>
        <v>-0.73514704411470533</v>
      </c>
      <c r="H14" s="111">
        <f>PEARSON(processed_data!Z:Z, processed_data!AH:AH)</f>
        <v>-0.66352669886429594</v>
      </c>
      <c r="I14" s="112">
        <f>PEARSON(processed_data!AD:AD, processed_data!AH:AH)</f>
        <v>0.75755595953207633</v>
      </c>
      <c r="J14" s="111">
        <v>1</v>
      </c>
      <c r="K14" s="13"/>
      <c r="L14" s="13"/>
      <c r="M14" s="13"/>
      <c r="N14" s="13"/>
      <c r="O14" s="13"/>
      <c r="P14" s="13"/>
      <c r="Q14" s="112"/>
      <c r="R14" s="116"/>
      <c r="S14" s="13"/>
      <c r="T14" s="13"/>
      <c r="U14" s="13"/>
      <c r="V14" s="45"/>
    </row>
    <row r="15" spans="1:22" x14ac:dyDescent="0.35">
      <c r="A15" s="105" t="s">
        <v>460</v>
      </c>
      <c r="B15" s="59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33">
        <f>PEARSON(processed_data!V:V, processed_data!AL:AL)</f>
        <v>0.13671718540493266</v>
      </c>
      <c r="H15" s="59">
        <f>PEARSON(processed_data!Z:Z, processed_data!AL:AL)</f>
        <v>7.6912306022765317E-2</v>
      </c>
      <c r="I15" s="33">
        <f>PEARSON(processed_data!AD:AD, processed_data!AL:AL)</f>
        <v>-0.39781191136817656</v>
      </c>
      <c r="J15" s="59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33"/>
      <c r="R15" s="114"/>
      <c r="S15" s="1"/>
      <c r="T15" s="1"/>
      <c r="U15" s="1"/>
      <c r="V15" s="46"/>
    </row>
    <row r="16" spans="1:22" x14ac:dyDescent="0.35">
      <c r="A16" s="105" t="s">
        <v>486</v>
      </c>
      <c r="B16" s="59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33">
        <f>PEARSON(processed_data!V:V, processed_data!AP:AP)</f>
        <v>0.36129347073589163</v>
      </c>
      <c r="H16" s="59">
        <f>PEARSON(processed_data!Z:Z, processed_data!AP:AP)</f>
        <v>0.28142455607471883</v>
      </c>
      <c r="I16" s="33">
        <f>PEARSON(processed_data!AD:AD, processed_data!AP:AP)</f>
        <v>-8.6649338531600603E-2</v>
      </c>
      <c r="J16" s="59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33"/>
      <c r="R16" s="114"/>
      <c r="S16" s="1"/>
      <c r="T16" s="1"/>
      <c r="U16" s="1"/>
      <c r="V16" s="46"/>
    </row>
    <row r="17" spans="1:22" x14ac:dyDescent="0.35">
      <c r="A17" s="105" t="s">
        <v>609</v>
      </c>
      <c r="B17" s="59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33">
        <f>PEARSON(processed_data!V:V, processed_data!AT:AT)</f>
        <v>0.3227486121839514</v>
      </c>
      <c r="H17" s="59">
        <f>PEARSON(processed_data!Z:Z, processed_data!AT:AT)</f>
        <v>0.50280114236549311</v>
      </c>
      <c r="I17" s="33">
        <f>PEARSON(processed_data!AD:AD, processed_data!AT:AT)</f>
        <v>-0.67481360848242988</v>
      </c>
      <c r="J17" s="59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33"/>
      <c r="R17" s="114"/>
      <c r="S17" s="1"/>
      <c r="T17" s="1"/>
      <c r="U17" s="1"/>
      <c r="V17" s="46"/>
    </row>
    <row r="18" spans="1:22" x14ac:dyDescent="0.35">
      <c r="A18" s="105" t="s">
        <v>610</v>
      </c>
      <c r="B18" s="59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33">
        <f>PEARSON(processed_data!V:V, processed_data!AX:AX)</f>
        <v>-0.40255615702563502</v>
      </c>
      <c r="H18" s="59">
        <f>PEARSON(processed_data!Z:Z, processed_data!AX:AX)</f>
        <v>-0.49105549229919404</v>
      </c>
      <c r="I18" s="33">
        <f>PEARSON(processed_data!AD:AD, processed_data!AX:AX)</f>
        <v>0.58838049166430906</v>
      </c>
      <c r="J18" s="59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33"/>
      <c r="R18" s="114"/>
      <c r="S18" s="1"/>
      <c r="T18" s="1"/>
      <c r="U18" s="1"/>
      <c r="V18" s="46"/>
    </row>
    <row r="19" spans="1:22" x14ac:dyDescent="0.35">
      <c r="A19" s="105" t="s">
        <v>464</v>
      </c>
      <c r="B19" s="59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33">
        <f>PEARSON(processed_data!V:V, processed_data!BB:BB)</f>
        <v>0.253021398124184</v>
      </c>
      <c r="H19" s="59">
        <f>PEARSON(processed_data!Z:Z, processed_data!BB:BB)</f>
        <v>0.54332235628550407</v>
      </c>
      <c r="I19" s="33">
        <f>PEARSON(processed_data!AD:AD, processed_data!BB:BB)</f>
        <v>-0.59622616483901902</v>
      </c>
      <c r="J19" s="59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33"/>
      <c r="R19" s="114"/>
      <c r="S19" s="1"/>
      <c r="T19" s="1"/>
      <c r="U19" s="1"/>
      <c r="V19" s="46"/>
    </row>
    <row r="20" spans="1:22" x14ac:dyDescent="0.35">
      <c r="A20" s="105" t="s">
        <v>495</v>
      </c>
      <c r="B20" s="59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33">
        <f>PEARSON(processed_data!V:V, processed_data!BF:BF)</f>
        <v>8.7841046115788329E-2</v>
      </c>
      <c r="H20" s="59">
        <f>PEARSON(processed_data!Z:Z, processed_data!BF:BF)</f>
        <v>0.27369027575198668</v>
      </c>
      <c r="I20" s="33">
        <f>PEARSON(processed_data!AD:AD, processed_data!BF:BF)</f>
        <v>-0.71627790531622682</v>
      </c>
      <c r="J20" s="59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33"/>
      <c r="R20" s="114"/>
      <c r="S20" s="1"/>
      <c r="T20" s="1"/>
      <c r="U20" s="1"/>
      <c r="V20" s="46"/>
    </row>
    <row r="21" spans="1:22" ht="15" thickBot="1" x14ac:dyDescent="0.4">
      <c r="A21" s="106" t="s">
        <v>466</v>
      </c>
      <c r="B21" s="84">
        <f>PEARSON(processed_data!B:B, processed_data!BJ:BJ)</f>
        <v>0.76332465339772104</v>
      </c>
      <c r="C21" s="47">
        <f>PEARSON(processed_data!F:F, processed_data!BJ:BJ)</f>
        <v>0.80178372573727263</v>
      </c>
      <c r="D21" s="47">
        <f>PEARSON(processed_data!J:J, processed_data!BJ:BJ)</f>
        <v>0.99446592320007676</v>
      </c>
      <c r="E21" s="47">
        <f>PEARSON(processed_data!N:N, processed_data!BJ:BJ)</f>
        <v>0.98147987870031139</v>
      </c>
      <c r="F21" s="47">
        <f>PEARSON(processed_data!R:R, processed_data!BJ:BJ)</f>
        <v>0.87122680432727329</v>
      </c>
      <c r="G21" s="85">
        <f>PEARSON(processed_data!V:V, processed_data!BJ:BJ)</f>
        <v>0.35634832254989923</v>
      </c>
      <c r="H21" s="84">
        <f>PEARSON(processed_data!Z:Z, processed_data!BJ:BJ)</f>
        <v>0.62453835277995351</v>
      </c>
      <c r="I21" s="85">
        <f>PEARSON(processed_data!AD:AD, processed_data!BJ:BJ)</f>
        <v>-0.77300494611417203</v>
      </c>
      <c r="J21" s="84">
        <f>PEARSON(processed_data!AH:AH, processed_data!BJ:BJ)</f>
        <v>-0.8233293074216318</v>
      </c>
      <c r="K21" s="47">
        <f>PEARSON(processed_data!AL:AL, processed_data!BJ:BJ)</f>
        <v>0.47500966190721505</v>
      </c>
      <c r="L21" s="47">
        <f>PEARSON(processed_data!AP:AP, processed_data!BJ:BJ)</f>
        <v>0.20447945297729911</v>
      </c>
      <c r="M21" s="47">
        <f>PEARSON(processed_data!AT:AT, processed_data!BJ:BJ)</f>
        <v>0.69006555934235414</v>
      </c>
      <c r="N21" s="47">
        <f>PEARSON(processed_data!AX:AX, processed_data!BJ:BJ)</f>
        <v>-0.84040170952814963</v>
      </c>
      <c r="O21" s="47">
        <f>PEARSON(processed_data!BB:BB, processed_data!BJ:BJ)</f>
        <v>0.83340548028237404</v>
      </c>
      <c r="P21" s="47">
        <f>PEARSON(processed_data!BF:BF, processed_data!BJ:BJ)</f>
        <v>0.84515425472851646</v>
      </c>
      <c r="Q21" s="85">
        <v>1</v>
      </c>
      <c r="R21" s="115"/>
      <c r="S21" s="47"/>
      <c r="T21" s="47"/>
      <c r="U21" s="47"/>
      <c r="V21" s="48"/>
    </row>
    <row r="22" spans="1:22" ht="15" thickBot="1" x14ac:dyDescent="0.4">
      <c r="A22" s="107" t="s">
        <v>620</v>
      </c>
      <c r="B22" s="119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41">
        <f>PEARSON(processed_data!V:V, processed_data!BN:BN)</f>
        <v>-0.40824829046386307</v>
      </c>
      <c r="H22" s="119">
        <f>PEARSON(processed_data!Z:Z, processed_data!BN:BN)</f>
        <v>0.105999788000636</v>
      </c>
      <c r="I22" s="41">
        <f>PEARSON(processed_data!AD:AD, processed_data!BN:BN)</f>
        <v>4.2678959977631992E-2</v>
      </c>
      <c r="J22" s="119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41">
        <f>PEARSON(processed_data!BJ:BJ, processed_data!BN:BN)</f>
        <v>0.21821789023599231</v>
      </c>
      <c r="R22" s="120">
        <v>1</v>
      </c>
      <c r="S22" s="39"/>
      <c r="T22" s="39"/>
      <c r="U22" s="39"/>
      <c r="V22" s="49"/>
    </row>
    <row r="23" spans="1:22" x14ac:dyDescent="0.35">
      <c r="A23" s="108" t="s">
        <v>611</v>
      </c>
      <c r="B23" s="59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33">
        <f>PEARSON(processed_data!V:V, processed_data!BR:BR)</f>
        <v>0.45773293173221008</v>
      </c>
      <c r="H23" s="59">
        <f>PEARSON(processed_data!Z:Z, processed_data!BR:BR)</f>
        <v>0.59745335054903914</v>
      </c>
      <c r="I23" s="33">
        <f>PEARSON(processed_data!AD:AD, processed_data!BR:BR)</f>
        <v>-0.71002269780969574</v>
      </c>
      <c r="J23" s="59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33">
        <f>PEARSON(processed_data!BJ:BJ, processed_data!BR:BR)</f>
        <v>0.91254754098687729</v>
      </c>
      <c r="R23" s="114">
        <f>PEARSON(processed_data!BN:BN, processed_data!BR:BR)</f>
        <v>0.27272727272727276</v>
      </c>
      <c r="S23" s="1">
        <v>1</v>
      </c>
      <c r="T23" s="1"/>
      <c r="U23" s="1"/>
      <c r="V23" s="46"/>
    </row>
    <row r="24" spans="1:22" x14ac:dyDescent="0.35">
      <c r="A24" s="109" t="s">
        <v>612</v>
      </c>
      <c r="B24" s="59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33">
        <f>PEARSON(processed_data!V:V, processed_data!BV:BV)</f>
        <v>0.40747380877901224</v>
      </c>
      <c r="H24" s="59">
        <f>PEARSON(processed_data!Z:Z, processed_data!BV:BV)</f>
        <v>0.60195810589004917</v>
      </c>
      <c r="I24" s="33">
        <f>PEARSON(processed_data!AD:AD, processed_data!BV:BV)</f>
        <v>-0.70947694063543965</v>
      </c>
      <c r="J24" s="59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33">
        <f>PEARSON(processed_data!BJ:BJ, processed_data!BV:BV)</f>
        <v>0.92378900760489213</v>
      </c>
      <c r="R24" s="114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6"/>
    </row>
    <row r="25" spans="1:22" x14ac:dyDescent="0.35">
      <c r="A25" s="109" t="s">
        <v>469</v>
      </c>
      <c r="B25" s="59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33">
        <f>PEARSON(processed_data!V:V, processed_data!BZ:BZ)</f>
        <v>0.33655119351934915</v>
      </c>
      <c r="H25" s="59">
        <f>PEARSON(processed_data!Z:Z, processed_data!BZ:BZ)</f>
        <v>0.22360015099529187</v>
      </c>
      <c r="I25" s="33">
        <f>PEARSON(processed_data!AD:AD, processed_data!BZ:BZ)</f>
        <v>-0.40668131703195398</v>
      </c>
      <c r="J25" s="59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33">
        <f>PEARSON(processed_data!BJ:BJ, processed_data!BZ:BZ)</f>
        <v>0.58730158730158721</v>
      </c>
      <c r="R25" s="114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6"/>
    </row>
    <row r="26" spans="1:22" ht="15" thickBot="1" x14ac:dyDescent="0.4">
      <c r="A26" s="110" t="s">
        <v>471</v>
      </c>
      <c r="B26" s="60">
        <f>PEARSON(processed_data!B:B, processed_data!CD:CD)</f>
        <v>0.6626260268499361</v>
      </c>
      <c r="C26" s="61">
        <f>PEARSON(processed_data!F:F, processed_data!CD:CD)</f>
        <v>0.64699663922063022</v>
      </c>
      <c r="D26" s="61">
        <f>PEARSON(processed_data!J:J, processed_data!CD:CD)</f>
        <v>0.58753064458756776</v>
      </c>
      <c r="E26" s="61">
        <f>PEARSON(processed_data!N:N, processed_data!CD:CD)</f>
        <v>0.6222871569776115</v>
      </c>
      <c r="F26" s="61">
        <f>PEARSON(processed_data!R:R, processed_data!CD:CD)</f>
        <v>0.34035748534822996</v>
      </c>
      <c r="G26" s="62">
        <f>PEARSON(processed_data!V:V, processed_data!CD:CD)</f>
        <v>0.22764696565170336</v>
      </c>
      <c r="H26" s="60">
        <f>PEARSON(processed_data!Z:Z, processed_data!CD:CD)</f>
        <v>0.17732245788941939</v>
      </c>
      <c r="I26" s="62">
        <f>PEARSON(processed_data!AD:AD, processed_data!CD:CD)</f>
        <v>-0.41710169182608625</v>
      </c>
      <c r="J26" s="60">
        <f>PEARSON(processed_data!AH:AH, processed_data!CD:CD)</f>
        <v>-0.40013962451405272</v>
      </c>
      <c r="K26" s="61">
        <f>PEARSON(processed_data!AL:AL, processed_data!CD:CD)</f>
        <v>0.89929818805373496</v>
      </c>
      <c r="L26" s="61">
        <f>PEARSON(processed_data!AP:AP, processed_data!CD:CD)</f>
        <v>0.44001065663713707</v>
      </c>
      <c r="M26" s="61">
        <f>PEARSON(processed_data!AT:AT, processed_data!CD:CD)</f>
        <v>0.4176345347922783</v>
      </c>
      <c r="N26" s="61">
        <f>PEARSON(processed_data!AX:AX, processed_data!CD:CD)</f>
        <v>-0.55530434562880904</v>
      </c>
      <c r="O26" s="61">
        <f>PEARSON(processed_data!BB:BB, processed_data!CD:CD)</f>
        <v>0.62826938328891357</v>
      </c>
      <c r="P26" s="61">
        <f>PEARSON(processed_data!BF:BF, processed_data!CD:CD)</f>
        <v>0.45466289298031554</v>
      </c>
      <c r="Q26" s="62">
        <f>PEARSON(processed_data!BJ:BJ, processed_data!CD:CD)</f>
        <v>0.51875137593381115</v>
      </c>
      <c r="R26" s="117">
        <f>PEARSON(processed_data!BN:BN, processed_data!CD:CD)</f>
        <v>0.26413527189768699</v>
      </c>
      <c r="S26" s="47">
        <f>PEARSON(processed_data!BR:BR, processed_data!CD:CD)</f>
        <v>0.57629513868586268</v>
      </c>
      <c r="T26" s="47">
        <f>PEARSON(processed_data!BV:BV, processed_data!CD:CD)</f>
        <v>0.62726754326486556</v>
      </c>
      <c r="U26" s="47">
        <f>PEARSON(processed_data!BZ:BZ, processed_data!CD:CD)</f>
        <v>0.89020297845431806</v>
      </c>
      <c r="V26" s="48">
        <v>1</v>
      </c>
    </row>
    <row r="27" spans="1:22" ht="17" customHeight="1" x14ac:dyDescent="0.35">
      <c r="A27" s="321" t="s">
        <v>617</v>
      </c>
    </row>
    <row r="28" spans="1:22" ht="14.5" customHeight="1" thickBot="1" x14ac:dyDescent="0.4">
      <c r="A28" s="321"/>
    </row>
    <row r="29" spans="1:22" ht="14.5" customHeight="1" thickBot="1" x14ac:dyDescent="0.4">
      <c r="A29" s="44" t="s">
        <v>623</v>
      </c>
      <c r="B29" s="90" t="s">
        <v>452</v>
      </c>
      <c r="C29" s="90" t="s">
        <v>453</v>
      </c>
      <c r="D29" s="90" t="s">
        <v>454</v>
      </c>
      <c r="E29" s="90" t="s">
        <v>485</v>
      </c>
      <c r="F29" s="90" t="s">
        <v>455</v>
      </c>
      <c r="G29" s="90" t="s">
        <v>456</v>
      </c>
      <c r="H29" s="91" t="s">
        <v>457</v>
      </c>
      <c r="I29" s="91" t="s">
        <v>458</v>
      </c>
      <c r="J29" s="97" t="s">
        <v>496</v>
      </c>
      <c r="K29" s="97" t="s">
        <v>460</v>
      </c>
      <c r="L29" s="97" t="s">
        <v>486</v>
      </c>
      <c r="M29" s="97" t="s">
        <v>609</v>
      </c>
      <c r="N29" s="97" t="s">
        <v>610</v>
      </c>
      <c r="O29" s="97" t="s">
        <v>464</v>
      </c>
      <c r="P29" s="97" t="s">
        <v>495</v>
      </c>
      <c r="Q29" s="97" t="s">
        <v>466</v>
      </c>
      <c r="R29" s="118" t="s">
        <v>467</v>
      </c>
      <c r="S29" s="94" t="s">
        <v>611</v>
      </c>
      <c r="T29" s="94" t="s">
        <v>612</v>
      </c>
      <c r="U29" s="94" t="s">
        <v>469</v>
      </c>
      <c r="V29" s="95" t="s">
        <v>471</v>
      </c>
    </row>
    <row r="30" spans="1:22" x14ac:dyDescent="0.35">
      <c r="A30" s="99" t="s">
        <v>452</v>
      </c>
      <c r="B30" s="56">
        <v>1</v>
      </c>
      <c r="C30" s="57"/>
      <c r="D30" s="57"/>
      <c r="E30" s="57"/>
      <c r="F30" s="57"/>
      <c r="G30" s="57"/>
      <c r="H30" s="56"/>
      <c r="I30" s="58"/>
      <c r="J30" s="56"/>
      <c r="K30" s="57"/>
      <c r="L30" s="57"/>
      <c r="M30" s="57"/>
      <c r="N30" s="57"/>
      <c r="O30" s="57"/>
      <c r="P30" s="57"/>
      <c r="Q30" s="57"/>
      <c r="R30" s="116"/>
      <c r="S30" s="13"/>
      <c r="T30" s="13"/>
      <c r="U30" s="13"/>
      <c r="V30" s="45"/>
    </row>
    <row r="31" spans="1:22" x14ac:dyDescent="0.35">
      <c r="A31" s="100" t="s">
        <v>453</v>
      </c>
      <c r="B31" s="59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59"/>
      <c r="I31" s="33"/>
      <c r="J31" s="59"/>
      <c r="K31" s="1"/>
      <c r="L31" s="1"/>
      <c r="M31" s="1"/>
      <c r="N31" s="1"/>
      <c r="O31" s="1"/>
      <c r="P31" s="1"/>
      <c r="Q31" s="1"/>
      <c r="R31" s="114"/>
      <c r="S31" s="1"/>
      <c r="T31" s="1"/>
      <c r="U31" s="1"/>
      <c r="V31" s="46"/>
    </row>
    <row r="32" spans="1:22" x14ac:dyDescent="0.35">
      <c r="A32" s="100" t="s">
        <v>454</v>
      </c>
      <c r="B32" s="59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59"/>
      <c r="I32" s="33"/>
      <c r="J32" s="59"/>
      <c r="K32" s="1"/>
      <c r="L32" s="1"/>
      <c r="M32" s="1"/>
      <c r="N32" s="1"/>
      <c r="O32" s="1"/>
      <c r="P32" s="1"/>
      <c r="Q32" s="1"/>
      <c r="R32" s="114"/>
      <c r="S32" s="1"/>
      <c r="T32" s="1"/>
      <c r="U32" s="1"/>
      <c r="V32" s="46"/>
    </row>
    <row r="33" spans="1:22" x14ac:dyDescent="0.35">
      <c r="A33" s="100" t="s">
        <v>485</v>
      </c>
      <c r="B33" s="59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59"/>
      <c r="I33" s="33"/>
      <c r="J33" s="59"/>
      <c r="K33" s="1"/>
      <c r="L33" s="1"/>
      <c r="M33" s="1"/>
      <c r="N33" s="1"/>
      <c r="O33" s="1"/>
      <c r="P33" s="1"/>
      <c r="Q33" s="1"/>
      <c r="R33" s="114"/>
      <c r="S33" s="1"/>
      <c r="T33" s="1"/>
      <c r="U33" s="1"/>
      <c r="V33" s="46"/>
    </row>
    <row r="34" spans="1:22" x14ac:dyDescent="0.35">
      <c r="A34" s="100" t="s">
        <v>455</v>
      </c>
      <c r="B34" s="59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59"/>
      <c r="I34" s="33"/>
      <c r="J34" s="59"/>
      <c r="K34" s="1"/>
      <c r="L34" s="1"/>
      <c r="M34" s="1"/>
      <c r="N34" s="1"/>
      <c r="O34" s="1"/>
      <c r="P34" s="1"/>
      <c r="Q34" s="1"/>
      <c r="R34" s="114"/>
      <c r="S34" s="1"/>
      <c r="T34" s="1"/>
      <c r="U34" s="1"/>
      <c r="V34" s="46"/>
    </row>
    <row r="35" spans="1:22" ht="15" thickBot="1" x14ac:dyDescent="0.4">
      <c r="A35" s="101" t="s">
        <v>456</v>
      </c>
      <c r="B35" s="84">
        <f>(B11 * SQRT(COUNT(raw_data!A:A) - 2)) / SQRT(1 - B11^2)</f>
        <v>0.89902581869510967</v>
      </c>
      <c r="C35" s="47">
        <f>(C11 * SQRT(COUNT(raw_data!A:A) - 2)) / SQRT(1 - C11^2)</f>
        <v>1.4032928308912462</v>
      </c>
      <c r="D35" s="47">
        <f>(D11 * SQRT(COUNT(raw_data!A:A) - 2)) / SQRT(1 - D11^2)</f>
        <v>1.0718899694426967</v>
      </c>
      <c r="E35" s="47">
        <f>(E11 * SQRT(COUNT(raw_data!A:A) - 2)) / SQRT(1 - E11^2)</f>
        <v>1.1580171713292657</v>
      </c>
      <c r="F35" s="47">
        <f>(F11 * SQRT(COUNT(raw_data!A:A) - 2)) / SQRT(1 - F11^2)</f>
        <v>1.7495647640922627</v>
      </c>
      <c r="G35" s="47">
        <v>1</v>
      </c>
      <c r="H35" s="84"/>
      <c r="I35" s="85"/>
      <c r="J35" s="84"/>
      <c r="K35" s="47"/>
      <c r="L35" s="47"/>
      <c r="M35" s="47"/>
      <c r="N35" s="47"/>
      <c r="O35" s="47"/>
      <c r="P35" s="47"/>
      <c r="Q35" s="47"/>
      <c r="R35" s="115"/>
      <c r="S35" s="47"/>
      <c r="T35" s="47"/>
      <c r="U35" s="47"/>
      <c r="V35" s="48"/>
    </row>
    <row r="36" spans="1:22" x14ac:dyDescent="0.35">
      <c r="A36" s="102" t="s">
        <v>457</v>
      </c>
      <c r="B36" s="111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11">
        <v>1</v>
      </c>
      <c r="I36" s="112"/>
      <c r="J36" s="111"/>
      <c r="K36" s="13"/>
      <c r="L36" s="13"/>
      <c r="M36" s="13"/>
      <c r="N36" s="13"/>
      <c r="O36" s="13"/>
      <c r="P36" s="13"/>
      <c r="Q36" s="13"/>
      <c r="R36" s="116"/>
      <c r="S36" s="13"/>
      <c r="T36" s="13"/>
      <c r="U36" s="13"/>
      <c r="V36" s="45"/>
    </row>
    <row r="37" spans="1:22" ht="15" thickBot="1" x14ac:dyDescent="0.4">
      <c r="A37" s="103" t="s">
        <v>458</v>
      </c>
      <c r="B37" s="84">
        <f>(B13 * SQRT(COUNT(raw_data!A:A) - 2)) / SQRT(1 - B13^2)</f>
        <v>-1.6032012323644347</v>
      </c>
      <c r="C37" s="47">
        <f>(C13 * SQRT(COUNT(raw_data!A:A) - 2)) / SQRT(1 - C13^2)</f>
        <v>-1.8996869670256791</v>
      </c>
      <c r="D37" s="47">
        <f>(D13 * SQRT(COUNT(raw_data!A:A) - 2)) / SQRT(1 - D13^2)</f>
        <v>-3.4631963954473979</v>
      </c>
      <c r="E37" s="47">
        <f>(E13 * SQRT(COUNT(raw_data!A:A) - 2)) / SQRT(1 - E13^2)</f>
        <v>-3.4908259884975612</v>
      </c>
      <c r="F37" s="47">
        <f>(F13 * SQRT(COUNT(raw_data!A:A) - 2)) / SQRT(1 - F13^2)</f>
        <v>-2.2313605390456432</v>
      </c>
      <c r="G37" s="47">
        <f>(G13 * SQRT(COUNT(raw_data!A:A) - 2)) / SQRT(1 - G13^2)</f>
        <v>-1.5078740698501045</v>
      </c>
      <c r="H37" s="84">
        <f>(H13 * SQRT(COUNT(raw_data!A:A) - 2)) / SQRT(1 - H13^2)</f>
        <v>-2.6456642878821541</v>
      </c>
      <c r="I37" s="85">
        <v>1</v>
      </c>
      <c r="J37" s="84"/>
      <c r="K37" s="47"/>
      <c r="L37" s="47"/>
      <c r="M37" s="47"/>
      <c r="N37" s="47"/>
      <c r="O37" s="47"/>
      <c r="P37" s="47"/>
      <c r="Q37" s="47"/>
      <c r="R37" s="115"/>
      <c r="S37" s="47"/>
      <c r="T37" s="47"/>
      <c r="U37" s="47"/>
      <c r="V37" s="48"/>
    </row>
    <row r="38" spans="1:22" x14ac:dyDescent="0.35">
      <c r="A38" s="104" t="s">
        <v>496</v>
      </c>
      <c r="B38" s="111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11">
        <f>(H14 * SQRT(COUNT(raw_data!A:A) - 2)) / SQRT(1 - H14^2)</f>
        <v>-2.5084947927913372</v>
      </c>
      <c r="I38" s="112">
        <f>(I14 * SQRT(COUNT(raw_data!A:A) - 2)) / SQRT(1 - I14^2)</f>
        <v>3.2824594911702976</v>
      </c>
      <c r="J38" s="111">
        <v>1</v>
      </c>
      <c r="K38" s="13"/>
      <c r="L38" s="13"/>
      <c r="M38" s="13"/>
      <c r="N38" s="13"/>
      <c r="O38" s="13"/>
      <c r="P38" s="13"/>
      <c r="Q38" s="13"/>
      <c r="R38" s="116"/>
      <c r="S38" s="13"/>
      <c r="T38" s="13"/>
      <c r="U38" s="13"/>
      <c r="V38" s="45"/>
    </row>
    <row r="39" spans="1:22" x14ac:dyDescent="0.35">
      <c r="A39" s="105" t="s">
        <v>460</v>
      </c>
      <c r="B39" s="59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59">
        <f>(H15 * SQRT(COUNT(raw_data!A:A) - 2)) / SQRT(1 - H15^2)</f>
        <v>0.21818715315713905</v>
      </c>
      <c r="I39" s="33">
        <f>(I15 * SQRT(COUNT(raw_data!A:A) - 2)) / SQRT(1 - I15^2)</f>
        <v>-1.2264005237169777</v>
      </c>
      <c r="J39" s="59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14"/>
      <c r="S39" s="1"/>
      <c r="T39" s="1"/>
      <c r="U39" s="1"/>
      <c r="V39" s="46"/>
    </row>
    <row r="40" spans="1:22" x14ac:dyDescent="0.35">
      <c r="A40" s="105" t="s">
        <v>486</v>
      </c>
      <c r="B40" s="59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59">
        <f>(H16 * SQRT(COUNT(raw_data!A:A) - 2)) / SQRT(1 - H16^2)</f>
        <v>0.82951506200625325</v>
      </c>
      <c r="I40" s="33">
        <f>(I16 * SQRT(COUNT(raw_data!A:A) - 2)) / SQRT(1 - I16^2)</f>
        <v>-0.24600660150832523</v>
      </c>
      <c r="J40" s="59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14"/>
      <c r="S40" s="1"/>
      <c r="T40" s="1"/>
      <c r="U40" s="1"/>
      <c r="V40" s="46"/>
    </row>
    <row r="41" spans="1:22" x14ac:dyDescent="0.35">
      <c r="A41" s="105" t="s">
        <v>609</v>
      </c>
      <c r="B41" s="59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59">
        <f>(H17 * SQRT(COUNT(raw_data!A:A) - 2)) / SQRT(1 - H17^2)</f>
        <v>1.645225491321245</v>
      </c>
      <c r="I41" s="33">
        <f>(I17 * SQRT(COUNT(raw_data!A:A) - 2)) / SQRT(1 - I17^2)</f>
        <v>-2.5863030005593575</v>
      </c>
      <c r="J41" s="59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14"/>
      <c r="S41" s="1"/>
      <c r="T41" s="1"/>
      <c r="U41" s="1"/>
      <c r="V41" s="46"/>
    </row>
    <row r="42" spans="1:22" x14ac:dyDescent="0.35">
      <c r="A42" s="105" t="s">
        <v>610</v>
      </c>
      <c r="B42" s="59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59">
        <f>(H18 * SQRT(COUNT(raw_data!A:A) - 2)) / SQRT(1 - H18^2)</f>
        <v>-1.594385907070244</v>
      </c>
      <c r="I42" s="33">
        <f>(I18 * SQRT(COUNT(raw_data!A:A) - 2)) / SQRT(1 - I18^2)</f>
        <v>2.0581546818263927</v>
      </c>
      <c r="J42" s="59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14"/>
      <c r="S42" s="1"/>
      <c r="T42" s="1"/>
      <c r="U42" s="1"/>
      <c r="V42" s="46"/>
    </row>
    <row r="43" spans="1:22" x14ac:dyDescent="0.35">
      <c r="A43" s="105" t="s">
        <v>464</v>
      </c>
      <c r="B43" s="59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59">
        <f>(H19 * SQRT(COUNT(raw_data!A:A) - 2)) / SQRT(1 - H19^2)</f>
        <v>1.8304984669977624</v>
      </c>
      <c r="I43" s="33">
        <f>(I19 * SQRT(COUNT(raw_data!A:A) - 2)) / SQRT(1 - I19^2)</f>
        <v>-2.1005824131536643</v>
      </c>
      <c r="J43" s="59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14"/>
      <c r="S43" s="1"/>
      <c r="T43" s="1"/>
      <c r="U43" s="1"/>
      <c r="V43" s="46"/>
    </row>
    <row r="44" spans="1:22" x14ac:dyDescent="0.35">
      <c r="A44" s="105" t="s">
        <v>495</v>
      </c>
      <c r="B44" s="59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59">
        <f>(H20 * SQRT(COUNT(raw_data!A:A) - 2)) / SQRT(1 - H20^2)</f>
        <v>0.80484363658553382</v>
      </c>
      <c r="I44" s="33">
        <f>(I20 * SQRT(COUNT(raw_data!A:A) - 2)) / SQRT(1 - I20^2)</f>
        <v>-2.9032615591430972</v>
      </c>
      <c r="J44" s="59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14"/>
      <c r="S44" s="1"/>
      <c r="T44" s="1"/>
      <c r="U44" s="1"/>
      <c r="V44" s="46"/>
    </row>
    <row r="45" spans="1:22" ht="15" thickBot="1" x14ac:dyDescent="0.4">
      <c r="A45" s="106" t="s">
        <v>466</v>
      </c>
      <c r="B45" s="84">
        <f>(B21 * SQRT(COUNT(raw_data!A:A) - 2)) / SQRT(1 - B21^2)</f>
        <v>3.3420399113760983</v>
      </c>
      <c r="C45" s="47">
        <f>(C21 * SQRT(COUNT(raw_data!A:A) - 2)) / SQRT(1 - C21^2)</f>
        <v>3.7947331922020484</v>
      </c>
      <c r="D45" s="47">
        <f>(D21 * SQRT(COUNT(raw_data!A:A) - 2)) / SQRT(1 - D21^2)</f>
        <v>26.773120849090351</v>
      </c>
      <c r="E45" s="47">
        <f>(E21 * SQRT(COUNT(raw_data!A:A) - 2)) / SQRT(1 - E21^2)</f>
        <v>14.49137674618944</v>
      </c>
      <c r="F45" s="47">
        <f>(F21 * SQRT(COUNT(raw_data!A:A) - 2)) / SQRT(1 - F21^2)</f>
        <v>5.0199601592044489</v>
      </c>
      <c r="G45" s="47">
        <f>(G21 * SQRT(COUNT(raw_data!A:A) - 2)) / SQRT(1 - G21^2)</f>
        <v>1.0787197799411876</v>
      </c>
      <c r="H45" s="84">
        <f>(H21 * SQRT(COUNT(raw_data!A:A) - 2)) / SQRT(1 - H21^2)</f>
        <v>2.2618111047751546</v>
      </c>
      <c r="I45" s="85">
        <f>(I21 * SQRT(COUNT(raw_data!A:A) - 2)) / SQRT(1 - I21^2)</f>
        <v>-3.4463874139302044</v>
      </c>
      <c r="J45" s="84">
        <f>(J21 * SQRT(COUNT(raw_data!A:A) - 2)) / SQRT(1 - J21^2)</f>
        <v>-4.1030211562573822</v>
      </c>
      <c r="K45" s="47">
        <f>(K21 * SQRT(COUNT(raw_data!A:A) - 2)) / SQRT(1 - K21^2)</f>
        <v>1.5267725707382283</v>
      </c>
      <c r="L45" s="47">
        <f>(L21 * SQRT(COUNT(raw_data!A:A) - 2)) / SQRT(1 - L21^2)</f>
        <v>0.59083915670079712</v>
      </c>
      <c r="M45" s="47">
        <f>(M21 * SQRT(COUNT(raw_data!A:A) - 2)) / SQRT(1 - M21^2)</f>
        <v>2.6967994498529677</v>
      </c>
      <c r="N45" s="47">
        <f>(N21 * SQRT(COUNT(raw_data!A:A) - 2)) / SQRT(1 - N21^2)</f>
        <v>-4.3859279105297171</v>
      </c>
      <c r="O45" s="47">
        <f>(O21 * SQRT(COUNT(raw_data!A:A) - 2)) / SQRT(1 - O21^2)</f>
        <v>4.2652228528239853</v>
      </c>
      <c r="P45" s="47">
        <f>(P21 * SQRT(COUNT(raw_data!A:A) - 2)) / SQRT(1 - P21^2)</f>
        <v>4.4721359549995769</v>
      </c>
      <c r="Q45" s="47">
        <v>1</v>
      </c>
      <c r="R45" s="115"/>
      <c r="S45" s="47"/>
      <c r="T45" s="47"/>
      <c r="U45" s="47"/>
      <c r="V45" s="48"/>
    </row>
    <row r="46" spans="1:22" ht="15" thickBot="1" x14ac:dyDescent="0.4">
      <c r="A46" s="107" t="s">
        <v>467</v>
      </c>
      <c r="B46" s="59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59">
        <f>(H22 * SQRT(COUNT(raw_data!A:A) - 2)) / SQRT(1 - H22^2)</f>
        <v>0.30151134457776368</v>
      </c>
      <c r="I46" s="33">
        <f>(I22 * SQRT(COUNT(raw_data!A:A) - 2)) / SQRT(1 - I22^2)</f>
        <v>0.1208244186660354</v>
      </c>
      <c r="J46" s="59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14">
        <v>1</v>
      </c>
      <c r="S46" s="1"/>
      <c r="T46" s="1"/>
      <c r="U46" s="1"/>
      <c r="V46" s="46"/>
    </row>
    <row r="47" spans="1:22" x14ac:dyDescent="0.35">
      <c r="A47" s="108" t="s">
        <v>611</v>
      </c>
      <c r="B47" s="111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11">
        <f>(H23 * SQRT(COUNT(raw_data!A:A) - 2)) / SQRT(1 - H23^2)</f>
        <v>2.1073020717639528</v>
      </c>
      <c r="I47" s="112">
        <f>(I23 * SQRT(COUNT(raw_data!A:A) - 2)) / SQRT(1 - I23^2)</f>
        <v>-2.8518999514943242</v>
      </c>
      <c r="J47" s="111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16">
        <f>(R23 * SQRT(COUNT(raw_data!A:A) - 2)) / SQRT(1 - R23^2)</f>
        <v>0.8017837257372733</v>
      </c>
      <c r="S47" s="13">
        <v>1</v>
      </c>
      <c r="T47" s="13"/>
      <c r="U47" s="13"/>
      <c r="V47" s="45"/>
    </row>
    <row r="48" spans="1:22" x14ac:dyDescent="0.35">
      <c r="A48" s="109" t="s">
        <v>612</v>
      </c>
      <c r="B48" s="59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59">
        <f>(H24 * SQRT(COUNT(raw_data!A:A) - 2)) / SQRT(1 - H24^2)</f>
        <v>2.1321673624640622</v>
      </c>
      <c r="I48" s="33">
        <f>(I24 * SQRT(COUNT(raw_data!A:A) - 2)) / SQRT(1 - I24^2)</f>
        <v>-2.8474843787208601</v>
      </c>
      <c r="J48" s="59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14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6"/>
    </row>
    <row r="49" spans="1:22" ht="14.5" customHeight="1" x14ac:dyDescent="0.35">
      <c r="A49" s="109" t="s">
        <v>469</v>
      </c>
      <c r="B49" s="60">
        <f>(B25 * SQRT(COUNT(raw_data!A:A) - 2)) / SQRT(1 - B25^2)</f>
        <v>3.5110528972275423</v>
      </c>
      <c r="C49" s="61">
        <f>(C25 * SQRT(COUNT(raw_data!A:A) - 2)) / SQRT(1 - C25^2)</f>
        <v>4.2332020977033453</v>
      </c>
      <c r="D49" s="61">
        <f>(D25 * SQRT(COUNT(raw_data!A:A) - 2)) / SQRT(1 - D25^2)</f>
        <v>2.5047875384334426</v>
      </c>
      <c r="E49" s="61">
        <f>(E25 * SQRT(COUNT(raw_data!A:A) - 2)) / SQRT(1 - E25^2)</f>
        <v>2.7806399916002391</v>
      </c>
      <c r="F49" s="61">
        <f>(F25 * SQRT(COUNT(raw_data!A:A) - 2)) / SQRT(1 - F25^2)</f>
        <v>1.900745008001095</v>
      </c>
      <c r="G49" s="61">
        <f>(G25 * SQRT(COUNT(raw_data!A:A) - 2)) / SQRT(1 - G25^2)</f>
        <v>1.0108800388961459</v>
      </c>
      <c r="H49" s="59">
        <f>(H25 * SQRT(COUNT(raw_data!A:A) - 2)) / SQRT(1 - H25^2)</f>
        <v>0.64886538114894543</v>
      </c>
      <c r="I49" s="33">
        <f>(I25 * SQRT(COUNT(raw_data!A:A) - 2)) / SQRT(1 - I25^2)</f>
        <v>-1.2590916480903969</v>
      </c>
      <c r="J49" s="59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14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6"/>
    </row>
    <row r="50" spans="1:22" ht="14.5" customHeight="1" thickBot="1" x14ac:dyDescent="0.4">
      <c r="A50" s="98" t="s">
        <v>471</v>
      </c>
      <c r="B50" s="47">
        <f>(B26 * SQRT(COUNT(raw_data!A:A) - 2)) / SQRT(1 - B26^2)</f>
        <v>2.5024211878183573</v>
      </c>
      <c r="C50" s="47">
        <f>(C26 * SQRT(COUNT(raw_data!A:A) - 2)) / SQRT(1 - C26^2)</f>
        <v>2.3999999999999981</v>
      </c>
      <c r="D50" s="47">
        <f>(D26 * SQRT(COUNT(raw_data!A:A) - 2)) / SQRT(1 - D26^2)</f>
        <v>2.0536130450044152</v>
      </c>
      <c r="E50" s="47">
        <f>(E26 * SQRT(COUNT(raw_data!A:A) - 2)) / SQRT(1 - E26^2)</f>
        <v>2.2484906729641283</v>
      </c>
      <c r="F50" s="47">
        <f>(F26 * SQRT(COUNT(raw_data!A:A) - 2)) / SQRT(1 - F26^2)</f>
        <v>1.0238012571219606</v>
      </c>
      <c r="G50" s="47">
        <f>(G26 * SQRT(COUNT(raw_data!A:A) - 2)) / SQRT(1 - G26^2)</f>
        <v>0.66124466858609565</v>
      </c>
      <c r="H50" s="60">
        <f>(H26 * SQRT(COUNT(raw_data!A:A) - 2)) / SQRT(1 - H26^2)</f>
        <v>0.50961969174652877</v>
      </c>
      <c r="I50" s="62">
        <f>(I26 * SQRT(COUNT(raw_data!A:A) - 2)) / SQRT(1 - I26^2)</f>
        <v>-1.298045868574403</v>
      </c>
      <c r="J50" s="60">
        <f>(J26 * SQRT(COUNT(raw_data!A:A) - 2)) / SQRT(1 - J26^2)</f>
        <v>-1.2349398158733558</v>
      </c>
      <c r="K50" s="61">
        <f>(K26 * SQRT(COUNT(raw_data!A:A) - 2)) / SQRT(1 - K26^2)</f>
        <v>5.8161217943981089</v>
      </c>
      <c r="L50" s="61">
        <f>(L26 * SQRT(COUNT(raw_data!A:A) - 2)) / SQRT(1 - L26^2)</f>
        <v>1.3859113583065961</v>
      </c>
      <c r="M50" s="61">
        <f>(M26 * SQRT(COUNT(raw_data!A:A) - 2)) / SQRT(1 - M26^2)</f>
        <v>1.300054170052318</v>
      </c>
      <c r="N50" s="61">
        <f>(N26 * SQRT(COUNT(raw_data!A:A) - 2)) / SQRT(1 - N26^2)</f>
        <v>-1.8885867140632733</v>
      </c>
      <c r="O50" s="61">
        <f>(O26 * SQRT(COUNT(raw_data!A:A) - 2)) / SQRT(1 - O26^2)</f>
        <v>2.2840920134711267</v>
      </c>
      <c r="P50" s="61">
        <f>(P26 * SQRT(COUNT(raw_data!A:A) - 2)) / SQRT(1 - P26^2)</f>
        <v>1.4438457513688665</v>
      </c>
      <c r="Q50" s="61">
        <f>(Q26 * SQRT(COUNT(raw_data!A:A) - 2)) / SQRT(1 - Q26^2)</f>
        <v>1.716232660642065</v>
      </c>
      <c r="R50" s="117">
        <f>(R26 * SQRT(COUNT(raw_data!A:A) - 2)) / SQRT(1 - R26^2)</f>
        <v>0.77459666924148285</v>
      </c>
      <c r="S50" s="47">
        <f>(S26 * SQRT(COUNT(raw_data!A:A) - 2)) / SQRT(1 - S26^2)</f>
        <v>1.994524879865597</v>
      </c>
      <c r="T50" s="47">
        <f>(T26 * SQRT(COUNT(raw_data!A:A) - 2)) / SQRT(1 - T26^2)</f>
        <v>2.2780839424084562</v>
      </c>
      <c r="U50" s="47">
        <f>(U26 * SQRT(COUNT(raw_data!A:A) - 2)) / SQRT(1 - U26^2)</f>
        <v>5.5269372687884211</v>
      </c>
      <c r="V50" s="48">
        <v>1</v>
      </c>
    </row>
    <row r="51" spans="1:22" x14ac:dyDescent="0.35">
      <c r="A51" s="321" t="s">
        <v>618</v>
      </c>
      <c r="B51" s="50"/>
      <c r="C51" s="43" t="s">
        <v>621</v>
      </c>
    </row>
    <row r="52" spans="1:22" ht="16" customHeight="1" thickBot="1" x14ac:dyDescent="0.4">
      <c r="A52" s="321"/>
      <c r="B52" s="51"/>
      <c r="C52" s="43" t="s">
        <v>622</v>
      </c>
    </row>
    <row r="53" spans="1:22" ht="15" thickBot="1" x14ac:dyDescent="0.4">
      <c r="A53" s="52" t="s">
        <v>623</v>
      </c>
      <c r="B53" s="90" t="s">
        <v>452</v>
      </c>
      <c r="C53" s="90" t="s">
        <v>453</v>
      </c>
      <c r="D53" s="90" t="s">
        <v>454</v>
      </c>
      <c r="E53" s="90" t="s">
        <v>485</v>
      </c>
      <c r="F53" s="90" t="s">
        <v>455</v>
      </c>
      <c r="G53" s="90" t="s">
        <v>456</v>
      </c>
      <c r="H53" s="91" t="s">
        <v>457</v>
      </c>
      <c r="I53" s="91" t="s">
        <v>458</v>
      </c>
      <c r="J53" s="97" t="s">
        <v>496</v>
      </c>
      <c r="K53" s="97" t="s">
        <v>460</v>
      </c>
      <c r="L53" s="97" t="s">
        <v>486</v>
      </c>
      <c r="M53" s="97" t="s">
        <v>609</v>
      </c>
      <c r="N53" s="97" t="s">
        <v>610</v>
      </c>
      <c r="O53" s="97" t="s">
        <v>464</v>
      </c>
      <c r="P53" s="97" t="s">
        <v>495</v>
      </c>
      <c r="Q53" s="97" t="s">
        <v>466</v>
      </c>
      <c r="R53" s="96" t="s">
        <v>467</v>
      </c>
      <c r="S53" s="94" t="s">
        <v>611</v>
      </c>
      <c r="T53" s="94" t="s">
        <v>612</v>
      </c>
      <c r="U53" s="94" t="s">
        <v>469</v>
      </c>
      <c r="V53" s="95" t="s">
        <v>471</v>
      </c>
    </row>
    <row r="54" spans="1:22" x14ac:dyDescent="0.35">
      <c r="A54" s="99" t="s">
        <v>452</v>
      </c>
      <c r="B54" s="56">
        <v>1</v>
      </c>
      <c r="C54" s="57"/>
      <c r="D54" s="57"/>
      <c r="E54" s="57"/>
      <c r="F54" s="57"/>
      <c r="G54" s="58"/>
      <c r="H54" s="56"/>
      <c r="I54" s="58"/>
      <c r="J54" s="56"/>
      <c r="K54" s="57"/>
      <c r="L54" s="57"/>
      <c r="M54" s="57"/>
      <c r="N54" s="57"/>
      <c r="O54" s="57"/>
      <c r="P54" s="57"/>
      <c r="Q54" s="58"/>
      <c r="R54" s="113"/>
      <c r="S54" s="13"/>
      <c r="T54" s="13"/>
      <c r="U54" s="13"/>
      <c r="V54" s="45"/>
    </row>
    <row r="55" spans="1:22" x14ac:dyDescent="0.35">
      <c r="A55" s="100" t="s">
        <v>453</v>
      </c>
      <c r="B55" s="59">
        <f>_xlfn.T.DIST.2T(B31, COUNT(raw_data!A:A) - 2)</f>
        <v>1.5303115003794061E-2</v>
      </c>
      <c r="C55" s="1">
        <v>1</v>
      </c>
      <c r="D55" s="1"/>
      <c r="E55" s="1"/>
      <c r="F55" s="1"/>
      <c r="G55" s="33"/>
      <c r="H55" s="59"/>
      <c r="I55" s="33"/>
      <c r="J55" s="59"/>
      <c r="K55" s="1"/>
      <c r="L55" s="1"/>
      <c r="M55" s="1"/>
      <c r="N55" s="1"/>
      <c r="O55" s="1"/>
      <c r="P55" s="1"/>
      <c r="Q55" s="33"/>
      <c r="R55" s="114"/>
      <c r="S55" s="1"/>
      <c r="T55" s="1"/>
      <c r="U55" s="1"/>
      <c r="V55" s="46"/>
    </row>
    <row r="56" spans="1:22" x14ac:dyDescent="0.35">
      <c r="A56" s="100" t="s">
        <v>454</v>
      </c>
      <c r="B56" s="59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33"/>
      <c r="H56" s="59"/>
      <c r="I56" s="33"/>
      <c r="J56" s="59"/>
      <c r="K56" s="1"/>
      <c r="L56" s="1"/>
      <c r="M56" s="1"/>
      <c r="N56" s="1"/>
      <c r="O56" s="1"/>
      <c r="P56" s="1"/>
      <c r="Q56" s="33"/>
      <c r="R56" s="114"/>
      <c r="S56" s="1"/>
      <c r="T56" s="1"/>
      <c r="U56" s="1"/>
      <c r="V56" s="46"/>
    </row>
    <row r="57" spans="1:22" x14ac:dyDescent="0.35">
      <c r="A57" s="100" t="s">
        <v>485</v>
      </c>
      <c r="B57" s="59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33"/>
      <c r="H57" s="59"/>
      <c r="I57" s="33"/>
      <c r="J57" s="59"/>
      <c r="K57" s="1"/>
      <c r="L57" s="1"/>
      <c r="M57" s="1"/>
      <c r="N57" s="1"/>
      <c r="O57" s="1"/>
      <c r="P57" s="1"/>
      <c r="Q57" s="33"/>
      <c r="R57" s="114"/>
      <c r="S57" s="1"/>
      <c r="T57" s="1"/>
      <c r="U57" s="1"/>
      <c r="V57" s="46"/>
    </row>
    <row r="58" spans="1:22" x14ac:dyDescent="0.35">
      <c r="A58" s="100" t="s">
        <v>455</v>
      </c>
      <c r="B58" s="59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33"/>
      <c r="H58" s="59"/>
      <c r="I58" s="33"/>
      <c r="J58" s="59"/>
      <c r="K58" s="1"/>
      <c r="L58" s="1"/>
      <c r="M58" s="1"/>
      <c r="N58" s="1"/>
      <c r="O58" s="1"/>
      <c r="P58" s="1"/>
      <c r="Q58" s="33"/>
      <c r="R58" s="114"/>
      <c r="S58" s="1"/>
      <c r="T58" s="1"/>
      <c r="U58" s="1"/>
      <c r="V58" s="46"/>
    </row>
    <row r="59" spans="1:22" ht="15" thickBot="1" x14ac:dyDescent="0.4">
      <c r="A59" s="101" t="s">
        <v>456</v>
      </c>
      <c r="B59" s="84">
        <f>_xlfn.T.DIST.2T(B35, COUNT(raw_data!A:A) - 2)</f>
        <v>0.39489257536011735</v>
      </c>
      <c r="C59" s="47">
        <f>_xlfn.T.DIST.2T(C35, COUNT(raw_data!A:A) - 2)</f>
        <v>0.1981313803204664</v>
      </c>
      <c r="D59" s="47">
        <f>_xlfn.T.DIST.2T(D35, COUNT(raw_data!A:A) - 2)</f>
        <v>0.31503721920086813</v>
      </c>
      <c r="E59" s="47">
        <f>_xlfn.T.DIST.2T(E35, COUNT(raw_data!A:A) - 2)</f>
        <v>0.28025742770376372</v>
      </c>
      <c r="F59" s="47">
        <f>_xlfn.T.DIST.2T(F35, COUNT(raw_data!A:A) - 2)</f>
        <v>0.11831109673230512</v>
      </c>
      <c r="G59" s="85">
        <v>1</v>
      </c>
      <c r="H59" s="84"/>
      <c r="I59" s="85"/>
      <c r="J59" s="84"/>
      <c r="K59" s="47"/>
      <c r="L59" s="47"/>
      <c r="M59" s="47"/>
      <c r="N59" s="47"/>
      <c r="O59" s="47"/>
      <c r="P59" s="47"/>
      <c r="Q59" s="85"/>
      <c r="R59" s="115"/>
      <c r="S59" s="47"/>
      <c r="T59" s="47"/>
      <c r="U59" s="47"/>
      <c r="V59" s="48"/>
    </row>
    <row r="60" spans="1:22" x14ac:dyDescent="0.35">
      <c r="A60" s="102" t="s">
        <v>457</v>
      </c>
      <c r="B60" s="111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12">
        <f>_xlfn.T.DIST.2T(G36, COUNT(raw_data!A:A) - 2)</f>
        <v>0.44351152618355949</v>
      </c>
      <c r="H60" s="111">
        <v>1</v>
      </c>
      <c r="I60" s="112"/>
      <c r="J60" s="111"/>
      <c r="K60" s="13"/>
      <c r="L60" s="13"/>
      <c r="M60" s="13"/>
      <c r="N60" s="13"/>
      <c r="O60" s="13"/>
      <c r="P60" s="13"/>
      <c r="Q60" s="112"/>
      <c r="R60" s="116"/>
      <c r="S60" s="13"/>
      <c r="T60" s="13"/>
      <c r="U60" s="13"/>
      <c r="V60" s="45"/>
    </row>
    <row r="61" spans="1:22" ht="15" thickBot="1" x14ac:dyDescent="0.4">
      <c r="A61" s="103" t="s">
        <v>458</v>
      </c>
      <c r="B61" s="84" t="e">
        <f>_xlfn.T.DIST.2T(B37, COUNT(raw_data!A:A) - 2)</f>
        <v>#NUM!</v>
      </c>
      <c r="C61" s="47" t="e">
        <f>_xlfn.T.DIST.2T(C37, COUNT(raw_data!A:A) - 2)</f>
        <v>#NUM!</v>
      </c>
      <c r="D61" s="47" t="e">
        <f>_xlfn.T.DIST.2T(D37, COUNT(raw_data!A:A) - 2)</f>
        <v>#NUM!</v>
      </c>
      <c r="E61" s="47" t="e">
        <f>_xlfn.T.DIST.2T(E37, COUNT(raw_data!A:A) - 2)</f>
        <v>#NUM!</v>
      </c>
      <c r="F61" s="47" t="e">
        <f>_xlfn.T.DIST.2T(F37, COUNT(raw_data!A:A) - 2)</f>
        <v>#NUM!</v>
      </c>
      <c r="G61" s="85" t="e">
        <f>_xlfn.T.DIST.2T(G37, COUNT(raw_data!A:A) - 2)</f>
        <v>#NUM!</v>
      </c>
      <c r="H61" s="84" t="e">
        <f>_xlfn.T.DIST.2T(H37, COUNT(raw_data!A:A) - 2)</f>
        <v>#NUM!</v>
      </c>
      <c r="I61" s="85">
        <v>1</v>
      </c>
      <c r="J61" s="84"/>
      <c r="K61" s="47"/>
      <c r="L61" s="47"/>
      <c r="M61" s="47"/>
      <c r="N61" s="47"/>
      <c r="O61" s="47"/>
      <c r="P61" s="47"/>
      <c r="Q61" s="85"/>
      <c r="R61" s="115"/>
      <c r="S61" s="47"/>
      <c r="T61" s="47"/>
      <c r="U61" s="47"/>
      <c r="V61" s="48"/>
    </row>
    <row r="62" spans="1:22" x14ac:dyDescent="0.35">
      <c r="A62" s="104" t="s">
        <v>496</v>
      </c>
      <c r="B62" s="111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12" t="e">
        <f>_xlfn.T.DIST.2T(G38, COUNT(raw_data!A:A) - 2)</f>
        <v>#NUM!</v>
      </c>
      <c r="H62" s="111" t="e">
        <f>_xlfn.T.DIST.2T(H38, COUNT(raw_data!A:A) - 2)</f>
        <v>#NUM!</v>
      </c>
      <c r="I62" s="112">
        <f>_xlfn.T.DIST.2T(I38, COUNT(raw_data!A:A) - 2)</f>
        <v>1.1146797121351106E-2</v>
      </c>
      <c r="J62" s="111">
        <v>1</v>
      </c>
      <c r="K62" s="13"/>
      <c r="L62" s="13"/>
      <c r="M62" s="13"/>
      <c r="N62" s="13"/>
      <c r="O62" s="13"/>
      <c r="P62" s="13"/>
      <c r="Q62" s="112"/>
      <c r="R62" s="116"/>
      <c r="S62" s="13"/>
      <c r="T62" s="13"/>
      <c r="U62" s="13"/>
      <c r="V62" s="45"/>
    </row>
    <row r="63" spans="1:22" x14ac:dyDescent="0.35">
      <c r="A63" s="105" t="s">
        <v>460</v>
      </c>
      <c r="B63" s="59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33">
        <f>_xlfn.T.DIST.2T(G39, COUNT(raw_data!A:A) - 2)</f>
        <v>0.70645881537033539</v>
      </c>
      <c r="H63" s="59">
        <f>_xlfn.T.DIST.2T(H39, COUNT(raw_data!A:A) - 2)</f>
        <v>0.83274606081212466</v>
      </c>
      <c r="I63" s="33" t="e">
        <f>_xlfn.T.DIST.2T(I39, COUNT(raw_data!A:A) - 2)</f>
        <v>#NUM!</v>
      </c>
      <c r="J63" s="59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33"/>
      <c r="R63" s="114"/>
      <c r="S63" s="1"/>
      <c r="T63" s="1"/>
      <c r="U63" s="1"/>
      <c r="V63" s="46"/>
    </row>
    <row r="64" spans="1:22" x14ac:dyDescent="0.35">
      <c r="A64" s="105" t="s">
        <v>486</v>
      </c>
      <c r="B64" s="59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33">
        <f>_xlfn.T.DIST.2T(G40, COUNT(raw_data!A:A) - 2)</f>
        <v>0.30500591455474163</v>
      </c>
      <c r="H64" s="59">
        <f>_xlfn.T.DIST.2T(H40, COUNT(raw_data!A:A) - 2)</f>
        <v>0.43086723263653592</v>
      </c>
      <c r="I64" s="33" t="e">
        <f>_xlfn.T.DIST.2T(I40, COUNT(raw_data!A:A) - 2)</f>
        <v>#NUM!</v>
      </c>
      <c r="J64" s="59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33"/>
      <c r="R64" s="114"/>
      <c r="S64" s="1"/>
      <c r="T64" s="1"/>
      <c r="U64" s="1"/>
      <c r="V64" s="46"/>
    </row>
    <row r="65" spans="1:22" x14ac:dyDescent="0.35">
      <c r="A65" s="105" t="s">
        <v>609</v>
      </c>
      <c r="B65" s="59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33">
        <f>_xlfn.T.DIST.2T(G41, COUNT(raw_data!A:A) - 2)</f>
        <v>0.36304795166890735</v>
      </c>
      <c r="H65" s="59">
        <f>_xlfn.T.DIST.2T(H41, COUNT(raw_data!A:A) - 2)</f>
        <v>0.13854271563098794</v>
      </c>
      <c r="I65" s="33" t="e">
        <f>_xlfn.T.DIST.2T(I41, COUNT(raw_data!A:A) - 2)</f>
        <v>#NUM!</v>
      </c>
      <c r="J65" s="59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33"/>
      <c r="R65" s="114"/>
      <c r="S65" s="1"/>
      <c r="T65" s="1"/>
      <c r="U65" s="1"/>
      <c r="V65" s="46"/>
    </row>
    <row r="66" spans="1:22" x14ac:dyDescent="0.35">
      <c r="A66" s="105" t="s">
        <v>610</v>
      </c>
      <c r="B66" s="59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33" t="e">
        <f>_xlfn.T.DIST.2T(G42, COUNT(raw_data!A:A) - 2)</f>
        <v>#NUM!</v>
      </c>
      <c r="H66" s="59" t="e">
        <f>_xlfn.T.DIST.2T(H42, COUNT(raw_data!A:A) - 2)</f>
        <v>#NUM!</v>
      </c>
      <c r="I66" s="33">
        <f>_xlfn.T.DIST.2T(I42, COUNT(raw_data!A:A) - 2)</f>
        <v>7.3570567893860336E-2</v>
      </c>
      <c r="J66" s="59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33"/>
      <c r="R66" s="114"/>
      <c r="S66" s="1"/>
      <c r="T66" s="1"/>
      <c r="U66" s="1"/>
      <c r="V66" s="46"/>
    </row>
    <row r="67" spans="1:22" x14ac:dyDescent="0.35">
      <c r="A67" s="105" t="s">
        <v>464</v>
      </c>
      <c r="B67" s="59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33">
        <f>_xlfn.T.DIST.2T(G43, COUNT(raw_data!A:A) - 2)</f>
        <v>0.48060932255723199</v>
      </c>
      <c r="H67" s="59">
        <f>_xlfn.T.DIST.2T(H43, COUNT(raw_data!A:A) - 2)</f>
        <v>0.1045572076373992</v>
      </c>
      <c r="I67" s="33" t="e">
        <f>_xlfn.T.DIST.2T(I43, COUNT(raw_data!A:A) - 2)</f>
        <v>#NUM!</v>
      </c>
      <c r="J67" s="59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33"/>
      <c r="R67" s="114"/>
      <c r="S67" s="1"/>
      <c r="T67" s="1"/>
      <c r="U67" s="1"/>
      <c r="V67" s="46"/>
    </row>
    <row r="68" spans="1:22" x14ac:dyDescent="0.35">
      <c r="A68" s="105" t="s">
        <v>495</v>
      </c>
      <c r="B68" s="59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33">
        <f>_xlfn.T.DIST.2T(G44, COUNT(raw_data!A:A) - 2)</f>
        <v>0.80932351662767132</v>
      </c>
      <c r="H68" s="59">
        <f>_xlfn.T.DIST.2T(H44, COUNT(raw_data!A:A) - 2)</f>
        <v>0.44416916015033292</v>
      </c>
      <c r="I68" s="33" t="e">
        <f>_xlfn.T.DIST.2T(I44, COUNT(raw_data!A:A) - 2)</f>
        <v>#NUM!</v>
      </c>
      <c r="J68" s="59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33"/>
      <c r="R68" s="114"/>
      <c r="S68" s="1"/>
      <c r="T68" s="1"/>
      <c r="U68" s="1"/>
      <c r="V68" s="46"/>
    </row>
    <row r="69" spans="1:22" ht="15" thickBot="1" x14ac:dyDescent="0.4">
      <c r="A69" s="106" t="s">
        <v>466</v>
      </c>
      <c r="B69" s="84">
        <f>_xlfn.T.DIST.2T(B45, COUNT(raw_data!A:A) - 2)</f>
        <v>1.0200191387450127E-2</v>
      </c>
      <c r="C69" s="47">
        <f>_xlfn.T.DIST.2T(C45, COUNT(raw_data!A:A) - 2)</f>
        <v>5.2761079358707866E-3</v>
      </c>
      <c r="D69" s="47">
        <f>_xlfn.T.DIST.2T(D45, COUNT(raw_data!A:A) - 2)</f>
        <v>4.0763526868416669E-9</v>
      </c>
      <c r="E69" s="47">
        <f>_xlfn.T.DIST.2T(E45, COUNT(raw_data!A:A) - 2)</f>
        <v>5.0334833707743821E-7</v>
      </c>
      <c r="F69" s="47">
        <f>_xlfn.T.DIST.2T(F45, COUNT(raw_data!A:A) - 2)</f>
        <v>1.0269277883594413E-3</v>
      </c>
      <c r="G69" s="85">
        <f>_xlfn.T.DIST.2T(G45, COUNT(raw_data!A:A) - 2)</f>
        <v>0.31215994619329684</v>
      </c>
      <c r="H69" s="84">
        <f>_xlfn.T.DIST.2T(H45, COUNT(raw_data!A:A) - 2)</f>
        <v>5.3570733729846415E-2</v>
      </c>
      <c r="I69" s="85" t="e">
        <f>_xlfn.T.DIST.2T(I45, COUNT(raw_data!A:A) - 2)</f>
        <v>#NUM!</v>
      </c>
      <c r="J69" s="84" t="e">
        <f>_xlfn.T.DIST.2T(J45, COUNT(raw_data!A:A) - 2)</f>
        <v>#NUM!</v>
      </c>
      <c r="K69" s="47">
        <f>_xlfn.T.DIST.2T(K45, COUNT(raw_data!A:A) - 2)</f>
        <v>0.1653339785858535</v>
      </c>
      <c r="L69" s="47">
        <f>_xlfn.T.DIST.2T(L45, COUNT(raw_data!A:A) - 2)</f>
        <v>0.5709390676208419</v>
      </c>
      <c r="M69" s="47">
        <f>_xlfn.T.DIST.2T(M45, COUNT(raw_data!A:A) - 2)</f>
        <v>2.7208560338869609E-2</v>
      </c>
      <c r="N69" s="47" t="e">
        <f>_xlfn.T.DIST.2T(N45, COUNT(raw_data!A:A) - 2)</f>
        <v>#NUM!</v>
      </c>
      <c r="O69" s="47">
        <f>_xlfn.T.DIST.2T(O45, COUNT(raw_data!A:A) - 2)</f>
        <v>2.7418870088220123E-3</v>
      </c>
      <c r="P69" s="47">
        <f>_xlfn.T.DIST.2T(P45, COUNT(raw_data!A:A) - 2)</f>
        <v>2.0773377112267887E-3</v>
      </c>
      <c r="Q69" s="85">
        <v>1</v>
      </c>
      <c r="R69" s="115"/>
      <c r="S69" s="47"/>
      <c r="T69" s="47"/>
      <c r="U69" s="47"/>
      <c r="V69" s="48"/>
    </row>
    <row r="70" spans="1:22" ht="15" thickBot="1" x14ac:dyDescent="0.4">
      <c r="A70" s="107" t="s">
        <v>467</v>
      </c>
      <c r="B70" s="59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33" t="e">
        <f>_xlfn.T.DIST.2T(G46, COUNT(raw_data!A:A) - 2)</f>
        <v>#NUM!</v>
      </c>
      <c r="H70" s="59">
        <f>_xlfn.T.DIST.2T(H46, COUNT(raw_data!A:A) - 2)</f>
        <v>0.77071327856932448</v>
      </c>
      <c r="I70" s="33">
        <f>_xlfn.T.DIST.2T(I46, COUNT(raw_data!A:A) - 2)</f>
        <v>0.90680964433156919</v>
      </c>
      <c r="J70" s="59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33">
        <f>_xlfn.T.DIST.2T(Q46, COUNT(raw_data!A:A) - 2)</f>
        <v>0.54473730080449112</v>
      </c>
      <c r="R70" s="114">
        <v>1</v>
      </c>
      <c r="S70" s="1"/>
      <c r="T70" s="1"/>
      <c r="U70" s="1"/>
      <c r="V70" s="46"/>
    </row>
    <row r="71" spans="1:22" x14ac:dyDescent="0.35">
      <c r="A71" s="108" t="s">
        <v>611</v>
      </c>
      <c r="B71" s="111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12">
        <f>_xlfn.T.DIST.2T(G47, COUNT(raw_data!A:A) - 2)</f>
        <v>0.18344169322415385</v>
      </c>
      <c r="H71" s="111">
        <f>_xlfn.T.DIST.2T(H47, COUNT(raw_data!A:A) - 2)</f>
        <v>6.8158828783734832E-2</v>
      </c>
      <c r="I71" s="112" t="e">
        <f>_xlfn.T.DIST.2T(I47, COUNT(raw_data!A:A) - 2)</f>
        <v>#NUM!</v>
      </c>
      <c r="J71" s="111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12">
        <f>_xlfn.T.DIST.2T(Q47, COUNT(raw_data!A:A) - 2)</f>
        <v>2.3000924132554252E-4</v>
      </c>
      <c r="R71" s="116">
        <f>_xlfn.T.DIST.2T(R47, COUNT(raw_data!A:A) - 2)</f>
        <v>0.44583834154275115</v>
      </c>
      <c r="S71" s="13">
        <v>1</v>
      </c>
      <c r="T71" s="13"/>
      <c r="U71" s="13"/>
      <c r="V71" s="45"/>
    </row>
    <row r="72" spans="1:22" x14ac:dyDescent="0.35">
      <c r="A72" s="109" t="s">
        <v>612</v>
      </c>
      <c r="B72" s="59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33">
        <f>_xlfn.T.DIST.2T(G48, COUNT(raw_data!A:A) - 2)</f>
        <v>0.24248551522384956</v>
      </c>
      <c r="H72" s="59">
        <f>_xlfn.T.DIST.2T(H48, COUNT(raw_data!A:A) - 2)</f>
        <v>6.557131909000101E-2</v>
      </c>
      <c r="I72" s="33" t="e">
        <f>_xlfn.T.DIST.2T(I48, COUNT(raw_data!A:A) - 2)</f>
        <v>#NUM!</v>
      </c>
      <c r="J72" s="59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33">
        <f>_xlfn.T.DIST.2T(Q48, COUNT(raw_data!A:A) - 2)</f>
        <v>1.3451376287921851E-4</v>
      </c>
      <c r="R72" s="114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6"/>
    </row>
    <row r="73" spans="1:22" x14ac:dyDescent="0.35">
      <c r="A73" s="109" t="s">
        <v>469</v>
      </c>
      <c r="B73" s="59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33">
        <f>_xlfn.T.DIST.2T(G49, COUNT(raw_data!A:A) - 2)</f>
        <v>0.34166766932340248</v>
      </c>
      <c r="H73" s="59">
        <f>_xlfn.T.DIST.2T(H49, COUNT(raw_data!A:A) - 2)</f>
        <v>0.53460461436009654</v>
      </c>
      <c r="I73" s="33" t="e">
        <f>_xlfn.T.DIST.2T(I49, COUNT(raw_data!A:A) - 2)</f>
        <v>#NUM!</v>
      </c>
      <c r="J73" s="59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33">
        <f>_xlfn.T.DIST.2T(Q49, COUNT(raw_data!A:A) - 2)</f>
        <v>7.4232093305194674E-2</v>
      </c>
      <c r="R73" s="114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6"/>
    </row>
    <row r="74" spans="1:22" ht="15" thickBot="1" x14ac:dyDescent="0.4">
      <c r="A74" s="110" t="s">
        <v>471</v>
      </c>
      <c r="B74" s="60">
        <f>_xlfn.T.DIST.2T(B50, COUNT(raw_data!A:A) - 2)</f>
        <v>3.680293368955264E-2</v>
      </c>
      <c r="C74" s="61">
        <f>_xlfn.T.DIST.2T(C50, COUNT(raw_data!A:A) - 2)</f>
        <v>4.3176727827846817E-2</v>
      </c>
      <c r="D74" s="61">
        <f>_xlfn.T.DIST.2T(D50, COUNT(raw_data!A:A) - 2)</f>
        <v>7.4091326155433318E-2</v>
      </c>
      <c r="E74" s="61">
        <f>_xlfn.T.DIST.2T(E50, COUNT(raw_data!A:A) - 2)</f>
        <v>5.46959769415091E-2</v>
      </c>
      <c r="F74" s="61">
        <f>_xlfn.T.DIST.2T(F50, COUNT(raw_data!A:A) - 2)</f>
        <v>0.33588751488431462</v>
      </c>
      <c r="G74" s="62">
        <f>_xlfn.T.DIST.2T(G50, COUNT(raw_data!A:A) - 2)</f>
        <v>0.52703650146924952</v>
      </c>
      <c r="H74" s="60">
        <f>_xlfn.T.DIST.2T(H50, COUNT(raw_data!A:A) - 2)</f>
        <v>0.62407535954144155</v>
      </c>
      <c r="I74" s="62" t="e">
        <f>_xlfn.T.DIST.2T(I50, COUNT(raw_data!A:A) - 2)</f>
        <v>#NUM!</v>
      </c>
      <c r="J74" s="60" t="e">
        <f>_xlfn.T.DIST.2T(J50, COUNT(raw_data!A:A) - 2)</f>
        <v>#NUM!</v>
      </c>
      <c r="K74" s="61">
        <f>_xlfn.T.DIST.2T(K50, COUNT(raw_data!A:A) - 2)</f>
        <v>3.9779173622276357E-4</v>
      </c>
      <c r="L74" s="61">
        <f>_xlfn.T.DIST.2T(L50, COUNT(raw_data!A:A) - 2)</f>
        <v>0.20318026478672366</v>
      </c>
      <c r="M74" s="61">
        <f>_xlfn.T.DIST.2T(M50, COUNT(raw_data!A:A) - 2)</f>
        <v>0.2297859402849754</v>
      </c>
      <c r="N74" s="61" t="e">
        <f>_xlfn.T.DIST.2T(N50, COUNT(raw_data!A:A) - 2)</f>
        <v>#NUM!</v>
      </c>
      <c r="O74" s="61">
        <f>_xlfn.T.DIST.2T(O50, COUNT(raw_data!A:A) - 2)</f>
        <v>5.1739797962892423E-2</v>
      </c>
      <c r="P74" s="61">
        <f>_xlfn.T.DIST.2T(P50, COUNT(raw_data!A:A) - 2)</f>
        <v>0.18677653942190667</v>
      </c>
      <c r="Q74" s="62">
        <f>_xlfn.T.DIST.2T(Q50, COUNT(raw_data!A:A) - 2)</f>
        <v>0.12445457981879561</v>
      </c>
      <c r="R74" s="117">
        <f>_xlfn.T.DIST.2T(R50, COUNT(raw_data!A:A) - 2)</f>
        <v>0.4608560143074204</v>
      </c>
      <c r="S74" s="47">
        <f>_xlfn.T.DIST.2T(S50, COUNT(raw_data!A:A) - 2)</f>
        <v>8.1201994708422973E-2</v>
      </c>
      <c r="T74" s="47">
        <f>_xlfn.T.DIST.2T(T50, COUNT(raw_data!A:A) - 2)</f>
        <v>5.2227286169775594E-2</v>
      </c>
      <c r="U74" s="47">
        <f>_xlfn.T.DIST.2T(U50, COUNT(raw_data!A:A) - 2)</f>
        <v>5.5582686181969085E-4</v>
      </c>
      <c r="V74" s="48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2020-06-16T07:01:06Z</dcterms:modified>
</cp:coreProperties>
</file>