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9DCA3107-F227-4998-9E84-5D49FA3D8C8F}" xr6:coauthVersionLast="45" xr6:coauthVersionMax="45" xr10:uidLastSave="{00000000-0000-0000-0000-000000000000}"/>
  <bookViews>
    <workbookView xWindow="8880" yWindow="450" windowWidth="9390" windowHeight="8450" firstSheet="4" activeTab="5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heet1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5" l="1"/>
  <c r="K18" i="15" l="1"/>
  <c r="K19" i="15"/>
  <c r="K20" i="15"/>
  <c r="K21" i="15"/>
  <c r="K22" i="15"/>
  <c r="K23" i="15"/>
  <c r="K24" i="15"/>
  <c r="K17" i="15"/>
  <c r="K14" i="15"/>
  <c r="K13" i="15"/>
  <c r="K6" i="15"/>
  <c r="K7" i="15"/>
  <c r="K8" i="15"/>
  <c r="K9" i="15"/>
  <c r="K10" i="15"/>
  <c r="K5" i="15"/>
  <c r="M33" i="15" l="1"/>
  <c r="M32" i="15"/>
  <c r="M31" i="15"/>
  <c r="M30" i="15"/>
  <c r="M27" i="15"/>
  <c r="M24" i="15"/>
  <c r="M23" i="15"/>
  <c r="M22" i="15"/>
  <c r="M21" i="15"/>
  <c r="M20" i="15"/>
  <c r="M19" i="15"/>
  <c r="M18" i="15"/>
  <c r="M17" i="15"/>
  <c r="M14" i="15"/>
  <c r="M13" i="15"/>
  <c r="M10" i="15"/>
  <c r="M9" i="15"/>
  <c r="M8" i="15"/>
  <c r="M7" i="15"/>
  <c r="M6" i="15"/>
  <c r="I33" i="15"/>
  <c r="I32" i="15"/>
  <c r="I31" i="15"/>
  <c r="I30" i="15"/>
  <c r="I27" i="15"/>
  <c r="I24" i="15"/>
  <c r="I23" i="15"/>
  <c r="I22" i="15"/>
  <c r="I21" i="15"/>
  <c r="I20" i="15"/>
  <c r="I19" i="15"/>
  <c r="I18" i="15"/>
  <c r="I17" i="15"/>
  <c r="I13" i="15"/>
  <c r="I14" i="15"/>
  <c r="I10" i="15"/>
  <c r="I8" i="15"/>
  <c r="I7" i="15"/>
  <c r="I6" i="15"/>
  <c r="H33" i="15"/>
  <c r="H32" i="15"/>
  <c r="H31" i="15"/>
  <c r="H30" i="15"/>
  <c r="H27" i="15"/>
  <c r="H24" i="15"/>
  <c r="H23" i="15"/>
  <c r="H22" i="15"/>
  <c r="H21" i="15"/>
  <c r="H20" i="15"/>
  <c r="H19" i="15"/>
  <c r="H18" i="15"/>
  <c r="H17" i="15"/>
  <c r="H14" i="15"/>
  <c r="H13" i="15"/>
  <c r="H10" i="15"/>
  <c r="H9" i="15"/>
  <c r="H8" i="15"/>
  <c r="H7" i="15"/>
  <c r="H6" i="15"/>
  <c r="G33" i="15"/>
  <c r="G32" i="15"/>
  <c r="G31" i="15"/>
  <c r="G30" i="15"/>
  <c r="G27" i="15"/>
  <c r="G24" i="15"/>
  <c r="G23" i="15"/>
  <c r="G22" i="15"/>
  <c r="G21" i="15"/>
  <c r="G20" i="15"/>
  <c r="G19" i="15"/>
  <c r="G18" i="15"/>
  <c r="G17" i="15"/>
  <c r="G14" i="15"/>
  <c r="G13" i="15"/>
  <c r="G10" i="15"/>
  <c r="G9" i="15"/>
  <c r="G8" i="15"/>
  <c r="G7" i="15"/>
  <c r="G6" i="15"/>
  <c r="F33" i="15"/>
  <c r="F32" i="15"/>
  <c r="F31" i="15"/>
  <c r="F30" i="15"/>
  <c r="F27" i="15"/>
  <c r="F24" i="15"/>
  <c r="F23" i="15"/>
  <c r="F22" i="15"/>
  <c r="F21" i="15"/>
  <c r="F20" i="15"/>
  <c r="F19" i="15"/>
  <c r="F18" i="15"/>
  <c r="F17" i="15"/>
  <c r="F14" i="15"/>
  <c r="F13" i="15"/>
  <c r="F10" i="15"/>
  <c r="F9" i="15"/>
  <c r="F8" i="15"/>
  <c r="F7" i="15"/>
  <c r="F6" i="15"/>
  <c r="F5" i="15"/>
  <c r="E33" i="15"/>
  <c r="E32" i="15"/>
  <c r="E31" i="15"/>
  <c r="E30" i="15"/>
  <c r="E27" i="15"/>
  <c r="E24" i="15"/>
  <c r="E23" i="15"/>
  <c r="E22" i="15"/>
  <c r="E21" i="15"/>
  <c r="E20" i="15"/>
  <c r="E19" i="15"/>
  <c r="E18" i="15"/>
  <c r="E17" i="15"/>
  <c r="E14" i="15"/>
  <c r="E13" i="15"/>
  <c r="E10" i="15"/>
  <c r="E9" i="15"/>
  <c r="E8" i="15"/>
  <c r="E7" i="15"/>
  <c r="E6" i="15"/>
  <c r="M5" i="15"/>
  <c r="J31" i="15" l="1"/>
  <c r="K31" i="15" s="1"/>
  <c r="J32" i="15"/>
  <c r="K32" i="15" s="1"/>
  <c r="J33" i="15"/>
  <c r="K33" i="15" s="1"/>
  <c r="J30" i="15"/>
  <c r="K30" i="15" s="1"/>
  <c r="J27" i="15"/>
  <c r="K27" i="15" s="1"/>
  <c r="J18" i="15"/>
  <c r="J19" i="15"/>
  <c r="J20" i="15"/>
  <c r="J21" i="15"/>
  <c r="J22" i="15"/>
  <c r="J23" i="15"/>
  <c r="J24" i="15"/>
  <c r="J17" i="15"/>
  <c r="J14" i="15"/>
  <c r="J13" i="15"/>
  <c r="J6" i="15"/>
  <c r="J7" i="15"/>
  <c r="J8" i="15"/>
  <c r="I9" i="15"/>
  <c r="J9" i="15" s="1"/>
  <c r="J10" i="15"/>
  <c r="H5" i="15"/>
  <c r="I5" i="15" s="1"/>
  <c r="J5" i="15" s="1"/>
  <c r="G5" i="15"/>
  <c r="E5" i="15"/>
  <c r="D33" i="15"/>
  <c r="D32" i="15"/>
  <c r="D31" i="15"/>
  <c r="D30" i="15"/>
  <c r="L30" i="15" s="1"/>
  <c r="D27" i="15"/>
  <c r="L27" i="15" s="1"/>
  <c r="D24" i="15"/>
  <c r="L24" i="15" s="1"/>
  <c r="D23" i="15"/>
  <c r="L23" i="15" s="1"/>
  <c r="D22" i="15"/>
  <c r="D21" i="15"/>
  <c r="D20" i="15"/>
  <c r="D19" i="15"/>
  <c r="D18" i="15"/>
  <c r="L18" i="15" s="1"/>
  <c r="D17" i="15"/>
  <c r="L17" i="15" s="1"/>
  <c r="D14" i="15"/>
  <c r="L14" i="15" s="1"/>
  <c r="D13" i="15"/>
  <c r="L13" i="15" s="1"/>
  <c r="D10" i="15"/>
  <c r="D9" i="15"/>
  <c r="D8" i="15"/>
  <c r="D7" i="15"/>
  <c r="D6" i="15"/>
  <c r="L6" i="15" s="1"/>
  <c r="D5" i="15"/>
  <c r="L5" i="15" s="1"/>
  <c r="C33" i="15"/>
  <c r="C32" i="15"/>
  <c r="C31" i="15"/>
  <c r="C30" i="15"/>
  <c r="C27" i="15"/>
  <c r="C24" i="15"/>
  <c r="C23" i="15"/>
  <c r="C22" i="15"/>
  <c r="C21" i="15"/>
  <c r="C20" i="15"/>
  <c r="C19" i="15"/>
  <c r="C18" i="15"/>
  <c r="C17" i="15"/>
  <c r="C14" i="15"/>
  <c r="C13" i="15"/>
  <c r="C10" i="15"/>
  <c r="C9" i="15"/>
  <c r="C8" i="15"/>
  <c r="C7" i="15"/>
  <c r="C6" i="15"/>
  <c r="C5" i="15"/>
  <c r="L7" i="15" l="1"/>
  <c r="L19" i="15"/>
  <c r="L31" i="15"/>
  <c r="L8" i="15"/>
  <c r="L20" i="15"/>
  <c r="L32" i="15"/>
  <c r="L9" i="15"/>
  <c r="L21" i="15"/>
  <c r="L33" i="15"/>
  <c r="L10" i="15"/>
  <c r="L22" i="15"/>
  <c r="CD5" i="14"/>
  <c r="CE5" i="14" s="1"/>
  <c r="CG5" i="14" s="1"/>
  <c r="CF5" i="14" s="1"/>
  <c r="CD6" i="14"/>
  <c r="CE6" i="14" s="1"/>
  <c r="CG6" i="14" s="1"/>
  <c r="CF6" i="14" s="1"/>
  <c r="CD7" i="14"/>
  <c r="CE7" i="14" s="1"/>
  <c r="CG7" i="14" s="1"/>
  <c r="CF7" i="14" s="1"/>
  <c r="CD8" i="14"/>
  <c r="CE8" i="14" s="1"/>
  <c r="CG8" i="14" s="1"/>
  <c r="CF8" i="14" s="1"/>
  <c r="CD9" i="14"/>
  <c r="CE9" i="14" s="1"/>
  <c r="CG9" i="14" s="1"/>
  <c r="CF9" i="14" s="1"/>
  <c r="CD10" i="14"/>
  <c r="CE10" i="14" s="1"/>
  <c r="CG10" i="14" s="1"/>
  <c r="CF10" i="14" s="1"/>
  <c r="CD11" i="14"/>
  <c r="CE11" i="14" s="1"/>
  <c r="CG11" i="14" s="1"/>
  <c r="CF11" i="14" s="1"/>
  <c r="CD12" i="14"/>
  <c r="CE12" i="14" s="1"/>
  <c r="CG12" i="14" s="1"/>
  <c r="CF12" i="14" s="1"/>
  <c r="CD13" i="14"/>
  <c r="CE13" i="14" s="1"/>
  <c r="CG13" i="14" s="1"/>
  <c r="CF13" i="14" s="1"/>
  <c r="CD4" i="14"/>
  <c r="CE4" i="14" s="1"/>
  <c r="CG4" i="14" s="1"/>
  <c r="CF4" i="14" s="1"/>
  <c r="BZ5" i="14"/>
  <c r="CA5" i="14" s="1"/>
  <c r="CC5" i="14" s="1"/>
  <c r="CB5" i="14" s="1"/>
  <c r="BZ6" i="14"/>
  <c r="CA6" i="14" s="1"/>
  <c r="CC6" i="14" s="1"/>
  <c r="CB6" i="14" s="1"/>
  <c r="BZ7" i="14"/>
  <c r="CA7" i="14" s="1"/>
  <c r="CC7" i="14" s="1"/>
  <c r="CB7" i="14" s="1"/>
  <c r="BZ8" i="14"/>
  <c r="CA8" i="14" s="1"/>
  <c r="CC8" i="14" s="1"/>
  <c r="CB8" i="14" s="1"/>
  <c r="BZ9" i="14"/>
  <c r="CA9" i="14" s="1"/>
  <c r="CC9" i="14" s="1"/>
  <c r="CB9" i="14" s="1"/>
  <c r="BZ10" i="14"/>
  <c r="CA10" i="14" s="1"/>
  <c r="CC10" i="14" s="1"/>
  <c r="CB10" i="14" s="1"/>
  <c r="BZ11" i="14"/>
  <c r="CA11" i="14" s="1"/>
  <c r="CC11" i="14" s="1"/>
  <c r="CB11" i="14" s="1"/>
  <c r="BZ12" i="14"/>
  <c r="CA12" i="14" s="1"/>
  <c r="CC12" i="14" s="1"/>
  <c r="CB12" i="14" s="1"/>
  <c r="BZ13" i="14"/>
  <c r="CA13" i="14" s="1"/>
  <c r="CC13" i="14" s="1"/>
  <c r="CB13" i="14" s="1"/>
  <c r="BZ4" i="14"/>
  <c r="CA4" i="14" s="1"/>
  <c r="CC4" i="14" s="1"/>
  <c r="CB4" i="14" s="1"/>
  <c r="ER4" i="16"/>
  <c r="DW5" i="16"/>
  <c r="DW6" i="16"/>
  <c r="DW7" i="16"/>
  <c r="DW8" i="16"/>
  <c r="DW9" i="16"/>
  <c r="DW10" i="16"/>
  <c r="DW11" i="16"/>
  <c r="DW12" i="16"/>
  <c r="DW13" i="16"/>
  <c r="DW4" i="16"/>
  <c r="BV5" i="14" l="1"/>
  <c r="BW5" i="14" s="1"/>
  <c r="BY5" i="14" s="1"/>
  <c r="BX5" i="14" s="1"/>
  <c r="BV6" i="14"/>
  <c r="BW6" i="14" s="1"/>
  <c r="BY6" i="14" s="1"/>
  <c r="BX6" i="14" s="1"/>
  <c r="BV7" i="14"/>
  <c r="BW7" i="14" s="1"/>
  <c r="BY7" i="14" s="1"/>
  <c r="BX7" i="14" s="1"/>
  <c r="BV8" i="14"/>
  <c r="BW8" i="14" s="1"/>
  <c r="BY8" i="14" s="1"/>
  <c r="BX8" i="14" s="1"/>
  <c r="BV9" i="14"/>
  <c r="BW9" i="14" s="1"/>
  <c r="BY9" i="14" s="1"/>
  <c r="BX9" i="14" s="1"/>
  <c r="BV10" i="14"/>
  <c r="BW10" i="14" s="1"/>
  <c r="BY10" i="14" s="1"/>
  <c r="BX10" i="14" s="1"/>
  <c r="BV11" i="14"/>
  <c r="BW11" i="14" s="1"/>
  <c r="BY11" i="14" s="1"/>
  <c r="BX11" i="14" s="1"/>
  <c r="BV12" i="14"/>
  <c r="BW12" i="14" s="1"/>
  <c r="BY12" i="14" s="1"/>
  <c r="BX12" i="14" s="1"/>
  <c r="BV13" i="14"/>
  <c r="BW13" i="14" s="1"/>
  <c r="BY13" i="14" s="1"/>
  <c r="BX13" i="14" s="1"/>
  <c r="BV4" i="14"/>
  <c r="BW4" i="14" s="1"/>
  <c r="BY4" i="14" s="1"/>
  <c r="BX4" i="14" s="1"/>
  <c r="BR5" i="14"/>
  <c r="BS5" i="14" s="1"/>
  <c r="BU5" i="14" s="1"/>
  <c r="BT5" i="14" s="1"/>
  <c r="BR6" i="14"/>
  <c r="BS6" i="14" s="1"/>
  <c r="BU6" i="14" s="1"/>
  <c r="BT6" i="14" s="1"/>
  <c r="BR7" i="14"/>
  <c r="BS7" i="14" s="1"/>
  <c r="BU7" i="14" s="1"/>
  <c r="BT7" i="14" s="1"/>
  <c r="BR8" i="14"/>
  <c r="BS8" i="14" s="1"/>
  <c r="BU8" i="14" s="1"/>
  <c r="BT8" i="14" s="1"/>
  <c r="BR9" i="14"/>
  <c r="BS9" i="14" s="1"/>
  <c r="BU9" i="14" s="1"/>
  <c r="BT9" i="14" s="1"/>
  <c r="BR10" i="14"/>
  <c r="BS10" i="14" s="1"/>
  <c r="BU10" i="14" s="1"/>
  <c r="BT10" i="14" s="1"/>
  <c r="BR11" i="14"/>
  <c r="BS11" i="14" s="1"/>
  <c r="BU11" i="14" s="1"/>
  <c r="BT11" i="14" s="1"/>
  <c r="BR12" i="14"/>
  <c r="BS12" i="14" s="1"/>
  <c r="BU12" i="14" s="1"/>
  <c r="BT12" i="14" s="1"/>
  <c r="BR13" i="14"/>
  <c r="BS13" i="14" s="1"/>
  <c r="BU13" i="14" s="1"/>
  <c r="BT13" i="14" s="1"/>
  <c r="BR4" i="14"/>
  <c r="BS4" i="14" s="1"/>
  <c r="BU4" i="14" s="1"/>
  <c r="BT4" i="14" s="1"/>
  <c r="BN5" i="14"/>
  <c r="BO5" i="14" s="1"/>
  <c r="BQ5" i="14" s="1"/>
  <c r="BP5" i="14" s="1"/>
  <c r="BN6" i="14"/>
  <c r="BO6" i="14" s="1"/>
  <c r="BQ6" i="14" s="1"/>
  <c r="BP6" i="14" s="1"/>
  <c r="BN7" i="14"/>
  <c r="BO7" i="14" s="1"/>
  <c r="BQ7" i="14" s="1"/>
  <c r="BP7" i="14" s="1"/>
  <c r="BN8" i="14"/>
  <c r="BO8" i="14" s="1"/>
  <c r="BQ8" i="14" s="1"/>
  <c r="BP8" i="14" s="1"/>
  <c r="BN9" i="14"/>
  <c r="BO9" i="14" s="1"/>
  <c r="BQ9" i="14" s="1"/>
  <c r="BP9" i="14" s="1"/>
  <c r="BN10" i="14"/>
  <c r="BO10" i="14" s="1"/>
  <c r="BQ10" i="14" s="1"/>
  <c r="BP10" i="14" s="1"/>
  <c r="BN11" i="14"/>
  <c r="BO11" i="14" s="1"/>
  <c r="BQ11" i="14" s="1"/>
  <c r="BP11" i="14" s="1"/>
  <c r="BN12" i="14"/>
  <c r="BO12" i="14" s="1"/>
  <c r="BQ12" i="14" s="1"/>
  <c r="BP12" i="14" s="1"/>
  <c r="BN13" i="14"/>
  <c r="BO13" i="14" s="1"/>
  <c r="BQ13" i="14" s="1"/>
  <c r="BP13" i="14" s="1"/>
  <c r="BN4" i="14"/>
  <c r="BO4" i="14" s="1"/>
  <c r="BQ4" i="14" s="1"/>
  <c r="BP4" i="14" s="1"/>
  <c r="BJ5" i="14"/>
  <c r="BK5" i="14" s="1"/>
  <c r="BM5" i="14" s="1"/>
  <c r="BL5" i="14" s="1"/>
  <c r="BJ6" i="14"/>
  <c r="BK6" i="14" s="1"/>
  <c r="BM6" i="14" s="1"/>
  <c r="BL6" i="14" s="1"/>
  <c r="BJ7" i="14"/>
  <c r="BK7" i="14" s="1"/>
  <c r="BM7" i="14" s="1"/>
  <c r="BL7" i="14" s="1"/>
  <c r="BJ8" i="14"/>
  <c r="BK8" i="14" s="1"/>
  <c r="BM8" i="14" s="1"/>
  <c r="BL8" i="14" s="1"/>
  <c r="BJ9" i="14"/>
  <c r="BK9" i="14" s="1"/>
  <c r="BM9" i="14" s="1"/>
  <c r="BL9" i="14" s="1"/>
  <c r="BJ10" i="14"/>
  <c r="BK10" i="14" s="1"/>
  <c r="BM10" i="14" s="1"/>
  <c r="BL10" i="14" s="1"/>
  <c r="BJ11" i="14"/>
  <c r="BK11" i="14" s="1"/>
  <c r="BM11" i="14" s="1"/>
  <c r="BL11" i="14" s="1"/>
  <c r="BJ12" i="14"/>
  <c r="BK12" i="14" s="1"/>
  <c r="BM12" i="14" s="1"/>
  <c r="BL12" i="14" s="1"/>
  <c r="BJ13" i="14"/>
  <c r="BK13" i="14" s="1"/>
  <c r="BM13" i="14" s="1"/>
  <c r="BL13" i="14" s="1"/>
  <c r="BJ4" i="14"/>
  <c r="BK4" i="14" s="1"/>
  <c r="BM4" i="14" s="1"/>
  <c r="BL4" i="14" s="1"/>
  <c r="BF5" i="14"/>
  <c r="BG5" i="14" s="1"/>
  <c r="BI5" i="14" s="1"/>
  <c r="BH5" i="14" s="1"/>
  <c r="BF6" i="14"/>
  <c r="BG6" i="14" s="1"/>
  <c r="BI6" i="14" s="1"/>
  <c r="BH6" i="14" s="1"/>
  <c r="BF7" i="14"/>
  <c r="BG7" i="14" s="1"/>
  <c r="BI7" i="14" s="1"/>
  <c r="BH7" i="14" s="1"/>
  <c r="BF8" i="14"/>
  <c r="BG8" i="14" s="1"/>
  <c r="BI8" i="14" s="1"/>
  <c r="BH8" i="14" s="1"/>
  <c r="BF9" i="14"/>
  <c r="BG9" i="14" s="1"/>
  <c r="BI9" i="14" s="1"/>
  <c r="BH9" i="14" s="1"/>
  <c r="BF10" i="14"/>
  <c r="BG10" i="14" s="1"/>
  <c r="BI10" i="14" s="1"/>
  <c r="BH10" i="14" s="1"/>
  <c r="BF11" i="14"/>
  <c r="BG11" i="14" s="1"/>
  <c r="BI11" i="14" s="1"/>
  <c r="BH11" i="14" s="1"/>
  <c r="BF12" i="14"/>
  <c r="BG12" i="14" s="1"/>
  <c r="BI12" i="14" s="1"/>
  <c r="BH12" i="14" s="1"/>
  <c r="BF13" i="14"/>
  <c r="BG13" i="14" s="1"/>
  <c r="BI13" i="14" s="1"/>
  <c r="BH13" i="14" s="1"/>
  <c r="BF4" i="14"/>
  <c r="BG4" i="14" s="1"/>
  <c r="BI4" i="14" s="1"/>
  <c r="BH4" i="14" s="1"/>
  <c r="BB5" i="14"/>
  <c r="BC5" i="14" s="1"/>
  <c r="BE5" i="14" s="1"/>
  <c r="BD5" i="14" s="1"/>
  <c r="BB6" i="14"/>
  <c r="BC6" i="14" s="1"/>
  <c r="BE6" i="14" s="1"/>
  <c r="BD6" i="14" s="1"/>
  <c r="BB7" i="14"/>
  <c r="BC7" i="14" s="1"/>
  <c r="BE7" i="14" s="1"/>
  <c r="BD7" i="14" s="1"/>
  <c r="BB8" i="14"/>
  <c r="BC8" i="14" s="1"/>
  <c r="BE8" i="14" s="1"/>
  <c r="BD8" i="14" s="1"/>
  <c r="BB9" i="14"/>
  <c r="BC9" i="14" s="1"/>
  <c r="BE9" i="14" s="1"/>
  <c r="BD9" i="14" s="1"/>
  <c r="BB10" i="14"/>
  <c r="BC10" i="14" s="1"/>
  <c r="BE10" i="14" s="1"/>
  <c r="BD10" i="14" s="1"/>
  <c r="BB11" i="14"/>
  <c r="BC11" i="14" s="1"/>
  <c r="BE11" i="14" s="1"/>
  <c r="BD11" i="14" s="1"/>
  <c r="BB12" i="14"/>
  <c r="BC12" i="14" s="1"/>
  <c r="BE12" i="14" s="1"/>
  <c r="BD12" i="14" s="1"/>
  <c r="BB13" i="14"/>
  <c r="BC13" i="14" s="1"/>
  <c r="BE13" i="14" s="1"/>
  <c r="BD13" i="14" s="1"/>
  <c r="BB4" i="14"/>
  <c r="BC4" i="14" s="1"/>
  <c r="BE4" i="14" s="1"/>
  <c r="BD4" i="14" s="1"/>
  <c r="GS4" i="16"/>
  <c r="GT4" i="16"/>
  <c r="GU4" i="16"/>
  <c r="GV4" i="16"/>
  <c r="GW4" i="16"/>
  <c r="GX4" i="16"/>
  <c r="GS5" i="16"/>
  <c r="GT5" i="16"/>
  <c r="GU5" i="16"/>
  <c r="GV5" i="16"/>
  <c r="GW5" i="16"/>
  <c r="GX5" i="16"/>
  <c r="GS6" i="16"/>
  <c r="GT6" i="16"/>
  <c r="GU6" i="16"/>
  <c r="GV6" i="16"/>
  <c r="GW6" i="16"/>
  <c r="GX6" i="16"/>
  <c r="GS7" i="16"/>
  <c r="GT7" i="16"/>
  <c r="GU7" i="16"/>
  <c r="GV7" i="16"/>
  <c r="GW7" i="16"/>
  <c r="GX7" i="16"/>
  <c r="GS8" i="16"/>
  <c r="GT8" i="16"/>
  <c r="GU8" i="16"/>
  <c r="GV8" i="16"/>
  <c r="GW8" i="16"/>
  <c r="GX8" i="16"/>
  <c r="GS9" i="16"/>
  <c r="GT9" i="16"/>
  <c r="GU9" i="16"/>
  <c r="GV9" i="16"/>
  <c r="GW9" i="16"/>
  <c r="GX9" i="16"/>
  <c r="GS10" i="16"/>
  <c r="GT10" i="16"/>
  <c r="GU10" i="16"/>
  <c r="GV10" i="16"/>
  <c r="GW10" i="16"/>
  <c r="GX10" i="16"/>
  <c r="GS11" i="16"/>
  <c r="GT11" i="16"/>
  <c r="GU11" i="16"/>
  <c r="GV11" i="16"/>
  <c r="GW11" i="16"/>
  <c r="GX11" i="16"/>
  <c r="GS12" i="16"/>
  <c r="GT12" i="16"/>
  <c r="GU12" i="16"/>
  <c r="GV12" i="16"/>
  <c r="GW12" i="16"/>
  <c r="GX12" i="16"/>
  <c r="GS13" i="16"/>
  <c r="GT13" i="16"/>
  <c r="GU13" i="16"/>
  <c r="GV13" i="16"/>
  <c r="GW13" i="16"/>
  <c r="GX13" i="16"/>
  <c r="GR5" i="16"/>
  <c r="GR6" i="16"/>
  <c r="GR7" i="16"/>
  <c r="GR8" i="16"/>
  <c r="GR9" i="16"/>
  <c r="GR10" i="16"/>
  <c r="GR11" i="16"/>
  <c r="GR12" i="16"/>
  <c r="GR13" i="16"/>
  <c r="GR4" i="16"/>
  <c r="GQ5" i="16"/>
  <c r="GQ6" i="16"/>
  <c r="GQ7" i="16"/>
  <c r="GQ8" i="16"/>
  <c r="GQ9" i="16"/>
  <c r="GQ10" i="16"/>
  <c r="GQ11" i="16"/>
  <c r="GQ12" i="16"/>
  <c r="GQ13" i="16"/>
  <c r="GK5" i="16"/>
  <c r="GL5" i="16"/>
  <c r="GM5" i="16"/>
  <c r="GN5" i="16"/>
  <c r="GO5" i="16"/>
  <c r="GP5" i="16"/>
  <c r="GK6" i="16"/>
  <c r="GL6" i="16"/>
  <c r="GM6" i="16"/>
  <c r="GN6" i="16"/>
  <c r="GO6" i="16"/>
  <c r="GP6" i="16"/>
  <c r="GK7" i="16"/>
  <c r="GL7" i="16"/>
  <c r="GM7" i="16"/>
  <c r="GN7" i="16"/>
  <c r="GO7" i="16"/>
  <c r="GP7" i="16"/>
  <c r="GK8" i="16"/>
  <c r="GL8" i="16"/>
  <c r="GM8" i="16"/>
  <c r="GN8" i="16"/>
  <c r="GO8" i="16"/>
  <c r="GP8" i="16"/>
  <c r="GK9" i="16"/>
  <c r="GL9" i="16"/>
  <c r="GM9" i="16"/>
  <c r="GN9" i="16"/>
  <c r="GO9" i="16"/>
  <c r="GP9" i="16"/>
  <c r="GK10" i="16"/>
  <c r="GL10" i="16"/>
  <c r="GM10" i="16"/>
  <c r="GN10" i="16"/>
  <c r="GO10" i="16"/>
  <c r="GP10" i="16"/>
  <c r="GK11" i="16"/>
  <c r="GL11" i="16"/>
  <c r="GM11" i="16"/>
  <c r="GN11" i="16"/>
  <c r="GO11" i="16"/>
  <c r="GP11" i="16"/>
  <c r="GK12" i="16"/>
  <c r="GL12" i="16"/>
  <c r="GM12" i="16"/>
  <c r="GN12" i="16"/>
  <c r="GO12" i="16"/>
  <c r="GP12" i="16"/>
  <c r="GK13" i="16"/>
  <c r="GL13" i="16"/>
  <c r="GM13" i="16"/>
  <c r="GN13" i="16"/>
  <c r="GO13" i="16"/>
  <c r="GP13" i="16"/>
  <c r="GL4" i="16"/>
  <c r="GM4" i="16"/>
  <c r="GN4" i="16"/>
  <c r="GO4" i="16"/>
  <c r="GP4" i="16"/>
  <c r="GK4" i="16"/>
  <c r="GQ4" i="16"/>
  <c r="FP5" i="16"/>
  <c r="FQ5" i="16"/>
  <c r="FR5" i="16"/>
  <c r="FS5" i="16"/>
  <c r="FT5" i="16"/>
  <c r="FP6" i="16"/>
  <c r="FQ6" i="16"/>
  <c r="FR6" i="16"/>
  <c r="FS6" i="16"/>
  <c r="FT6" i="16"/>
  <c r="FP7" i="16"/>
  <c r="FQ7" i="16"/>
  <c r="FR7" i="16"/>
  <c r="FS7" i="16"/>
  <c r="FT7" i="16"/>
  <c r="FP8" i="16"/>
  <c r="FQ8" i="16"/>
  <c r="FR8" i="16"/>
  <c r="AP8" i="14" s="1"/>
  <c r="AQ8" i="14" s="1"/>
  <c r="AS8" i="14" s="1"/>
  <c r="AR8" i="14" s="1"/>
  <c r="FS8" i="16"/>
  <c r="FT8" i="16"/>
  <c r="FP9" i="16"/>
  <c r="FQ9" i="16"/>
  <c r="FR9" i="16"/>
  <c r="FS9" i="16"/>
  <c r="FT9" i="16"/>
  <c r="FP10" i="16"/>
  <c r="FQ10" i="16"/>
  <c r="FR10" i="16"/>
  <c r="FS10" i="16"/>
  <c r="FT10" i="16"/>
  <c r="FP11" i="16"/>
  <c r="FQ11" i="16"/>
  <c r="FR11" i="16"/>
  <c r="FS11" i="16"/>
  <c r="FT11" i="16"/>
  <c r="FP12" i="16"/>
  <c r="FQ12" i="16"/>
  <c r="FR12" i="16"/>
  <c r="FS12" i="16"/>
  <c r="FT12" i="16"/>
  <c r="FP13" i="16"/>
  <c r="FQ13" i="16"/>
  <c r="FR13" i="16"/>
  <c r="FS13" i="16"/>
  <c r="FT13" i="16"/>
  <c r="FQ4" i="16"/>
  <c r="FR4" i="16"/>
  <c r="FS4" i="16"/>
  <c r="FT4" i="16"/>
  <c r="FP4" i="16"/>
  <c r="FJ5" i="16"/>
  <c r="FK5" i="16"/>
  <c r="FL5" i="16"/>
  <c r="FM5" i="16"/>
  <c r="FN5" i="16"/>
  <c r="FO5" i="16"/>
  <c r="FJ6" i="16"/>
  <c r="FK6" i="16"/>
  <c r="FL6" i="16"/>
  <c r="FM6" i="16"/>
  <c r="FN6" i="16"/>
  <c r="FO6" i="16"/>
  <c r="FJ7" i="16"/>
  <c r="FK7" i="16"/>
  <c r="FL7" i="16"/>
  <c r="FM7" i="16"/>
  <c r="FN7" i="16"/>
  <c r="FO7" i="16"/>
  <c r="FJ8" i="16"/>
  <c r="FK8" i="16"/>
  <c r="FL8" i="16"/>
  <c r="FM8" i="16"/>
  <c r="FN8" i="16"/>
  <c r="FO8" i="16"/>
  <c r="FJ9" i="16"/>
  <c r="FK9" i="16"/>
  <c r="FL9" i="16"/>
  <c r="FM9" i="16"/>
  <c r="FN9" i="16"/>
  <c r="FO9" i="16"/>
  <c r="FJ10" i="16"/>
  <c r="FK10" i="16"/>
  <c r="FL10" i="16"/>
  <c r="FM10" i="16"/>
  <c r="FN10" i="16"/>
  <c r="FO10" i="16"/>
  <c r="FJ11" i="16"/>
  <c r="FK11" i="16"/>
  <c r="FL11" i="16"/>
  <c r="FM11" i="16"/>
  <c r="FN11" i="16"/>
  <c r="FO11" i="16"/>
  <c r="FJ12" i="16"/>
  <c r="FK12" i="16"/>
  <c r="FL12" i="16"/>
  <c r="FM12" i="16"/>
  <c r="FN12" i="16"/>
  <c r="FO12" i="16"/>
  <c r="FJ13" i="16"/>
  <c r="FK13" i="16"/>
  <c r="FL13" i="16"/>
  <c r="FM13" i="16"/>
  <c r="FN13" i="16"/>
  <c r="FO13" i="16"/>
  <c r="FK4" i="16"/>
  <c r="FL4" i="16"/>
  <c r="FM4" i="16"/>
  <c r="FN4" i="16"/>
  <c r="FO4" i="16"/>
  <c r="FJ4" i="16"/>
  <c r="FG5" i="16"/>
  <c r="AL5" i="14" s="1"/>
  <c r="AM5" i="14" s="1"/>
  <c r="AO5" i="14" s="1"/>
  <c r="AN5" i="14" s="1"/>
  <c r="FH5" i="16"/>
  <c r="FG6" i="16"/>
  <c r="AL6" i="14" s="1"/>
  <c r="AM6" i="14" s="1"/>
  <c r="AO6" i="14" s="1"/>
  <c r="AN6" i="14" s="1"/>
  <c r="FH6" i="16"/>
  <c r="FG7" i="16"/>
  <c r="FH7" i="16"/>
  <c r="FG8" i="16"/>
  <c r="AL8" i="14" s="1"/>
  <c r="AM8" i="14" s="1"/>
  <c r="AO8" i="14" s="1"/>
  <c r="AN8" i="14" s="1"/>
  <c r="FH8" i="16"/>
  <c r="FG9" i="16"/>
  <c r="FH9" i="16"/>
  <c r="AL9" i="14" s="1"/>
  <c r="AM9" i="14" s="1"/>
  <c r="AO9" i="14" s="1"/>
  <c r="AN9" i="14" s="1"/>
  <c r="FG10" i="16"/>
  <c r="AL10" i="14" s="1"/>
  <c r="AM10" i="14" s="1"/>
  <c r="AO10" i="14" s="1"/>
  <c r="AN10" i="14" s="1"/>
  <c r="FH10" i="16"/>
  <c r="FG11" i="16"/>
  <c r="FH11" i="16"/>
  <c r="FG12" i="16"/>
  <c r="AL12" i="14" s="1"/>
  <c r="AM12" i="14" s="1"/>
  <c r="AO12" i="14" s="1"/>
  <c r="AN12" i="14" s="1"/>
  <c r="FH12" i="16"/>
  <c r="FG13" i="16"/>
  <c r="AL13" i="14" s="1"/>
  <c r="AM13" i="14" s="1"/>
  <c r="AO13" i="14" s="1"/>
  <c r="AN13" i="14" s="1"/>
  <c r="FH13" i="16"/>
  <c r="FH4" i="16"/>
  <c r="FG4" i="16"/>
  <c r="GF4" i="16"/>
  <c r="GG4" i="16"/>
  <c r="GH4" i="16"/>
  <c r="GI4" i="16"/>
  <c r="GF5" i="16"/>
  <c r="GG5" i="16"/>
  <c r="GH5" i="16"/>
  <c r="GI5" i="16"/>
  <c r="GF6" i="16"/>
  <c r="GG6" i="16"/>
  <c r="GH6" i="16"/>
  <c r="GI6" i="16"/>
  <c r="GF7" i="16"/>
  <c r="GG7" i="16"/>
  <c r="GH7" i="16"/>
  <c r="GI7" i="16"/>
  <c r="GF8" i="16"/>
  <c r="GG8" i="16"/>
  <c r="GH8" i="16"/>
  <c r="GI8" i="16"/>
  <c r="GF9" i="16"/>
  <c r="GG9" i="16"/>
  <c r="GH9" i="16"/>
  <c r="GI9" i="16"/>
  <c r="GF10" i="16"/>
  <c r="GG10" i="16"/>
  <c r="GH10" i="16"/>
  <c r="GI10" i="16"/>
  <c r="GF11" i="16"/>
  <c r="GG11" i="16"/>
  <c r="GH11" i="16"/>
  <c r="GI11" i="16"/>
  <c r="GF12" i="16"/>
  <c r="GG12" i="16"/>
  <c r="GH12" i="16"/>
  <c r="GI12" i="16"/>
  <c r="GF13" i="16"/>
  <c r="GG13" i="16"/>
  <c r="AX13" i="14" s="1"/>
  <c r="AY13" i="14" s="1"/>
  <c r="BA13" i="14" s="1"/>
  <c r="AZ13" i="14" s="1"/>
  <c r="GH13" i="16"/>
  <c r="GI13" i="16"/>
  <c r="GE5" i="16"/>
  <c r="GE6" i="16"/>
  <c r="GE7" i="16"/>
  <c r="GE8" i="16"/>
  <c r="GE9" i="16"/>
  <c r="GE10" i="16"/>
  <c r="GE11" i="16"/>
  <c r="GE12" i="16"/>
  <c r="GE13" i="16"/>
  <c r="GE4" i="16"/>
  <c r="FX4" i="16"/>
  <c r="FY4" i="16"/>
  <c r="FZ4" i="16"/>
  <c r="GA4" i="16"/>
  <c r="FX5" i="16"/>
  <c r="FY5" i="16"/>
  <c r="FZ5" i="16"/>
  <c r="GA5" i="16"/>
  <c r="FX6" i="16"/>
  <c r="FY6" i="16"/>
  <c r="FZ6" i="16"/>
  <c r="GA6" i="16"/>
  <c r="FX7" i="16"/>
  <c r="FY7" i="16"/>
  <c r="FZ7" i="16"/>
  <c r="GA7" i="16"/>
  <c r="FX8" i="16"/>
  <c r="FY8" i="16"/>
  <c r="FZ8" i="16"/>
  <c r="GA8" i="16"/>
  <c r="FX9" i="16"/>
  <c r="FY9" i="16"/>
  <c r="FZ9" i="16"/>
  <c r="GA9" i="16"/>
  <c r="FX10" i="16"/>
  <c r="FY10" i="16"/>
  <c r="FZ10" i="16"/>
  <c r="GA10" i="16"/>
  <c r="FX11" i="16"/>
  <c r="FY11" i="16"/>
  <c r="FZ11" i="16"/>
  <c r="GA11" i="16"/>
  <c r="FX12" i="16"/>
  <c r="FY12" i="16"/>
  <c r="FZ12" i="16"/>
  <c r="GA12" i="16"/>
  <c r="FX13" i="16"/>
  <c r="FY13" i="16"/>
  <c r="FZ13" i="16"/>
  <c r="GA13" i="16"/>
  <c r="FW5" i="16"/>
  <c r="FW6" i="16"/>
  <c r="FW7" i="16"/>
  <c r="FW8" i="16"/>
  <c r="FW9" i="16"/>
  <c r="FW10" i="16"/>
  <c r="FW11" i="16"/>
  <c r="FW12" i="16"/>
  <c r="AX12" i="14" s="1"/>
  <c r="AY12" i="14" s="1"/>
  <c r="BA12" i="14" s="1"/>
  <c r="AZ12" i="14" s="1"/>
  <c r="FW13" i="16"/>
  <c r="FW4" i="16"/>
  <c r="AT5" i="14"/>
  <c r="AU5" i="14" s="1"/>
  <c r="AW5" i="14" s="1"/>
  <c r="AV5" i="14" s="1"/>
  <c r="AT6" i="14"/>
  <c r="AU6" i="14" s="1"/>
  <c r="AW6" i="14" s="1"/>
  <c r="AV6" i="14" s="1"/>
  <c r="AT7" i="14"/>
  <c r="AU7" i="14" s="1"/>
  <c r="AW7" i="14" s="1"/>
  <c r="AV7" i="14" s="1"/>
  <c r="AT8" i="14"/>
  <c r="AU8" i="14" s="1"/>
  <c r="AW8" i="14" s="1"/>
  <c r="AV8" i="14" s="1"/>
  <c r="AT9" i="14"/>
  <c r="AU9" i="14" s="1"/>
  <c r="AW9" i="14" s="1"/>
  <c r="AV9" i="14" s="1"/>
  <c r="AT10" i="14"/>
  <c r="AU10" i="14" s="1"/>
  <c r="AW10" i="14" s="1"/>
  <c r="AV10" i="14" s="1"/>
  <c r="AT11" i="14"/>
  <c r="AU11" i="14" s="1"/>
  <c r="AW11" i="14" s="1"/>
  <c r="AV11" i="14" s="1"/>
  <c r="AT12" i="14"/>
  <c r="AU12" i="14" s="1"/>
  <c r="AW12" i="14" s="1"/>
  <c r="AV12" i="14" s="1"/>
  <c r="AT13" i="14"/>
  <c r="AU13" i="14" s="1"/>
  <c r="AW13" i="14" s="1"/>
  <c r="AV13" i="14" s="1"/>
  <c r="AT4" i="14"/>
  <c r="AU4" i="14" s="1"/>
  <c r="AW4" i="14" s="1"/>
  <c r="AV4" i="14" s="1"/>
  <c r="AL7" i="14"/>
  <c r="AM7" i="14" s="1"/>
  <c r="AO7" i="14" s="1"/>
  <c r="AN7" i="14" s="1"/>
  <c r="AL11" i="14"/>
  <c r="AM11" i="14" s="1"/>
  <c r="AO11" i="14" s="1"/>
  <c r="AN11" i="14" s="1"/>
  <c r="AH6" i="14"/>
  <c r="AI6" i="14" s="1"/>
  <c r="AK6" i="14" s="1"/>
  <c r="AJ6" i="14" s="1"/>
  <c r="AH7" i="14"/>
  <c r="AI7" i="14" s="1"/>
  <c r="AK7" i="14" s="1"/>
  <c r="AJ7" i="14" s="1"/>
  <c r="AH8" i="14"/>
  <c r="AI8" i="14" s="1"/>
  <c r="AK8" i="14" s="1"/>
  <c r="AJ8" i="14" s="1"/>
  <c r="AH9" i="14"/>
  <c r="AI9" i="14" s="1"/>
  <c r="AK9" i="14" s="1"/>
  <c r="AJ9" i="14" s="1"/>
  <c r="AH10" i="14"/>
  <c r="AI10" i="14" s="1"/>
  <c r="AK10" i="14" s="1"/>
  <c r="AJ10" i="14" s="1"/>
  <c r="AH11" i="14"/>
  <c r="AI11" i="14" s="1"/>
  <c r="AK11" i="14" s="1"/>
  <c r="AJ11" i="14" s="1"/>
  <c r="AH12" i="14"/>
  <c r="AI12" i="14" s="1"/>
  <c r="AK12" i="14" s="1"/>
  <c r="AJ12" i="14" s="1"/>
  <c r="AH13" i="14"/>
  <c r="AI13" i="14" s="1"/>
  <c r="AK13" i="14" s="1"/>
  <c r="AJ13" i="14" s="1"/>
  <c r="AH4" i="14"/>
  <c r="AI4" i="14" s="1"/>
  <c r="AK4" i="14" s="1"/>
  <c r="AJ4" i="14" s="1"/>
  <c r="AD5" i="14"/>
  <c r="AE5" i="14" s="1"/>
  <c r="AG5" i="14" s="1"/>
  <c r="AF5" i="14" s="1"/>
  <c r="AD6" i="14"/>
  <c r="AE6" i="14" s="1"/>
  <c r="AG6" i="14" s="1"/>
  <c r="AF6" i="14" s="1"/>
  <c r="AD7" i="14"/>
  <c r="AE7" i="14" s="1"/>
  <c r="AG7" i="14" s="1"/>
  <c r="AF7" i="14" s="1"/>
  <c r="AD8" i="14"/>
  <c r="AE8" i="14" s="1"/>
  <c r="AG8" i="14" s="1"/>
  <c r="AF8" i="14" s="1"/>
  <c r="AD9" i="14"/>
  <c r="AE9" i="14" s="1"/>
  <c r="AG9" i="14" s="1"/>
  <c r="AF9" i="14" s="1"/>
  <c r="AD10" i="14"/>
  <c r="AE10" i="14" s="1"/>
  <c r="AG10" i="14" s="1"/>
  <c r="AF10" i="14" s="1"/>
  <c r="AD11" i="14"/>
  <c r="AE11" i="14" s="1"/>
  <c r="AG11" i="14" s="1"/>
  <c r="AF11" i="14" s="1"/>
  <c r="AD12" i="14"/>
  <c r="AE12" i="14" s="1"/>
  <c r="AG12" i="14" s="1"/>
  <c r="AF12" i="14" s="1"/>
  <c r="AD13" i="14"/>
  <c r="AE13" i="14" s="1"/>
  <c r="AG13" i="14" s="1"/>
  <c r="AF13" i="14" s="1"/>
  <c r="AD4" i="14"/>
  <c r="AE4" i="14" s="1"/>
  <c r="AG4" i="14" s="1"/>
  <c r="AF4" i="14" s="1"/>
  <c r="Z5" i="14"/>
  <c r="AA5" i="14" s="1"/>
  <c r="AC5" i="14" s="1"/>
  <c r="AB5" i="14" s="1"/>
  <c r="Z6" i="14"/>
  <c r="AA6" i="14" s="1"/>
  <c r="AC6" i="14" s="1"/>
  <c r="AB6" i="14" s="1"/>
  <c r="Z7" i="14"/>
  <c r="AA7" i="14" s="1"/>
  <c r="AC7" i="14" s="1"/>
  <c r="AB7" i="14" s="1"/>
  <c r="Z8" i="14"/>
  <c r="AA8" i="14" s="1"/>
  <c r="AC8" i="14" s="1"/>
  <c r="AB8" i="14" s="1"/>
  <c r="Z9" i="14"/>
  <c r="AA9" i="14" s="1"/>
  <c r="AC9" i="14" s="1"/>
  <c r="AB9" i="14" s="1"/>
  <c r="Z10" i="14"/>
  <c r="AA10" i="14" s="1"/>
  <c r="AC10" i="14" s="1"/>
  <c r="AB10" i="14" s="1"/>
  <c r="Z11" i="14"/>
  <c r="AA11" i="14" s="1"/>
  <c r="AC11" i="14" s="1"/>
  <c r="AB11" i="14" s="1"/>
  <c r="Z12" i="14"/>
  <c r="AA12" i="14" s="1"/>
  <c r="AC12" i="14" s="1"/>
  <c r="AB12" i="14" s="1"/>
  <c r="Z13" i="14"/>
  <c r="AA13" i="14" s="1"/>
  <c r="AC13" i="14" s="1"/>
  <c r="AB13" i="14" s="1"/>
  <c r="Z4" i="14"/>
  <c r="AA4" i="14" s="1"/>
  <c r="AC4" i="14" s="1"/>
  <c r="AB4" i="14" s="1"/>
  <c r="V5" i="14"/>
  <c r="W5" i="14" s="1"/>
  <c r="Y5" i="14" s="1"/>
  <c r="X5" i="14" s="1"/>
  <c r="V6" i="14"/>
  <c r="W6" i="14" s="1"/>
  <c r="Y6" i="14" s="1"/>
  <c r="X6" i="14" s="1"/>
  <c r="V7" i="14"/>
  <c r="W7" i="14" s="1"/>
  <c r="Y7" i="14" s="1"/>
  <c r="X7" i="14" s="1"/>
  <c r="V8" i="14"/>
  <c r="W8" i="14" s="1"/>
  <c r="Y8" i="14" s="1"/>
  <c r="X8" i="14" s="1"/>
  <c r="V9" i="14"/>
  <c r="W9" i="14" s="1"/>
  <c r="Y9" i="14" s="1"/>
  <c r="X9" i="14" s="1"/>
  <c r="V10" i="14"/>
  <c r="W10" i="14" s="1"/>
  <c r="Y10" i="14" s="1"/>
  <c r="X10" i="14" s="1"/>
  <c r="V11" i="14"/>
  <c r="W11" i="14" s="1"/>
  <c r="Y11" i="14" s="1"/>
  <c r="X11" i="14" s="1"/>
  <c r="V12" i="14"/>
  <c r="W12" i="14" s="1"/>
  <c r="Y12" i="14" s="1"/>
  <c r="X12" i="14" s="1"/>
  <c r="V13" i="14"/>
  <c r="W13" i="14" s="1"/>
  <c r="Y13" i="14" s="1"/>
  <c r="X13" i="14" s="1"/>
  <c r="V4" i="14"/>
  <c r="W4" i="14" s="1"/>
  <c r="Y4" i="14" s="1"/>
  <c r="X4" i="14" s="1"/>
  <c r="R7" i="14"/>
  <c r="S7" i="14" s="1"/>
  <c r="U7" i="14" s="1"/>
  <c r="T7" i="14" s="1"/>
  <c r="R8" i="14"/>
  <c r="S8" i="14" s="1"/>
  <c r="U8" i="14" s="1"/>
  <c r="T8" i="14" s="1"/>
  <c r="R9" i="14"/>
  <c r="S9" i="14" s="1"/>
  <c r="U9" i="14" s="1"/>
  <c r="T9" i="14" s="1"/>
  <c r="R10" i="14"/>
  <c r="S10" i="14" s="1"/>
  <c r="U10" i="14" s="1"/>
  <c r="T10" i="14" s="1"/>
  <c r="R11" i="14"/>
  <c r="S11" i="14" s="1"/>
  <c r="U11" i="14" s="1"/>
  <c r="T11" i="14" s="1"/>
  <c r="R12" i="14"/>
  <c r="S12" i="14" s="1"/>
  <c r="U12" i="14" s="1"/>
  <c r="T12" i="14" s="1"/>
  <c r="R13" i="14"/>
  <c r="S13" i="14" s="1"/>
  <c r="U13" i="14" s="1"/>
  <c r="T13" i="14" s="1"/>
  <c r="AP12" i="14" l="1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AQ4" i="14" s="1"/>
  <c r="AS4" i="14" s="1"/>
  <c r="AR4" i="14" s="1"/>
  <c r="AL4" i="14"/>
  <c r="AM4" i="14" s="1"/>
  <c r="AO4" i="14" s="1"/>
  <c r="AN4" i="14" s="1"/>
  <c r="AX9" i="14"/>
  <c r="AY9" i="14" s="1"/>
  <c r="BA9" i="14" s="1"/>
  <c r="AZ9" i="14" s="1"/>
  <c r="AX5" i="14"/>
  <c r="AY5" i="14" s="1"/>
  <c r="BA5" i="14" s="1"/>
  <c r="AZ5" i="14" s="1"/>
  <c r="AX10" i="14"/>
  <c r="AY10" i="14" s="1"/>
  <c r="BA10" i="14" s="1"/>
  <c r="AZ10" i="14" s="1"/>
  <c r="AX8" i="14"/>
  <c r="AY8" i="14" s="1"/>
  <c r="BA8" i="14" s="1"/>
  <c r="AZ8" i="14" s="1"/>
  <c r="AX7" i="14"/>
  <c r="AY7" i="14" s="1"/>
  <c r="BA7" i="14" s="1"/>
  <c r="AZ7" i="14" s="1"/>
  <c r="AX11" i="14"/>
  <c r="AY11" i="14" s="1"/>
  <c r="BA11" i="14" s="1"/>
  <c r="AZ11" i="14" s="1"/>
  <c r="AX6" i="14"/>
  <c r="AY6" i="14" s="1"/>
  <c r="BA6" i="14" s="1"/>
  <c r="AZ6" i="14" s="1"/>
  <c r="IR4" i="16"/>
  <c r="IS4" i="16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IK5" i="16"/>
  <c r="IL5" i="16"/>
  <c r="IM5" i="16"/>
  <c r="IK6" i="16"/>
  <c r="IL6" i="16"/>
  <c r="IM6" i="16"/>
  <c r="IK7" i="16"/>
  <c r="IL7" i="16"/>
  <c r="IM7" i="16"/>
  <c r="IK8" i="16"/>
  <c r="IL8" i="16"/>
  <c r="IM8" i="16"/>
  <c r="IK9" i="16"/>
  <c r="IL9" i="16"/>
  <c r="IM9" i="16"/>
  <c r="IK10" i="16"/>
  <c r="IL10" i="16"/>
  <c r="IM10" i="16"/>
  <c r="IK11" i="16"/>
  <c r="IL11" i="16"/>
  <c r="IM11" i="16"/>
  <c r="IK12" i="16"/>
  <c r="IL12" i="16"/>
  <c r="IM12" i="16"/>
  <c r="IK13" i="16"/>
  <c r="IL13" i="16"/>
  <c r="IM13" i="16"/>
  <c r="IL4" i="16"/>
  <c r="IM4" i="16"/>
  <c r="IK4" i="16"/>
  <c r="JC5" i="16" l="1"/>
  <c r="JC6" i="16"/>
  <c r="JC7" i="16"/>
  <c r="JC8" i="16"/>
  <c r="JC9" i="16"/>
  <c r="JC10" i="16"/>
  <c r="JC11" i="16"/>
  <c r="JC12" i="16"/>
  <c r="JC13" i="16"/>
  <c r="JC4" i="16"/>
  <c r="JD5" i="16"/>
  <c r="JE5" i="16"/>
  <c r="JF5" i="16"/>
  <c r="JD6" i="16"/>
  <c r="JE6" i="16"/>
  <c r="JF6" i="16"/>
  <c r="JD7" i="16"/>
  <c r="JE7" i="16"/>
  <c r="JF7" i="16"/>
  <c r="JD8" i="16"/>
  <c r="JE8" i="16"/>
  <c r="JF8" i="16"/>
  <c r="JD9" i="16"/>
  <c r="JE9" i="16"/>
  <c r="JF9" i="16"/>
  <c r="JD10" i="16"/>
  <c r="JE10" i="16"/>
  <c r="JF10" i="16"/>
  <c r="JD11" i="16"/>
  <c r="JE11" i="16"/>
  <c r="JF11" i="16"/>
  <c r="JD12" i="16"/>
  <c r="JE12" i="16"/>
  <c r="JF12" i="16"/>
  <c r="JD13" i="16"/>
  <c r="JE13" i="16"/>
  <c r="JF13" i="16"/>
  <c r="JE4" i="16"/>
  <c r="JF4" i="16"/>
  <c r="JD4" i="16"/>
  <c r="JA4" i="16"/>
  <c r="JB4" i="16"/>
  <c r="JA5" i="16"/>
  <c r="JB5" i="16"/>
  <c r="JA6" i="16"/>
  <c r="JB6" i="16"/>
  <c r="JA7" i="16"/>
  <c r="JB7" i="16"/>
  <c r="JA8" i="16"/>
  <c r="JB8" i="16"/>
  <c r="JA9" i="16"/>
  <c r="JB9" i="16"/>
  <c r="JA10" i="16"/>
  <c r="JB10" i="16"/>
  <c r="JA11" i="16"/>
  <c r="JB11" i="16"/>
  <c r="JA12" i="16"/>
  <c r="JB12" i="16"/>
  <c r="JA13" i="16"/>
  <c r="JB13" i="16"/>
  <c r="IZ5" i="16"/>
  <c r="IZ6" i="16"/>
  <c r="IZ7" i="16"/>
  <c r="IZ8" i="16"/>
  <c r="IZ9" i="16"/>
  <c r="IZ10" i="16"/>
  <c r="IZ11" i="16"/>
  <c r="IZ12" i="16"/>
  <c r="IZ13" i="16"/>
  <c r="IZ4" i="16"/>
  <c r="IU4" i="16"/>
  <c r="IV4" i="16"/>
  <c r="IW4" i="16"/>
  <c r="IX4" i="16"/>
  <c r="IY4" i="16"/>
  <c r="IU5" i="16"/>
  <c r="IV5" i="16"/>
  <c r="IW5" i="16"/>
  <c r="IX5" i="16"/>
  <c r="IY5" i="16"/>
  <c r="IU6" i="16"/>
  <c r="IV6" i="16"/>
  <c r="IW6" i="16"/>
  <c r="IX6" i="16"/>
  <c r="IY6" i="16"/>
  <c r="IU7" i="16"/>
  <c r="IV7" i="16"/>
  <c r="IW7" i="16"/>
  <c r="IX7" i="16"/>
  <c r="IY7" i="16"/>
  <c r="IU8" i="16"/>
  <c r="IV8" i="16"/>
  <c r="IW8" i="16"/>
  <c r="IX8" i="16"/>
  <c r="IY8" i="16"/>
  <c r="IU9" i="16"/>
  <c r="IV9" i="16"/>
  <c r="IW9" i="16"/>
  <c r="IX9" i="16"/>
  <c r="IY9" i="16"/>
  <c r="IU10" i="16"/>
  <c r="IV10" i="16"/>
  <c r="IW10" i="16"/>
  <c r="IX10" i="16"/>
  <c r="IY10" i="16"/>
  <c r="IU11" i="16"/>
  <c r="IV11" i="16"/>
  <c r="IW11" i="16"/>
  <c r="IX11" i="16"/>
  <c r="IY11" i="16"/>
  <c r="IU12" i="16"/>
  <c r="IV12" i="16"/>
  <c r="IW12" i="16"/>
  <c r="IX12" i="16"/>
  <c r="IY12" i="16"/>
  <c r="IU13" i="16"/>
  <c r="IV13" i="16"/>
  <c r="IW13" i="16"/>
  <c r="IX13" i="16"/>
  <c r="IY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IH5" i="16"/>
  <c r="II5" i="16"/>
  <c r="IJ5" i="16"/>
  <c r="IH6" i="16"/>
  <c r="II6" i="16"/>
  <c r="IJ6" i="16"/>
  <c r="IH7" i="16"/>
  <c r="II7" i="16"/>
  <c r="IJ7" i="16"/>
  <c r="IH8" i="16"/>
  <c r="II8" i="16"/>
  <c r="IJ8" i="16"/>
  <c r="IH9" i="16"/>
  <c r="II9" i="16"/>
  <c r="IJ9" i="16"/>
  <c r="IH10" i="16"/>
  <c r="II10" i="16"/>
  <c r="IJ10" i="16"/>
  <c r="IH11" i="16"/>
  <c r="II11" i="16"/>
  <c r="IJ11" i="16"/>
  <c r="IH12" i="16"/>
  <c r="II12" i="16"/>
  <c r="IJ12" i="16"/>
  <c r="IH13" i="16"/>
  <c r="II13" i="16"/>
  <c r="IJ13" i="16"/>
  <c r="II4" i="16"/>
  <c r="IJ4" i="16"/>
  <c r="IH4" i="16"/>
  <c r="IE5" i="16" l="1"/>
  <c r="IE6" i="16"/>
  <c r="IE7" i="16"/>
  <c r="IE8" i="16"/>
  <c r="IE9" i="16"/>
  <c r="IE10" i="16"/>
  <c r="IE11" i="16"/>
  <c r="IE12" i="16"/>
  <c r="IE13" i="16"/>
  <c r="IE4" i="16"/>
  <c r="IF5" i="16"/>
  <c r="IG5" i="16"/>
  <c r="IF6" i="16"/>
  <c r="IG6" i="16"/>
  <c r="IF7" i="16"/>
  <c r="IG7" i="16"/>
  <c r="IF8" i="16"/>
  <c r="IG8" i="16"/>
  <c r="IF9" i="16"/>
  <c r="IG9" i="16"/>
  <c r="IF10" i="16"/>
  <c r="IG10" i="16"/>
  <c r="IF11" i="16"/>
  <c r="IG11" i="16"/>
  <c r="IF12" i="16"/>
  <c r="IG12" i="16"/>
  <c r="IF13" i="16"/>
  <c r="IG13" i="16"/>
  <c r="IG4" i="16"/>
  <c r="IF4" i="16"/>
  <c r="ID5" i="16"/>
  <c r="ID6" i="16"/>
  <c r="ID7" i="16"/>
  <c r="ID8" i="16"/>
  <c r="ID9" i="16"/>
  <c r="ID10" i="16"/>
  <c r="ID11" i="16"/>
  <c r="ID12" i="16"/>
  <c r="ID13" i="16"/>
  <c r="ID4" i="16"/>
  <c r="IA5" i="16"/>
  <c r="IB5" i="16"/>
  <c r="IC5" i="16"/>
  <c r="IA6" i="16"/>
  <c r="IB6" i="16"/>
  <c r="IC6" i="16"/>
  <c r="IA7" i="16"/>
  <c r="IB7" i="16"/>
  <c r="IC7" i="16"/>
  <c r="IA8" i="16"/>
  <c r="IB8" i="16"/>
  <c r="IC8" i="16"/>
  <c r="IA9" i="16"/>
  <c r="IB9" i="16"/>
  <c r="IC9" i="16"/>
  <c r="IA10" i="16"/>
  <c r="IB10" i="16"/>
  <c r="IC10" i="16"/>
  <c r="IA11" i="16"/>
  <c r="IB11" i="16"/>
  <c r="IC11" i="16"/>
  <c r="IA12" i="16"/>
  <c r="IB12" i="16"/>
  <c r="IC12" i="16"/>
  <c r="IA13" i="16"/>
  <c r="IB13" i="16"/>
  <c r="IC13" i="16"/>
  <c r="IB4" i="16"/>
  <c r="IC4" i="16"/>
  <c r="IA4" i="16"/>
  <c r="HZ5" i="16"/>
  <c r="HZ6" i="16"/>
  <c r="HZ7" i="16"/>
  <c r="HZ8" i="16"/>
  <c r="HZ9" i="16"/>
  <c r="HZ10" i="16"/>
  <c r="HZ11" i="16"/>
  <c r="HZ12" i="16"/>
  <c r="HZ13" i="16"/>
  <c r="HZ4" i="16"/>
  <c r="HW5" i="16"/>
  <c r="HX5" i="16"/>
  <c r="HY5" i="16"/>
  <c r="HW6" i="16"/>
  <c r="HX6" i="16"/>
  <c r="HY6" i="16"/>
  <c r="HW7" i="16"/>
  <c r="HX7" i="16"/>
  <c r="HY7" i="16"/>
  <c r="HW8" i="16"/>
  <c r="HX8" i="16"/>
  <c r="HY8" i="16"/>
  <c r="HW9" i="16"/>
  <c r="HX9" i="16"/>
  <c r="HY9" i="16"/>
  <c r="HW10" i="16"/>
  <c r="HX10" i="16"/>
  <c r="HY10" i="16"/>
  <c r="HW11" i="16"/>
  <c r="HX11" i="16"/>
  <c r="HY11" i="16"/>
  <c r="HW12" i="16"/>
  <c r="HX12" i="16"/>
  <c r="HY12" i="16"/>
  <c r="HW13" i="16"/>
  <c r="HX13" i="16"/>
  <c r="HY13" i="16"/>
  <c r="HX4" i="16"/>
  <c r="HY4" i="16"/>
  <c r="HW4" i="16"/>
  <c r="HV5" i="16"/>
  <c r="HV6" i="16"/>
  <c r="HV7" i="16"/>
  <c r="HV8" i="16"/>
  <c r="HV9" i="16"/>
  <c r="HV10" i="16"/>
  <c r="HV11" i="16"/>
  <c r="HV12" i="16"/>
  <c r="HV13" i="16"/>
  <c r="HV4" i="16"/>
  <c r="HT5" i="16"/>
  <c r="HU5" i="16"/>
  <c r="HT6" i="16"/>
  <c r="HU6" i="16"/>
  <c r="HT7" i="16"/>
  <c r="HU7" i="16"/>
  <c r="HT8" i="16"/>
  <c r="HU8" i="16"/>
  <c r="HT9" i="16"/>
  <c r="HU9" i="16"/>
  <c r="HT10" i="16"/>
  <c r="HU10" i="16"/>
  <c r="HT11" i="16"/>
  <c r="HU11" i="16"/>
  <c r="HT12" i="16"/>
  <c r="HU12" i="16"/>
  <c r="HT13" i="16"/>
  <c r="HU13" i="16"/>
  <c r="HU4" i="16"/>
  <c r="HT4" i="16"/>
  <c r="HS5" i="16"/>
  <c r="HS6" i="16"/>
  <c r="HS7" i="16"/>
  <c r="HS8" i="16"/>
  <c r="HS9" i="16"/>
  <c r="HS10" i="16"/>
  <c r="HS11" i="16"/>
  <c r="HS12" i="16"/>
  <c r="HS13" i="16"/>
  <c r="HS4" i="16"/>
  <c r="HQ5" i="16"/>
  <c r="HR5" i="16"/>
  <c r="HQ6" i="16"/>
  <c r="HR6" i="16"/>
  <c r="HQ7" i="16"/>
  <c r="HR7" i="16"/>
  <c r="HQ8" i="16"/>
  <c r="HR8" i="16"/>
  <c r="HQ9" i="16"/>
  <c r="HR9" i="16"/>
  <c r="HQ10" i="16"/>
  <c r="HR10" i="16"/>
  <c r="HQ11" i="16"/>
  <c r="HR11" i="16"/>
  <c r="HQ12" i="16"/>
  <c r="HR12" i="16"/>
  <c r="HQ13" i="16"/>
  <c r="HR13" i="16"/>
  <c r="HR4" i="16"/>
  <c r="HQ4" i="16"/>
  <c r="HO4" i="16"/>
  <c r="HO5" i="16"/>
  <c r="HO6" i="16"/>
  <c r="HO7" i="16"/>
  <c r="HO8" i="16"/>
  <c r="HO9" i="16"/>
  <c r="HO10" i="16"/>
  <c r="HO11" i="16"/>
  <c r="HO12" i="16"/>
  <c r="HO13" i="16"/>
  <c r="HN5" i="16"/>
  <c r="HN6" i="16"/>
  <c r="HN7" i="16"/>
  <c r="HN8" i="16"/>
  <c r="HN9" i="16"/>
  <c r="HN10" i="16"/>
  <c r="HN11" i="16"/>
  <c r="HN12" i="16"/>
  <c r="HN13" i="16"/>
  <c r="HN4" i="16"/>
  <c r="HP5" i="16"/>
  <c r="HP6" i="16"/>
  <c r="HP7" i="16"/>
  <c r="HP8" i="16"/>
  <c r="HP9" i="16"/>
  <c r="HP10" i="16"/>
  <c r="HP11" i="16"/>
  <c r="HP12" i="16"/>
  <c r="HP13" i="16"/>
  <c r="HP4" i="16"/>
  <c r="HM5" i="16"/>
  <c r="HM6" i="16"/>
  <c r="HM7" i="16"/>
  <c r="HM8" i="16"/>
  <c r="HM9" i="16"/>
  <c r="HM10" i="16"/>
  <c r="HM11" i="16"/>
  <c r="HM12" i="16"/>
  <c r="HM13" i="16"/>
  <c r="HM4" i="16"/>
  <c r="HL5" i="16"/>
  <c r="HL6" i="16"/>
  <c r="HL7" i="16"/>
  <c r="HL8" i="16"/>
  <c r="HL9" i="16"/>
  <c r="HL10" i="16"/>
  <c r="HL11" i="16"/>
  <c r="HL12" i="16"/>
  <c r="HL13" i="16"/>
  <c r="HL4" i="16"/>
  <c r="HK4" i="16"/>
  <c r="HK5" i="16"/>
  <c r="HK6" i="16"/>
  <c r="HK7" i="16"/>
  <c r="HK8" i="16"/>
  <c r="HK9" i="16"/>
  <c r="HK10" i="16"/>
  <c r="HK11" i="16"/>
  <c r="HK12" i="16"/>
  <c r="HK13" i="16"/>
  <c r="HJ4" i="16"/>
  <c r="HJ5" i="16"/>
  <c r="HJ6" i="16"/>
  <c r="HJ7" i="16"/>
  <c r="HJ8" i="16"/>
  <c r="HJ9" i="16"/>
  <c r="HJ10" i="16"/>
  <c r="HJ11" i="16"/>
  <c r="HJ12" i="16"/>
  <c r="HJ13" i="16"/>
  <c r="HG4" i="16"/>
  <c r="HH4" i="16"/>
  <c r="HI4" i="16"/>
  <c r="HG5" i="16"/>
  <c r="HH5" i="16"/>
  <c r="HI5" i="16"/>
  <c r="HG6" i="16"/>
  <c r="HH6" i="16"/>
  <c r="HI6" i="16"/>
  <c r="HG7" i="16"/>
  <c r="HH7" i="16"/>
  <c r="HI7" i="16"/>
  <c r="HG8" i="16"/>
  <c r="HH8" i="16"/>
  <c r="HI8" i="16"/>
  <c r="HG9" i="16"/>
  <c r="HH9" i="16"/>
  <c r="HI9" i="16"/>
  <c r="HG10" i="16"/>
  <c r="HH10" i="16"/>
  <c r="HI10" i="16"/>
  <c r="HG11" i="16"/>
  <c r="HH11" i="16"/>
  <c r="HI11" i="16"/>
  <c r="HG12" i="16"/>
  <c r="HH12" i="16"/>
  <c r="HI12" i="16"/>
  <c r="HG13" i="16"/>
  <c r="HH13" i="16"/>
  <c r="HI13" i="16"/>
  <c r="HF5" i="16"/>
  <c r="HF6" i="16"/>
  <c r="HF7" i="16"/>
  <c r="HF8" i="16"/>
  <c r="HF9" i="16"/>
  <c r="HF10" i="16"/>
  <c r="HF11" i="16"/>
  <c r="HF12" i="16"/>
  <c r="HF13" i="16"/>
  <c r="HF4" i="16"/>
  <c r="HE5" i="16" l="1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Z5" i="16"/>
  <c r="GZ6" i="16"/>
  <c r="GZ7" i="16"/>
  <c r="GZ8" i="16"/>
  <c r="GZ9" i="16"/>
  <c r="GZ10" i="16"/>
  <c r="GZ11" i="16"/>
  <c r="GZ12" i="16"/>
  <c r="GZ13" i="16"/>
  <c r="GZ4" i="16"/>
  <c r="GY5" i="16"/>
  <c r="GY6" i="16"/>
  <c r="GY7" i="16"/>
  <c r="GY8" i="16"/>
  <c r="GY9" i="16"/>
  <c r="GY10" i="16"/>
  <c r="GY11" i="16"/>
  <c r="GY12" i="16"/>
  <c r="GY13" i="16"/>
  <c r="GY4" i="16"/>
  <c r="GJ5" i="16"/>
  <c r="GJ6" i="16"/>
  <c r="GJ7" i="16"/>
  <c r="GJ8" i="16"/>
  <c r="GJ9" i="16"/>
  <c r="GJ10" i="16"/>
  <c r="GJ11" i="16"/>
  <c r="GJ12" i="16"/>
  <c r="GJ13" i="16"/>
  <c r="GJ4" i="16"/>
  <c r="GB5" i="16"/>
  <c r="GC5" i="16"/>
  <c r="GD5" i="16"/>
  <c r="GB6" i="16"/>
  <c r="GC6" i="16"/>
  <c r="GD6" i="16"/>
  <c r="GB7" i="16"/>
  <c r="GC7" i="16"/>
  <c r="GD7" i="16"/>
  <c r="GB8" i="16"/>
  <c r="GC8" i="16"/>
  <c r="GD8" i="16"/>
  <c r="GB9" i="16"/>
  <c r="GC9" i="16"/>
  <c r="GD9" i="16"/>
  <c r="GB10" i="16"/>
  <c r="GC10" i="16"/>
  <c r="GD10" i="16"/>
  <c r="GB11" i="16"/>
  <c r="GC11" i="16"/>
  <c r="GD11" i="16"/>
  <c r="GB12" i="16"/>
  <c r="GC12" i="16"/>
  <c r="GD12" i="16"/>
  <c r="GB13" i="16"/>
  <c r="GC13" i="16"/>
  <c r="GD13" i="16"/>
  <c r="GC4" i="16"/>
  <c r="GD4" i="16"/>
  <c r="GB4" i="16"/>
  <c r="AX4" i="14"/>
  <c r="AY4" i="14" s="1"/>
  <c r="BA4" i="14" s="1"/>
  <c r="AZ4" i="14" s="1"/>
  <c r="FU5" i="16"/>
  <c r="FV5" i="16"/>
  <c r="FU6" i="16"/>
  <c r="FV6" i="16"/>
  <c r="FU7" i="16"/>
  <c r="FV7" i="16"/>
  <c r="FU8" i="16"/>
  <c r="FV8" i="16"/>
  <c r="FU9" i="16"/>
  <c r="FV9" i="16"/>
  <c r="FU10" i="16"/>
  <c r="FV10" i="16"/>
  <c r="FU11" i="16"/>
  <c r="FV11" i="16"/>
  <c r="FU12" i="16"/>
  <c r="FV12" i="16"/>
  <c r="FU13" i="16"/>
  <c r="FV13" i="16"/>
  <c r="FV4" i="16"/>
  <c r="FU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AH5" i="14" s="1"/>
  <c r="AI5" i="14" s="1"/>
  <c r="AK5" i="14" s="1"/>
  <c r="AJ5" i="14" s="1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EI4" i="16" l="1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DX4" i="16" l="1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DS9" i="16"/>
  <c r="DS10" i="16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CW5" i="16"/>
  <c r="CW6" i="16"/>
  <c r="CW7" i="16"/>
  <c r="CW8" i="16"/>
  <c r="CW9" i="16"/>
  <c r="F9" i="14" s="1"/>
  <c r="G9" i="14" s="1"/>
  <c r="I9" i="14" s="1"/>
  <c r="H9" i="14" s="1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R6" i="14" l="1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S4" i="14" s="1"/>
  <c r="U4" i="14" s="1"/>
  <c r="T4" i="14" s="1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K4" i="14" s="1"/>
  <c r="M4" i="14" s="1"/>
  <c r="L4" i="14" s="1"/>
  <c r="J6" i="14"/>
  <c r="K6" i="14" s="1"/>
  <c r="M6" i="14" s="1"/>
  <c r="L6" i="14" s="1"/>
  <c r="N4" i="14"/>
  <c r="O4" i="14" s="1"/>
  <c r="Q4" i="14" s="1"/>
  <c r="P4" i="14" s="1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G4" i="14" s="1"/>
  <c r="I4" i="14" s="1"/>
  <c r="H4" i="14" s="1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C4" i="14" s="1"/>
  <c r="E4" i="14" s="1"/>
  <c r="D4" i="14" s="1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K4" i="16"/>
  <c r="CL4" i="16"/>
  <c r="CM4" i="16"/>
  <c r="CN4" i="16"/>
  <c r="CO4" i="16"/>
  <c r="CP4" i="16"/>
  <c r="CK5" i="16"/>
  <c r="CL5" i="16"/>
  <c r="CM5" i="16"/>
  <c r="CN5" i="16"/>
  <c r="CO5" i="16"/>
  <c r="CP5" i="16"/>
  <c r="CK6" i="16"/>
  <c r="CL6" i="16"/>
  <c r="CM6" i="16"/>
  <c r="CN6" i="16"/>
  <c r="CO6" i="16"/>
  <c r="CP6" i="16"/>
  <c r="CK7" i="16"/>
  <c r="CL7" i="16"/>
  <c r="CM7" i="16"/>
  <c r="CN7" i="16"/>
  <c r="CO7" i="16"/>
  <c r="CP7" i="16"/>
  <c r="CK8" i="16"/>
  <c r="CL8" i="16"/>
  <c r="CM8" i="16"/>
  <c r="CN8" i="16"/>
  <c r="CO8" i="16"/>
  <c r="CP8" i="16"/>
  <c r="CK9" i="16"/>
  <c r="CL9" i="16"/>
  <c r="CM9" i="16"/>
  <c r="CN9" i="16"/>
  <c r="CO9" i="16"/>
  <c r="CP9" i="16"/>
  <c r="CK10" i="16"/>
  <c r="CL10" i="16"/>
  <c r="CM10" i="16"/>
  <c r="CN10" i="16"/>
  <c r="CO10" i="16"/>
  <c r="CP10" i="16"/>
  <c r="CK11" i="16"/>
  <c r="CL11" i="16"/>
  <c r="CM11" i="16"/>
  <c r="CN11" i="16"/>
  <c r="CO11" i="16"/>
  <c r="CP11" i="16"/>
  <c r="CK12" i="16"/>
  <c r="CL12" i="16"/>
  <c r="CM12" i="16"/>
  <c r="CN12" i="16"/>
  <c r="CO12" i="16"/>
  <c r="CP12" i="16"/>
  <c r="CK13" i="16"/>
  <c r="CL13" i="16"/>
  <c r="CM13" i="16"/>
  <c r="CN13" i="16"/>
  <c r="CO13" i="16"/>
  <c r="CP13" i="16"/>
  <c r="CJ5" i="16"/>
  <c r="CJ6" i="16"/>
  <c r="CJ7" i="16"/>
  <c r="CJ8" i="16"/>
  <c r="CJ9" i="16"/>
  <c r="CJ10" i="16"/>
  <c r="CJ11" i="16"/>
  <c r="CJ12" i="16"/>
  <c r="CJ13" i="16"/>
  <c r="CJ4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E5" i="16"/>
  <c r="BE6" i="16"/>
  <c r="BE7" i="16"/>
  <c r="BE8" i="16"/>
  <c r="BE9" i="16"/>
  <c r="BE10" i="16"/>
  <c r="BE11" i="16"/>
  <c r="BE12" i="16"/>
  <c r="BE13" i="16"/>
  <c r="BE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9" i="8" l="1"/>
</calcChain>
</file>

<file path=xl/sharedStrings.xml><?xml version="1.0" encoding="utf-8"?>
<sst xmlns="http://schemas.openxmlformats.org/spreadsheetml/2006/main" count="3459" uniqueCount="636">
  <si>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</si>
  <si>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</si>
  <si>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</si>
  <si>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</si>
  <si>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</si>
  <si>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</si>
  <si>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</si>
  <si>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</si>
  <si>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</si>
  <si>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</si>
  <si>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</si>
  <si>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</si>
  <si>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</si>
  <si>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</si>
  <si>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</si>
  <si>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</si>
  <si>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</si>
  <si>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</si>
  <si>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</si>
  <si>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</si>
  <si>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</si>
  <si>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</si>
  <si>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</si>
  <si>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</si>
  <si>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</si>
  <si>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</si>
  <si>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</si>
  <si>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</si>
  <si>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</si>
  <si>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</si>
  <si>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</si>
  <si>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</si>
  <si>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</si>
  <si>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</si>
  <si>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</si>
  <si>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</si>
  <si>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</si>
  <si>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</si>
  <si>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</si>
  <si>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</si>
  <si>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</si>
  <si>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</si>
  <si>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</si>
  <si>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</si>
  <si>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</si>
  <si>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</si>
  <si>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</si>
  <si>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</si>
  <si>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</si>
  <si>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</si>
  <si>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</si>
  <si>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</si>
  <si>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</si>
  <si>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</si>
  <si>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</si>
  <si>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</si>
  <si>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</si>
  <si>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</si>
  <si>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</si>
  <si>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</si>
  <si>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</si>
  <si>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</si>
  <si>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</si>
  <si>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</si>
  <si>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100/month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</si>
  <si>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</si>
  <si>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</si>
  <si>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</si>
  <si>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</si>
  <si>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</si>
  <si>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</si>
  <si>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</si>
  <si>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</si>
  <si>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</si>
  <si>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</si>
  <si>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</si>
  <si>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</si>
  <si>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</si>
  <si>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</si>
  <si>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</si>
  <si>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</si>
  <si>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</si>
  <si>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</si>
  <si>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</si>
  <si>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</si>
  <si>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</si>
  <si>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</si>
  <si>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</si>
  <si>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</si>
  <si>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30 sq. ft</t>
  </si>
  <si>
    <t>15 sq. ft</t>
  </si>
  <si>
    <t>5 sq. ft</t>
  </si>
  <si>
    <t>6 sq. ft</t>
  </si>
  <si>
    <t>25 sq. ft</t>
  </si>
  <si>
    <t>35 sq. ft</t>
  </si>
  <si>
    <t>20 sq. ft</t>
  </si>
  <si>
    <t>3 sq. ft</t>
  </si>
  <si>
    <t>50 sq. ft</t>
  </si>
  <si>
    <t>40 sq. ft</t>
  </si>
  <si>
    <t>4 sq. ft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</si>
  <si>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</si>
  <si>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</si>
  <si>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</si>
  <si>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</si>
  <si>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</si>
  <si>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</si>
  <si>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</si>
  <si>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</si>
  <si>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</si>
  <si>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</si>
  <si>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</si>
  <si>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</si>
  <si>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</si>
  <si>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</si>
  <si>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</si>
  <si>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</si>
  <si>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</si>
  <si>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</si>
  <si>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</si>
  <si>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</si>
  <si>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</si>
  <si>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</si>
  <si>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</si>
  <si>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</si>
  <si>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</si>
  <si>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</si>
  <si>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</si>
  <si>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</si>
  <si>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</si>
  <si>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</si>
  <si>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</si>
  <si>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</si>
  <si>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</si>
  <si>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</si>
  <si>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</si>
  <si>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</si>
  <si>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</si>
  <si>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</si>
  <si>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</si>
  <si>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</si>
  <si>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</si>
  <si>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</si>
  <si>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</si>
  <si>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</si>
  <si>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</si>
  <si>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</si>
  <si>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</si>
  <si>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</si>
  <si>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</si>
  <si>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</si>
  <si>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</si>
  <si>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</si>
  <si>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</si>
  <si>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</si>
  <si>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</si>
  <si>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</si>
  <si>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</si>
  <si>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</si>
  <si>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</si>
  <si>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</si>
  <si>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</si>
  <si>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</si>
  <si>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</si>
  <si>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</si>
  <si>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</si>
  <si>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</si>
  <si>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</si>
  <si>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</si>
  <si>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</si>
  <si>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</si>
  <si>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</si>
  <si>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</si>
  <si>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</si>
  <si>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</si>
  <si>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</si>
  <si>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</si>
  <si>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</si>
  <si>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</si>
  <si>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</si>
  <si>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</si>
  <si>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</si>
  <si>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</si>
  <si>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</si>
  <si>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</si>
  <si>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</si>
  <si>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</si>
  <si>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</si>
  <si>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</si>
  <si>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</si>
  <si>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</si>
  <si>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</si>
  <si>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</si>
  <si>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</si>
  <si>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</si>
  <si>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</si>
  <si>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</si>
  <si>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</si>
  <si>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</si>
  <si>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</si>
  <si>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</si>
  <si>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</si>
  <si>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</si>
  <si>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</si>
  <si>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</si>
  <si>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</si>
  <si>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</si>
  <si>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</si>
  <si>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</si>
  <si>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</si>
  <si>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</si>
  <si>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</si>
  <si>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</si>
  <si>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</si>
  <si>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</si>
  <si>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</si>
  <si>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</si>
  <si>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</si>
  <si>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</si>
  <si>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</si>
  <si>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</si>
  <si>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</si>
  <si>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</si>
  <si>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</si>
  <si>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</si>
  <si>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</si>
  <si>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</si>
  <si>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</si>
  <si>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</si>
  <si>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</si>
  <si>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</si>
  <si>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</si>
  <si>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</si>
  <si>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</si>
  <si>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</si>
  <si>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</si>
  <si>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</si>
  <si>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</si>
  <si>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</si>
  <si>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</si>
  <si>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</si>
  <si>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</si>
  <si>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</si>
  <si>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</si>
  <si>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</si>
  <si>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</si>
  <si>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</si>
  <si>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</si>
  <si>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</si>
  <si>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</si>
  <si>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</si>
  <si>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</si>
  <si>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</si>
  <si>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</si>
  <si>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</si>
  <si>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</si>
  <si>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</si>
  <si>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</si>
  <si>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</si>
  <si>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</si>
  <si>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</si>
  <si>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</si>
  <si>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</si>
  <si>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</si>
  <si>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</si>
  <si>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</si>
  <si>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</si>
  <si>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</si>
  <si>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</si>
  <si>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</si>
  <si>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</si>
  <si>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</si>
  <si>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</si>
  <si>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</si>
  <si>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</si>
  <si>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</si>
  <si>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</si>
  <si>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</si>
  <si>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</si>
  <si>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</si>
  <si>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</si>
  <si>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</si>
  <si>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</si>
  <si>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</si>
  <si>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</si>
  <si>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</si>
  <si>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</si>
  <si>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</si>
  <si>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</si>
  <si>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</si>
  <si>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</si>
  <si>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</si>
  <si>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</si>
  <si>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</si>
  <si>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</si>
  <si>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</si>
  <si>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</si>
  <si>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</si>
  <si>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</si>
  <si>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</si>
  <si>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</si>
  <si>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</si>
  <si>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</si>
  <si>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</si>
  <si>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</si>
  <si>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</si>
  <si>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</si>
  <si>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</si>
  <si>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</si>
  <si>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</si>
  <si>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</si>
  <si>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</si>
  <si>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</si>
  <si>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</si>
  <si>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</si>
  <si>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</si>
  <si>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</si>
  <si>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</si>
  <si>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</si>
  <si>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</si>
  <si>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</si>
  <si>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</si>
  <si>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</si>
  <si>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</si>
  <si>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</si>
  <si>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</si>
  <si>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</si>
  <si>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</si>
  <si>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</si>
  <si>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</si>
  <si>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</si>
  <si>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</si>
  <si>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</si>
  <si>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</si>
  <si>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</si>
  <si>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</si>
  <si>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</si>
  <si>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</si>
  <si>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</si>
  <si>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</si>
  <si>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</si>
  <si>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</si>
  <si>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</si>
  <si>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</si>
  <si>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</si>
  <si>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</si>
  <si>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</si>
  <si>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</si>
  <si>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</si>
  <si>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</si>
  <si>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</si>
  <si>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</si>
  <si>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</si>
  <si>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</si>
  <si>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</si>
  <si>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</si>
  <si>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</si>
  <si>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</si>
  <si>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</si>
  <si>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</si>
  <si>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</si>
  <si>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</si>
  <si>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</si>
  <si>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</si>
  <si>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</si>
  <si>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</si>
  <si>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</si>
  <si>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</si>
  <si>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</si>
  <si>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</si>
  <si>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</si>
  <si>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</si>
  <si>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</si>
  <si>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</si>
  <si>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</si>
  <si>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</si>
  <si>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</si>
  <si>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</si>
  <si>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</si>
  <si>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</si>
  <si>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</si>
  <si>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</si>
  <si>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</si>
  <si>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</si>
  <si>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</si>
  <si>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</si>
  <si>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</si>
  <si>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</si>
  <si>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</si>
  <si>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</si>
  <si>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</si>
  <si>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</si>
  <si>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</si>
  <si>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</si>
  <si>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</si>
  <si>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</si>
  <si>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</si>
  <si>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</si>
  <si>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</si>
  <si>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</si>
  <si>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</si>
  <si>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</si>
  <si>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</si>
  <si>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</si>
  <si>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</si>
  <si>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</si>
  <si>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</si>
  <si>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</si>
  <si>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</si>
  <si>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</si>
  <si>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</si>
  <si>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</si>
  <si>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</si>
  <si>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</si>
  <si>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</si>
  <si>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</si>
  <si>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</si>
  <si>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</si>
  <si>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</si>
  <si>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once every three months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</si>
  <si>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</si>
  <si>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</si>
  <si>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</si>
  <si>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</si>
  <si>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</si>
  <si>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</si>
  <si>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</si>
  <si>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</si>
  <si>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</si>
  <si>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</si>
  <si>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</si>
  <si>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</si>
  <si>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</si>
  <si>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</si>
  <si>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</si>
  <si>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</si>
  <si>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</si>
  <si>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</si>
  <si>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</si>
  <si>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</si>
  <si>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</si>
  <si>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</si>
  <si>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</si>
  <si>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</si>
  <si>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</si>
  <si>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</si>
  <si>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</si>
  <si>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</si>
  <si>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</si>
  <si>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</si>
  <si>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</si>
  <si>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</si>
  <si>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</si>
  <si>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</si>
  <si>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</si>
  <si>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</si>
  <si>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</si>
  <si>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</si>
  <si>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</si>
  <si>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</si>
  <si>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</si>
  <si>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</si>
  <si>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</si>
  <si>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</si>
  <si>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</si>
  <si>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</si>
  <si>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</si>
  <si>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</si>
  <si>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</si>
  <si>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</si>
  <si>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</si>
  <si>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</si>
  <si>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</si>
  <si>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</si>
  <si>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</si>
  <si>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</si>
  <si>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</si>
  <si>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</si>
  <si>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</si>
  <si>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</si>
  <si>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</si>
  <si>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</si>
  <si>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</si>
  <si>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</si>
  <si>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</si>
  <si>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</si>
  <si>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</si>
  <si>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</si>
  <si>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</si>
  <si>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</si>
  <si>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Health Information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</si>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</sst>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6" xfId="0" applyBorder="1"/>
    <xf numFmtId="0" fontId="0" fillId="0" borderId="0" xfId="0" applyAlignment="1">
      <alignment horizont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9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8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2:M14" totalsRowShown="0">
  <autoFilter ref="A12:M14" xr:uid="{04BFEA51-1F22-4F60-A22D-D8727EDAD7CD}"/>
  <tableColumns count="13">
    <tableColumn id="1" xr3:uid="{730E3A46-A887-49D0-9C26-EEC8E0959119}" name="Array" dataDxfId="7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6" dataCellStyle="Percent">
      <calculatedColumnFormula>H13/COUNT(processed_data!A:A)/40</calculatedColumnFormula>
    </tableColumn>
    <tableColumn id="10" xr3:uid="{110BDF92-BFF1-41AE-88A8-FFE0CF5238F7}" name="quartile index">
      <calculatedColumnFormula>IF(I13&lt;=20%, "very low", IF(I13&lt;=40%, "low", IF(I13&lt;=60%, "moderate", IF(I13&lt;=80%, "high", "very high"))))</calculatedColumnFormula>
    </tableColumn>
    <tableColumn id="11" xr3:uid="{7AD209FF-1B5B-41B6-8585-D2BAB1A5B04A}" name="index">
      <calculatedColumnFormula>IF(J13="very high", 5, IF(J13="high", 4, IF(J13="moderate", 3, IF(J13="low", 2, 1))))</calculatedColumnFormula>
    </tableColumn>
    <tableColumn id="12" xr3:uid="{A383D281-48C3-44C8-B02D-9836D2A94B51}" name="range">
      <calculatedColumnFormula>D13-C13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6:M24" totalsRowShown="0">
  <autoFilter ref="A16:M24" xr:uid="{C5FC9BBE-D7C8-4E24-AF4E-FCE1FCC47FA4}"/>
  <tableColumns count="13">
    <tableColumn id="1" xr3:uid="{C7171BCA-EC5A-43DF-A7B0-81379CB6F1DD}" name="Array" dataDxfId="5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4" dataCellStyle="Percent"/>
    <tableColumn id="10" xr3:uid="{1D49422A-6353-45F4-8FE4-98CE694C5193}" name="quartile index">
      <calculatedColumnFormula>IF(I17&lt;=20%, "very low", IF(I17&lt;=40%, "low", IF(I17&lt;=60%, "moderate", IF(I17&lt;=80%, "high", "very high"))))</calculatedColumnFormula>
    </tableColumn>
    <tableColumn id="11" xr3:uid="{2681B3DD-F385-43BB-8A3B-D11CC9110515}" name="index">
      <calculatedColumnFormula>IF(J17="very high", 5, IF(J17="high", 4, IF(J17="moderate", 3, IF(J17="low", 2, 1))))</calculatedColumnFormula>
    </tableColumn>
    <tableColumn id="12" xr3:uid="{2376277E-5A3F-4219-B509-302F462CFEAC}" name="range">
      <calculatedColumnFormula>D17-C17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6:M27" totalsRowShown="0">
  <autoFilter ref="A26:M27" xr:uid="{DC51DB93-E186-401C-BFDE-86D3770E1402}"/>
  <tableColumns count="13">
    <tableColumn id="1" xr3:uid="{DEDE42EA-9948-4E36-9660-189B00C2A580}" name="Array" dataDxfId="3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2" dataCellStyle="Percent">
      <calculatedColumnFormula>H27/COUNT(processed_data!A:A)/3</calculatedColumnFormula>
    </tableColumn>
    <tableColumn id="10" xr3:uid="{7731E94D-8D4D-48A8-BDB8-BC0015A52542}" name="quartile index">
      <calculatedColumnFormula>IF(I27&lt;=20%, "very low", IF(I27&lt;=40%, "low", IF(I27&lt;=60%, "moderate", IF(I27&lt;=80%, "high", "very high"))))</calculatedColumnFormula>
    </tableColumn>
    <tableColumn id="11" xr3:uid="{F7D1F862-011A-49E3-B25D-40A4B7679FAC}" name="index">
      <calculatedColumnFormula>IF(J27="very high", 5, IF(J27="high", 4, IF(J27="moderate", 3, IF(J27="low", 2, 1))))</calculatedColumnFormula>
    </tableColumn>
    <tableColumn id="12" xr3:uid="{59158F77-C214-4AFC-AC99-E45154774598}" name="range">
      <calculatedColumnFormula>D27-C27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29:M33" totalsRowShown="0">
  <autoFilter ref="A29:M33" xr:uid="{2C770B99-7B41-4FE2-85F6-330D5B3CEDF5}"/>
  <tableColumns count="13">
    <tableColumn id="1" xr3:uid="{AA97BE23-90D2-4E96-AF43-8DA8E313A3A9}" name="Array" dataDxfId="1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0" dataCellStyle="Percent"/>
    <tableColumn id="10" xr3:uid="{74F02060-94EC-400D-A5F6-CBC144B3F410}" name="quartile index">
      <calculatedColumnFormula>IF(I30&lt;=20%, "very low", IF(I30&lt;=40%, "low", IF(I30&lt;=60%, "moderate", IF(I30&lt;=80%, "high", "very high"))))</calculatedColumnFormula>
    </tableColumn>
    <tableColumn id="11" xr3:uid="{69514121-0CA9-4D24-B3DF-0CB75EA97A7E}" name="index">
      <calculatedColumnFormula>IF(J30="very high", 5, IF(J30="high", 4, IF(J30="moderate", 3, IF(J30="low", 2, 1))))</calculatedColumnFormula>
    </tableColumn>
    <tableColumn id="12" xr3:uid="{1E683287-59A9-4524-A523-5182C7AEE951}" name="range">
      <calculatedColumnFormula>D30-C30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D19" sqref="D19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41" t="s">
        <v>25</v>
      </c>
      <c r="M1" s="42"/>
      <c r="N1" s="42"/>
      <c r="O1" s="42"/>
      <c r="P1" s="42"/>
      <c r="Q1" s="43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49"/>
      <c r="N3" s="49"/>
      <c r="O3" s="49"/>
      <c r="P3" s="49"/>
      <c r="Q3" s="50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49"/>
      <c r="N4" s="49"/>
      <c r="O4" s="49"/>
      <c r="P4" s="49"/>
      <c r="Q4" s="50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46"/>
      <c r="M5" s="47"/>
      <c r="N5" s="47"/>
      <c r="O5" s="47"/>
      <c r="P5" s="47"/>
      <c r="Q5" s="48"/>
      <c r="R5" s="4"/>
    </row>
    <row r="6" spans="1:18" x14ac:dyDescent="0.35">
      <c r="A6" s="73" t="s">
        <v>11</v>
      </c>
      <c r="B6" s="74"/>
      <c r="C6" s="74"/>
      <c r="D6" s="74"/>
      <c r="E6" s="74"/>
      <c r="F6" s="74"/>
      <c r="G6" s="75" t="s">
        <v>10</v>
      </c>
      <c r="H6" s="76"/>
      <c r="I6" s="76"/>
      <c r="J6" s="76"/>
      <c r="K6" s="77"/>
      <c r="L6" s="46"/>
      <c r="M6" s="47"/>
      <c r="N6" s="47"/>
      <c r="O6" s="47"/>
      <c r="P6" s="47"/>
      <c r="Q6" s="48"/>
      <c r="R6" s="4"/>
    </row>
    <row r="7" spans="1:18" x14ac:dyDescent="0.35">
      <c r="A7" s="10" t="s">
        <v>9</v>
      </c>
      <c r="B7" s="95" t="s">
        <v>19</v>
      </c>
      <c r="C7" s="96"/>
      <c r="D7" s="96"/>
      <c r="E7" s="96"/>
      <c r="F7" s="96"/>
      <c r="G7" s="59" t="s">
        <v>8</v>
      </c>
      <c r="H7" s="60"/>
      <c r="I7" s="60"/>
      <c r="J7" s="60"/>
      <c r="K7" s="61"/>
      <c r="L7" s="46"/>
      <c r="M7" s="47"/>
      <c r="N7" s="47"/>
      <c r="O7" s="47"/>
      <c r="P7" s="47"/>
      <c r="Q7" s="48"/>
      <c r="R7" s="4"/>
    </row>
    <row r="8" spans="1:18" x14ac:dyDescent="0.35">
      <c r="A8" s="2" t="s">
        <v>7</v>
      </c>
      <c r="B8" s="64" t="s">
        <v>19</v>
      </c>
      <c r="C8" s="65"/>
      <c r="D8" s="65"/>
      <c r="E8" s="65"/>
      <c r="F8" s="65"/>
      <c r="G8" s="15" t="s">
        <v>6</v>
      </c>
      <c r="H8" s="66" t="s">
        <v>15</v>
      </c>
      <c r="I8" s="66"/>
      <c r="J8" s="66"/>
      <c r="K8" s="67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83" t="str">
        <f>CONCATENATE("(n =", COUNT(#REF!), ")")</f>
        <v>(n =0)</v>
      </c>
      <c r="C9" s="84"/>
      <c r="D9" s="84"/>
      <c r="E9" s="84"/>
      <c r="F9" s="84"/>
      <c r="G9" s="16" t="s">
        <v>12</v>
      </c>
      <c r="H9" s="62" t="s">
        <v>16</v>
      </c>
      <c r="I9" s="62"/>
      <c r="J9" s="62"/>
      <c r="K9" s="63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64" t="s">
        <v>19</v>
      </c>
      <c r="C10" s="65"/>
      <c r="D10" s="65"/>
      <c r="E10" s="65"/>
      <c r="F10" s="65"/>
      <c r="G10" s="17" t="s">
        <v>20</v>
      </c>
      <c r="H10" s="87" t="s">
        <v>26</v>
      </c>
      <c r="I10" s="88"/>
      <c r="J10" s="88"/>
      <c r="K10" s="89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85" t="s">
        <v>19</v>
      </c>
      <c r="C11" s="86"/>
      <c r="D11" s="86"/>
      <c r="E11" s="86"/>
      <c r="F11" s="86"/>
      <c r="G11" s="16" t="s">
        <v>13</v>
      </c>
      <c r="H11" s="90" t="s">
        <v>5</v>
      </c>
      <c r="I11" s="90"/>
      <c r="J11" s="90"/>
      <c r="K11" s="91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97" t="s">
        <v>1</v>
      </c>
      <c r="B12" s="98"/>
      <c r="C12" s="98"/>
      <c r="D12" s="98"/>
      <c r="E12" s="98"/>
      <c r="F12" s="98"/>
      <c r="G12" s="18" t="s">
        <v>21</v>
      </c>
      <c r="H12" s="92" t="s">
        <v>27</v>
      </c>
      <c r="I12" s="93"/>
      <c r="J12" s="93"/>
      <c r="K12" s="94"/>
      <c r="L12" s="23"/>
      <c r="M12" s="24"/>
      <c r="N12" s="24"/>
      <c r="O12" s="24"/>
      <c r="P12" s="24"/>
      <c r="Q12" s="25"/>
      <c r="R12" s="4"/>
    </row>
    <row r="13" spans="1:18" x14ac:dyDescent="0.35">
      <c r="A13" s="78" t="s">
        <v>23</v>
      </c>
      <c r="B13" s="79"/>
      <c r="C13" s="80"/>
      <c r="D13" s="81" t="s">
        <v>0</v>
      </c>
      <c r="E13" s="82"/>
      <c r="F13" s="82"/>
      <c r="G13" s="19" t="s">
        <v>14</v>
      </c>
      <c r="H13" s="68" t="s">
        <v>17</v>
      </c>
      <c r="I13" s="68"/>
      <c r="J13" s="68"/>
      <c r="K13" s="69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54" t="s">
        <v>24</v>
      </c>
      <c r="B14" s="55"/>
      <c r="C14" s="56"/>
      <c r="D14" s="57" t="s">
        <v>0</v>
      </c>
      <c r="E14" s="58"/>
      <c r="F14" s="58"/>
      <c r="G14" s="31" t="s">
        <v>22</v>
      </c>
      <c r="H14" s="70" t="s">
        <v>28</v>
      </c>
      <c r="I14" s="70"/>
      <c r="J14" s="71"/>
      <c r="K14" s="72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51" t="s">
        <v>0</v>
      </c>
      <c r="C15" s="52"/>
      <c r="D15" s="52"/>
      <c r="E15" s="52"/>
      <c r="F15" s="52"/>
      <c r="G15" s="52"/>
      <c r="H15" s="52"/>
      <c r="I15" s="53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44"/>
      <c r="I22" s="45"/>
      <c r="J22" s="45"/>
      <c r="K22" s="45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6">
    <mergeCell ref="H10:K10"/>
    <mergeCell ref="H11:K11"/>
    <mergeCell ref="H12:K12"/>
    <mergeCell ref="B7:F7"/>
    <mergeCell ref="A12:F12"/>
    <mergeCell ref="A13:C13"/>
    <mergeCell ref="D13:F13"/>
    <mergeCell ref="B9:F9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G13"/>
  <sheetViews>
    <sheetView topLeftCell="EN1" workbookViewId="0">
      <selection activeCell="ET10" sqref="ET10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0" max="210" width="8.7265625" style="33"/>
    <col min="213" max="213" width="8.7265625" style="33"/>
    <col min="241" max="241" width="8.7265625" style="33"/>
    <col min="262" max="262" width="8.7265625" style="1"/>
    <col min="266" max="266" width="8.7265625" style="33"/>
    <col min="267" max="267" width="8.7265625" style="1"/>
  </cols>
  <sheetData>
    <row r="1" spans="1:266" ht="15" thickBot="1" x14ac:dyDescent="0.4">
      <c r="A1" s="1"/>
      <c r="B1" s="120" t="s">
        <v>493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2"/>
      <c r="CR1" s="123" t="s">
        <v>494</v>
      </c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5"/>
      <c r="EF1" s="126" t="s">
        <v>495</v>
      </c>
      <c r="EG1" s="127"/>
      <c r="EH1" s="127"/>
      <c r="EI1" s="127"/>
      <c r="EJ1" s="127"/>
      <c r="EK1" s="127"/>
      <c r="EL1" s="127"/>
      <c r="EM1" s="127"/>
      <c r="EN1" s="127"/>
      <c r="EO1" s="128"/>
      <c r="EP1" s="129" t="s">
        <v>496</v>
      </c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08" t="s">
        <v>499</v>
      </c>
      <c r="HD1" s="109"/>
      <c r="HE1" s="110"/>
      <c r="HF1" s="114" t="s">
        <v>497</v>
      </c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5"/>
      <c r="IE1" s="115"/>
      <c r="IF1" s="115"/>
      <c r="IG1" s="116"/>
      <c r="IH1" s="117" t="s">
        <v>498</v>
      </c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  <c r="IW1" s="118"/>
      <c r="IX1" s="118"/>
      <c r="IY1" s="118"/>
      <c r="IZ1" s="118"/>
      <c r="JA1" s="118"/>
      <c r="JB1" s="118"/>
      <c r="JC1" s="118"/>
      <c r="JD1" s="118"/>
      <c r="JE1" s="118"/>
      <c r="JF1" s="119"/>
    </row>
    <row r="2" spans="1:266" ht="15" thickBot="1" x14ac:dyDescent="0.4">
      <c r="A2" s="1"/>
      <c r="B2" s="99" t="s">
        <v>491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1"/>
      <c r="BF2" s="99" t="s">
        <v>492</v>
      </c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1"/>
      <c r="CR2" s="99" t="s">
        <v>467</v>
      </c>
      <c r="CS2" s="100"/>
      <c r="CT2" s="100"/>
      <c r="CU2" s="100"/>
      <c r="CV2" s="101"/>
      <c r="CW2" s="99" t="s">
        <v>468</v>
      </c>
      <c r="CX2" s="100"/>
      <c r="CY2" s="100"/>
      <c r="CZ2" s="100"/>
      <c r="DA2" s="100"/>
      <c r="DB2" s="101"/>
      <c r="DC2" s="99" t="s">
        <v>469</v>
      </c>
      <c r="DD2" s="100"/>
      <c r="DE2" s="100"/>
      <c r="DF2" s="100"/>
      <c r="DG2" s="100"/>
      <c r="DH2" s="100"/>
      <c r="DI2" s="100"/>
      <c r="DJ2" s="101"/>
      <c r="DK2" s="99" t="s">
        <v>469</v>
      </c>
      <c r="DL2" s="100"/>
      <c r="DM2" s="100"/>
      <c r="DN2" s="100"/>
      <c r="DO2" s="100"/>
      <c r="DP2" s="100"/>
      <c r="DQ2" s="100"/>
      <c r="DR2" s="101"/>
      <c r="DS2" s="99" t="s">
        <v>470</v>
      </c>
      <c r="DT2" s="100"/>
      <c r="DU2" s="100"/>
      <c r="DV2" s="100"/>
      <c r="DW2" s="101"/>
      <c r="DX2" s="99" t="s">
        <v>471</v>
      </c>
      <c r="DY2" s="100"/>
      <c r="DZ2" s="100"/>
      <c r="EA2" s="100"/>
      <c r="EB2" s="100"/>
      <c r="EC2" s="100"/>
      <c r="ED2" s="100"/>
      <c r="EE2" s="101"/>
      <c r="EF2" s="99" t="s">
        <v>472</v>
      </c>
      <c r="EG2" s="101"/>
      <c r="EH2" s="105" t="s">
        <v>473</v>
      </c>
      <c r="EI2" s="106"/>
      <c r="EJ2" s="106"/>
      <c r="EK2" s="106"/>
      <c r="EL2" s="106"/>
      <c r="EM2" s="106"/>
      <c r="EN2" s="106"/>
      <c r="EO2" s="107"/>
      <c r="EP2" s="99" t="s">
        <v>474</v>
      </c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1"/>
      <c r="FB2" s="99" t="s">
        <v>475</v>
      </c>
      <c r="FC2" s="100"/>
      <c r="FD2" s="100"/>
      <c r="FE2" s="100"/>
      <c r="FF2" s="100"/>
      <c r="FG2" s="100"/>
      <c r="FH2" s="100"/>
      <c r="FI2" s="101"/>
      <c r="FJ2" s="99" t="s">
        <v>476</v>
      </c>
      <c r="FK2" s="100"/>
      <c r="FL2" s="100"/>
      <c r="FM2" s="100"/>
      <c r="FN2" s="100"/>
      <c r="FO2" s="100"/>
      <c r="FP2" s="100"/>
      <c r="FQ2" s="100"/>
      <c r="FR2" s="100"/>
      <c r="FS2" s="100"/>
      <c r="FT2" s="101"/>
      <c r="FU2" s="99" t="s">
        <v>477</v>
      </c>
      <c r="FV2" s="101"/>
      <c r="FW2" s="99" t="s">
        <v>478</v>
      </c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1"/>
      <c r="GJ2" s="99" t="s">
        <v>479</v>
      </c>
      <c r="GK2" s="100"/>
      <c r="GL2" s="100"/>
      <c r="GM2" s="100"/>
      <c r="GN2" s="100"/>
      <c r="GO2" s="100"/>
      <c r="GP2" s="101"/>
      <c r="GQ2" s="99" t="s">
        <v>480</v>
      </c>
      <c r="GR2" s="100"/>
      <c r="GS2" s="100"/>
      <c r="GT2" s="100"/>
      <c r="GU2" s="100"/>
      <c r="GV2" s="100"/>
      <c r="GW2" s="100"/>
      <c r="GX2" s="100"/>
      <c r="GY2" s="100"/>
      <c r="GZ2" s="101"/>
      <c r="HA2" s="99" t="s">
        <v>481</v>
      </c>
      <c r="HB2" s="101"/>
      <c r="HC2" s="111"/>
      <c r="HD2" s="112"/>
      <c r="HE2" s="113"/>
      <c r="HF2" s="99" t="s">
        <v>483</v>
      </c>
      <c r="HG2" s="100"/>
      <c r="HH2" s="100"/>
      <c r="HI2" s="100"/>
      <c r="HJ2" s="100"/>
      <c r="HK2" s="100"/>
      <c r="HL2" s="101"/>
      <c r="HM2" s="99" t="s">
        <v>484</v>
      </c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1"/>
      <c r="HZ2" s="99" t="s">
        <v>485</v>
      </c>
      <c r="IA2" s="100"/>
      <c r="IB2" s="100"/>
      <c r="IC2" s="100"/>
      <c r="ID2" s="101"/>
      <c r="IE2" s="99" t="s">
        <v>486</v>
      </c>
      <c r="IF2" s="100"/>
      <c r="IG2" s="101"/>
      <c r="IH2" s="99" t="s">
        <v>487</v>
      </c>
      <c r="II2" s="100"/>
      <c r="IJ2" s="100"/>
      <c r="IK2" s="100"/>
      <c r="IL2" s="101"/>
      <c r="IM2" s="99" t="s">
        <v>488</v>
      </c>
      <c r="IN2" s="100"/>
      <c r="IO2" s="100"/>
      <c r="IP2" s="100"/>
      <c r="IQ2" s="100"/>
      <c r="IR2" s="100"/>
      <c r="IS2" s="101"/>
      <c r="IT2" s="102" t="s">
        <v>489</v>
      </c>
      <c r="IU2" s="103"/>
      <c r="IV2" s="103"/>
      <c r="IW2" s="103"/>
      <c r="IX2" s="103"/>
      <c r="IY2" s="103"/>
      <c r="IZ2" s="103"/>
      <c r="JA2" s="103"/>
      <c r="JB2" s="104"/>
      <c r="JC2" s="102" t="s">
        <v>490</v>
      </c>
      <c r="JD2" s="103"/>
      <c r="JE2" s="103"/>
      <c r="JF2" s="104"/>
    </row>
    <row r="3" spans="1:266" x14ac:dyDescent="0.35">
      <c r="A3" s="33" t="s">
        <v>416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65</v>
      </c>
      <c r="M3" t="s">
        <v>182</v>
      </c>
      <c r="N3" t="s">
        <v>183</v>
      </c>
      <c r="O3" t="s">
        <v>184</v>
      </c>
      <c r="P3" t="s">
        <v>185</v>
      </c>
      <c r="Q3" t="s">
        <v>186</v>
      </c>
      <c r="R3" t="s">
        <v>187</v>
      </c>
      <c r="S3" t="s">
        <v>188</v>
      </c>
      <c r="T3" t="s">
        <v>189</v>
      </c>
      <c r="U3" t="s">
        <v>190</v>
      </c>
      <c r="V3" t="s">
        <v>191</v>
      </c>
      <c r="W3" t="s">
        <v>192</v>
      </c>
      <c r="X3" t="s">
        <v>193</v>
      </c>
      <c r="Y3" t="s">
        <v>194</v>
      </c>
      <c r="Z3" t="s">
        <v>195</v>
      </c>
      <c r="AA3" t="s">
        <v>196</v>
      </c>
      <c r="AB3" t="s">
        <v>197</v>
      </c>
      <c r="AC3" t="s">
        <v>198</v>
      </c>
      <c r="AD3" t="s">
        <v>199</v>
      </c>
      <c r="AE3" t="s">
        <v>200</v>
      </c>
      <c r="AF3" t="s">
        <v>201</v>
      </c>
      <c r="AG3" t="s">
        <v>202</v>
      </c>
      <c r="AH3" t="s">
        <v>203</v>
      </c>
      <c r="AI3" t="s">
        <v>204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  <c r="AQ3" t="s">
        <v>82</v>
      </c>
      <c r="AR3" t="s">
        <v>83</v>
      </c>
      <c r="AS3" t="s">
        <v>84</v>
      </c>
      <c r="AT3" t="s">
        <v>85</v>
      </c>
      <c r="AU3" t="s">
        <v>86</v>
      </c>
      <c r="AV3" t="s">
        <v>87</v>
      </c>
      <c r="AW3" t="s">
        <v>88</v>
      </c>
      <c r="AX3" t="s">
        <v>205</v>
      </c>
      <c r="AY3" t="s">
        <v>206</v>
      </c>
      <c r="AZ3" t="s">
        <v>207</v>
      </c>
      <c r="BA3" t="s">
        <v>100</v>
      </c>
      <c r="BB3" t="s">
        <v>101</v>
      </c>
      <c r="BC3" t="s">
        <v>102</v>
      </c>
      <c r="BD3" t="s">
        <v>103</v>
      </c>
      <c r="BE3" t="s">
        <v>109</v>
      </c>
      <c r="BF3" t="s">
        <v>113</v>
      </c>
      <c r="BG3" t="s">
        <v>116</v>
      </c>
      <c r="BH3" t="s">
        <v>117</v>
      </c>
      <c r="BI3" t="s">
        <v>118</v>
      </c>
      <c r="BJ3" t="s">
        <v>119</v>
      </c>
      <c r="BK3" t="s">
        <v>120</v>
      </c>
      <c r="BL3" t="s">
        <v>121</v>
      </c>
      <c r="BM3" t="s">
        <v>122</v>
      </c>
      <c r="BN3" t="s">
        <v>123</v>
      </c>
      <c r="BO3" t="s">
        <v>124</v>
      </c>
      <c r="BP3" t="s">
        <v>125</v>
      </c>
      <c r="BQ3" t="s">
        <v>126</v>
      </c>
      <c r="BR3" t="s">
        <v>127</v>
      </c>
      <c r="BS3" t="s">
        <v>128</v>
      </c>
      <c r="BT3" t="s">
        <v>129</v>
      </c>
      <c r="BU3" t="s">
        <v>130</v>
      </c>
      <c r="BV3" t="s">
        <v>131</v>
      </c>
      <c r="BW3" t="s">
        <v>132</v>
      </c>
      <c r="BX3" t="s">
        <v>208</v>
      </c>
      <c r="BY3" t="s">
        <v>209</v>
      </c>
      <c r="BZ3" t="s">
        <v>210</v>
      </c>
      <c r="CA3" t="s">
        <v>211</v>
      </c>
      <c r="CB3" t="s">
        <v>212</v>
      </c>
      <c r="CC3" t="s">
        <v>133</v>
      </c>
      <c r="CD3" t="s">
        <v>213</v>
      </c>
      <c r="CE3" t="s">
        <v>214</v>
      </c>
      <c r="CF3" t="s">
        <v>215</v>
      </c>
      <c r="CG3" t="s">
        <v>216</v>
      </c>
      <c r="CH3" t="s">
        <v>217</v>
      </c>
      <c r="CI3" t="s">
        <v>134</v>
      </c>
      <c r="CJ3" t="s">
        <v>135</v>
      </c>
      <c r="CK3" t="s">
        <v>218</v>
      </c>
      <c r="CL3" t="s">
        <v>219</v>
      </c>
      <c r="CM3" t="s">
        <v>220</v>
      </c>
      <c r="CN3" t="s">
        <v>221</v>
      </c>
      <c r="CO3" t="s">
        <v>222</v>
      </c>
      <c r="CP3" t="s">
        <v>223</v>
      </c>
      <c r="CQ3" s="33" t="s">
        <v>136</v>
      </c>
      <c r="CR3" t="s">
        <v>151</v>
      </c>
      <c r="CS3" t="s">
        <v>153</v>
      </c>
      <c r="CT3" t="s">
        <v>155</v>
      </c>
      <c r="CU3" t="s">
        <v>156</v>
      </c>
      <c r="CV3" t="s">
        <v>157</v>
      </c>
      <c r="CW3" t="s">
        <v>152</v>
      </c>
      <c r="CX3" t="s">
        <v>154</v>
      </c>
      <c r="CY3" t="s">
        <v>158</v>
      </c>
      <c r="CZ3" t="s">
        <v>159</v>
      </c>
      <c r="DA3" t="s">
        <v>160</v>
      </c>
      <c r="DB3" t="s">
        <v>161</v>
      </c>
      <c r="DC3" t="s">
        <v>162</v>
      </c>
      <c r="DD3" t="s">
        <v>224</v>
      </c>
      <c r="DE3" t="s">
        <v>225</v>
      </c>
      <c r="DF3" t="s">
        <v>226</v>
      </c>
      <c r="DG3" t="s">
        <v>227</v>
      </c>
      <c r="DH3" t="s">
        <v>228</v>
      </c>
      <c r="DI3" t="s">
        <v>229</v>
      </c>
      <c r="DJ3" t="s">
        <v>230</v>
      </c>
      <c r="DK3" t="s">
        <v>177</v>
      </c>
      <c r="DL3" t="s">
        <v>231</v>
      </c>
      <c r="DM3" t="s">
        <v>232</v>
      </c>
      <c r="DN3" t="s">
        <v>233</v>
      </c>
      <c r="DO3" t="s">
        <v>234</v>
      </c>
      <c r="DP3" t="s">
        <v>235</v>
      </c>
      <c r="DQ3" t="s">
        <v>236</v>
      </c>
      <c r="DR3" t="s">
        <v>178</v>
      </c>
      <c r="DS3" t="s">
        <v>237</v>
      </c>
      <c r="DT3" t="s">
        <v>238</v>
      </c>
      <c r="DU3" t="s">
        <v>180</v>
      </c>
      <c r="DV3" t="s">
        <v>181</v>
      </c>
      <c r="DW3" t="s">
        <v>239</v>
      </c>
      <c r="DX3" t="s">
        <v>242</v>
      </c>
      <c r="DY3" t="s">
        <v>243</v>
      </c>
      <c r="DZ3" t="s">
        <v>244</v>
      </c>
      <c r="EA3" t="s">
        <v>246</v>
      </c>
      <c r="EB3" t="s">
        <v>245</v>
      </c>
      <c r="EC3" t="s">
        <v>247</v>
      </c>
      <c r="ED3" t="s">
        <v>248</v>
      </c>
      <c r="EE3" s="33" t="s">
        <v>253</v>
      </c>
      <c r="EF3" t="s">
        <v>254</v>
      </c>
      <c r="EG3" t="s">
        <v>256</v>
      </c>
      <c r="EH3" t="s">
        <v>260</v>
      </c>
      <c r="EI3" t="s">
        <v>263</v>
      </c>
      <c r="EJ3" t="s">
        <v>261</v>
      </c>
      <c r="EK3" t="s">
        <v>262</v>
      </c>
      <c r="EL3" t="s">
        <v>264</v>
      </c>
      <c r="EM3" t="s">
        <v>265</v>
      </c>
      <c r="EN3" t="s">
        <v>268</v>
      </c>
      <c r="EO3" s="33" t="s">
        <v>266</v>
      </c>
      <c r="EP3" t="s">
        <v>269</v>
      </c>
      <c r="EQ3" t="s">
        <v>270</v>
      </c>
      <c r="ER3" t="s">
        <v>271</v>
      </c>
      <c r="ES3" t="s">
        <v>272</v>
      </c>
      <c r="ET3" t="s">
        <v>273</v>
      </c>
      <c r="EU3" t="s">
        <v>274</v>
      </c>
      <c r="EV3" t="s">
        <v>275</v>
      </c>
      <c r="EW3" t="s">
        <v>276</v>
      </c>
      <c r="EX3" t="s">
        <v>277</v>
      </c>
      <c r="EY3" t="s">
        <v>278</v>
      </c>
      <c r="EZ3" t="s">
        <v>279</v>
      </c>
      <c r="FA3" t="s">
        <v>280</v>
      </c>
      <c r="FB3" t="s">
        <v>281</v>
      </c>
      <c r="FC3" t="s">
        <v>282</v>
      </c>
      <c r="FD3" t="s">
        <v>283</v>
      </c>
      <c r="FE3" t="s">
        <v>284</v>
      </c>
      <c r="FF3" t="s">
        <v>285</v>
      </c>
      <c r="FG3" t="s">
        <v>294</v>
      </c>
      <c r="FH3" t="s">
        <v>295</v>
      </c>
      <c r="FI3" t="s">
        <v>296</v>
      </c>
      <c r="FJ3" t="s">
        <v>297</v>
      </c>
      <c r="FK3" t="s">
        <v>298</v>
      </c>
      <c r="FL3" t="s">
        <v>299</v>
      </c>
      <c r="FM3" t="s">
        <v>300</v>
      </c>
      <c r="FN3" t="s">
        <v>301</v>
      </c>
      <c r="FO3" t="s">
        <v>302</v>
      </c>
      <c r="FP3" t="s">
        <v>303</v>
      </c>
      <c r="FQ3" t="s">
        <v>304</v>
      </c>
      <c r="FR3" t="s">
        <v>305</v>
      </c>
      <c r="FS3" t="s">
        <v>306</v>
      </c>
      <c r="FT3" t="s">
        <v>307</v>
      </c>
      <c r="FU3" t="s">
        <v>308</v>
      </c>
      <c r="FV3" t="s">
        <v>309</v>
      </c>
      <c r="FW3" t="s">
        <v>316</v>
      </c>
      <c r="FX3" t="s">
        <v>317</v>
      </c>
      <c r="FY3" t="s">
        <v>318</v>
      </c>
      <c r="FZ3" t="s">
        <v>319</v>
      </c>
      <c r="GA3" t="s">
        <v>320</v>
      </c>
      <c r="GB3" t="s">
        <v>321</v>
      </c>
      <c r="GC3" t="s">
        <v>322</v>
      </c>
      <c r="GD3" t="s">
        <v>323</v>
      </c>
      <c r="GE3" t="s">
        <v>324</v>
      </c>
      <c r="GF3" t="s">
        <v>325</v>
      </c>
      <c r="GG3" t="s">
        <v>326</v>
      </c>
      <c r="GH3" t="s">
        <v>328</v>
      </c>
      <c r="GI3" t="s">
        <v>327</v>
      </c>
      <c r="GJ3" t="s">
        <v>330</v>
      </c>
      <c r="GK3" t="s">
        <v>335</v>
      </c>
      <c r="GL3" t="s">
        <v>336</v>
      </c>
      <c r="GM3" t="s">
        <v>337</v>
      </c>
      <c r="GN3" t="s">
        <v>338</v>
      </c>
      <c r="GO3" t="s">
        <v>339</v>
      </c>
      <c r="GP3" t="s">
        <v>340</v>
      </c>
      <c r="GQ3" t="s">
        <v>342</v>
      </c>
      <c r="GR3" t="s">
        <v>343</v>
      </c>
      <c r="GS3" t="s">
        <v>344</v>
      </c>
      <c r="GT3" t="s">
        <v>345</v>
      </c>
      <c r="GU3" t="s">
        <v>346</v>
      </c>
      <c r="GV3" t="s">
        <v>347</v>
      </c>
      <c r="GW3" t="s">
        <v>348</v>
      </c>
      <c r="GX3" t="s">
        <v>349</v>
      </c>
      <c r="GY3" t="s">
        <v>350</v>
      </c>
      <c r="GZ3" t="s">
        <v>354</v>
      </c>
      <c r="HA3" t="s">
        <v>358</v>
      </c>
      <c r="HB3" s="33" t="s">
        <v>361</v>
      </c>
      <c r="HC3" t="s">
        <v>365</v>
      </c>
      <c r="HD3" t="s">
        <v>366</v>
      </c>
      <c r="HE3" s="33" t="s">
        <v>367</v>
      </c>
      <c r="HF3" t="s">
        <v>370</v>
      </c>
      <c r="HG3" t="s">
        <v>371</v>
      </c>
      <c r="HH3" t="s">
        <v>372</v>
      </c>
      <c r="HI3" t="s">
        <v>373</v>
      </c>
      <c r="HJ3" t="s">
        <v>375</v>
      </c>
      <c r="HK3" t="s">
        <v>374</v>
      </c>
      <c r="HL3" t="s">
        <v>376</v>
      </c>
      <c r="HM3" t="s">
        <v>377</v>
      </c>
      <c r="HN3" t="s">
        <v>378</v>
      </c>
      <c r="HO3" t="s">
        <v>379</v>
      </c>
      <c r="HP3" t="s">
        <v>380</v>
      </c>
      <c r="HQ3" t="s">
        <v>381</v>
      </c>
      <c r="HR3" t="s">
        <v>382</v>
      </c>
      <c r="HS3" t="s">
        <v>383</v>
      </c>
      <c r="HT3" t="s">
        <v>384</v>
      </c>
      <c r="HU3" t="s">
        <v>385</v>
      </c>
      <c r="HV3" t="s">
        <v>386</v>
      </c>
      <c r="HW3" t="s">
        <v>387</v>
      </c>
      <c r="HX3" t="s">
        <v>388</v>
      </c>
      <c r="HY3" t="s">
        <v>389</v>
      </c>
      <c r="HZ3" t="s">
        <v>390</v>
      </c>
      <c r="IA3" t="s">
        <v>391</v>
      </c>
      <c r="IB3" t="s">
        <v>392</v>
      </c>
      <c r="IC3" t="s">
        <v>393</v>
      </c>
      <c r="ID3" t="s">
        <v>394</v>
      </c>
      <c r="IE3" t="s">
        <v>395</v>
      </c>
      <c r="IF3" t="s">
        <v>396</v>
      </c>
      <c r="IG3" s="33" t="s">
        <v>397</v>
      </c>
      <c r="IH3" t="s">
        <v>398</v>
      </c>
      <c r="II3" t="s">
        <v>399</v>
      </c>
      <c r="IJ3" t="s">
        <v>400</v>
      </c>
      <c r="IK3" t="s">
        <v>401</v>
      </c>
      <c r="IL3" t="s">
        <v>402</v>
      </c>
      <c r="IM3" t="s">
        <v>403</v>
      </c>
      <c r="IN3" t="s">
        <v>404</v>
      </c>
      <c r="IO3" t="s">
        <v>405</v>
      </c>
      <c r="IP3" t="s">
        <v>406</v>
      </c>
      <c r="IQ3" t="s">
        <v>407</v>
      </c>
      <c r="IR3" t="s">
        <v>408</v>
      </c>
      <c r="IS3" t="s">
        <v>409</v>
      </c>
      <c r="IT3" t="s">
        <v>410</v>
      </c>
      <c r="IU3" t="s">
        <v>411</v>
      </c>
      <c r="IV3" t="s">
        <v>412</v>
      </c>
      <c r="IW3" t="s">
        <v>413</v>
      </c>
      <c r="IX3" t="s">
        <v>414</v>
      </c>
      <c r="IY3" t="s">
        <v>415</v>
      </c>
      <c r="IZ3" t="s">
        <v>441</v>
      </c>
      <c r="JA3" t="s">
        <v>442</v>
      </c>
      <c r="JB3" s="1" t="s">
        <v>443</v>
      </c>
      <c r="JC3" s="34" t="s">
        <v>460</v>
      </c>
      <c r="JD3" s="34" t="s">
        <v>452</v>
      </c>
      <c r="JE3" s="34" t="s">
        <v>453</v>
      </c>
      <c r="JF3" s="35" t="s">
        <v>454</v>
      </c>
    </row>
    <row r="4" spans="1:266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 t="s">
        <v>64</v>
      </c>
      <c r="L4" t="s">
        <v>66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69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72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 t="s">
        <v>89</v>
      </c>
      <c r="AY4" t="s">
        <v>95</v>
      </c>
      <c r="AZ4" t="s">
        <v>97</v>
      </c>
      <c r="BA4">
        <v>10</v>
      </c>
      <c r="BB4">
        <v>20</v>
      </c>
      <c r="BC4">
        <v>20</v>
      </c>
      <c r="BD4" t="s">
        <v>106</v>
      </c>
      <c r="BE4" t="s">
        <v>110</v>
      </c>
      <c r="BF4" t="s">
        <v>114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137</v>
      </c>
      <c r="CD4" t="s">
        <v>50</v>
      </c>
      <c r="CE4" t="s">
        <v>50</v>
      </c>
      <c r="CF4" t="s">
        <v>50</v>
      </c>
      <c r="CG4" t="s">
        <v>50</v>
      </c>
      <c r="CH4" t="s">
        <v>141</v>
      </c>
      <c r="CI4" t="s">
        <v>146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143</v>
      </c>
      <c r="CR4" t="s">
        <v>50</v>
      </c>
      <c r="CS4" t="s">
        <v>163</v>
      </c>
      <c r="CT4" t="s">
        <v>167</v>
      </c>
      <c r="CU4" t="s">
        <v>168</v>
      </c>
      <c r="CV4" t="s">
        <v>169</v>
      </c>
      <c r="CW4" t="s">
        <v>50</v>
      </c>
      <c r="CX4" t="s">
        <v>163</v>
      </c>
      <c r="CY4" t="s">
        <v>170</v>
      </c>
      <c r="CZ4" t="s">
        <v>171</v>
      </c>
      <c r="DA4" t="s">
        <v>172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173</v>
      </c>
      <c r="DJ4" t="s">
        <v>175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173</v>
      </c>
      <c r="DR4" t="s">
        <v>175</v>
      </c>
      <c r="DS4" t="s">
        <v>50</v>
      </c>
      <c r="DT4" t="s">
        <v>50</v>
      </c>
      <c r="DU4" t="s">
        <v>50</v>
      </c>
      <c r="DV4" t="s">
        <v>50</v>
      </c>
      <c r="DW4" t="s">
        <v>240</v>
      </c>
      <c r="DX4" t="s">
        <v>249</v>
      </c>
      <c r="DY4" t="s">
        <v>251</v>
      </c>
      <c r="DZ4" t="s">
        <v>251</v>
      </c>
      <c r="EA4" t="s">
        <v>251</v>
      </c>
      <c r="EB4" t="s">
        <v>249</v>
      </c>
      <c r="EC4" t="s">
        <v>251</v>
      </c>
      <c r="ED4" t="s">
        <v>251</v>
      </c>
      <c r="EE4" s="33" t="s">
        <v>251</v>
      </c>
      <c r="EF4" t="s">
        <v>255</v>
      </c>
      <c r="EG4" t="s">
        <v>255</v>
      </c>
      <c r="EH4" t="s">
        <v>251</v>
      </c>
      <c r="EI4" t="s">
        <v>251</v>
      </c>
      <c r="EJ4" t="s">
        <v>249</v>
      </c>
      <c r="EK4" t="s">
        <v>267</v>
      </c>
      <c r="EL4" t="s">
        <v>249</v>
      </c>
      <c r="EM4" t="s">
        <v>251</v>
      </c>
      <c r="EN4" t="s">
        <v>249</v>
      </c>
      <c r="EO4" s="33" t="s">
        <v>251</v>
      </c>
      <c r="EP4" t="s">
        <v>286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291</v>
      </c>
      <c r="FC4" t="s">
        <v>50</v>
      </c>
      <c r="FD4" t="s">
        <v>50</v>
      </c>
      <c r="FE4" t="s">
        <v>50</v>
      </c>
      <c r="FF4" t="s">
        <v>51</v>
      </c>
      <c r="FG4" t="s">
        <v>310</v>
      </c>
      <c r="FH4" t="s">
        <v>311</v>
      </c>
      <c r="FI4" t="s">
        <v>313</v>
      </c>
      <c r="FJ4" t="s">
        <v>51</v>
      </c>
      <c r="FK4" t="s">
        <v>51</v>
      </c>
      <c r="FL4" t="s">
        <v>50</v>
      </c>
      <c r="FM4" t="s">
        <v>50</v>
      </c>
      <c r="FN4" t="s">
        <v>51</v>
      </c>
      <c r="FO4" t="s">
        <v>173</v>
      </c>
      <c r="FP4" t="s">
        <v>51</v>
      </c>
      <c r="FQ4" t="s">
        <v>51</v>
      </c>
      <c r="FR4" t="s">
        <v>50</v>
      </c>
      <c r="FS4" t="s">
        <v>51</v>
      </c>
      <c r="FT4" t="s">
        <v>315</v>
      </c>
      <c r="FU4" t="s">
        <v>50</v>
      </c>
      <c r="FV4" t="s">
        <v>50</v>
      </c>
      <c r="FW4" t="s">
        <v>51</v>
      </c>
      <c r="FX4" t="s">
        <v>54</v>
      </c>
      <c r="FY4" t="s">
        <v>54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331</v>
      </c>
      <c r="GK4" t="s">
        <v>50</v>
      </c>
      <c r="GL4" t="s">
        <v>50</v>
      </c>
      <c r="GM4" t="s">
        <v>50</v>
      </c>
      <c r="GN4" t="s">
        <v>50</v>
      </c>
      <c r="GO4" t="s">
        <v>50</v>
      </c>
      <c r="GP4" t="s">
        <v>341</v>
      </c>
      <c r="GQ4" t="s">
        <v>51</v>
      </c>
      <c r="GR4" t="s">
        <v>51</v>
      </c>
      <c r="GS4" t="s">
        <v>51</v>
      </c>
      <c r="GT4" t="s">
        <v>51</v>
      </c>
      <c r="GU4" t="s">
        <v>50</v>
      </c>
      <c r="GV4" t="s">
        <v>51</v>
      </c>
      <c r="GW4" t="s">
        <v>51</v>
      </c>
      <c r="GX4" t="s">
        <v>51</v>
      </c>
      <c r="GY4" t="s">
        <v>351</v>
      </c>
      <c r="GZ4" t="s">
        <v>355</v>
      </c>
      <c r="HA4" t="s">
        <v>359</v>
      </c>
      <c r="HB4" s="33" t="s">
        <v>362</v>
      </c>
      <c r="HC4" t="s">
        <v>50</v>
      </c>
      <c r="HD4" t="s">
        <v>54</v>
      </c>
      <c r="HE4" s="33" t="s">
        <v>368</v>
      </c>
      <c r="HF4" s="34" t="s">
        <v>50</v>
      </c>
      <c r="HG4" s="34" t="s">
        <v>51</v>
      </c>
      <c r="HH4" s="34" t="s">
        <v>50</v>
      </c>
      <c r="HI4" s="34" t="s">
        <v>50</v>
      </c>
      <c r="HJ4" s="34" t="s">
        <v>50</v>
      </c>
      <c r="HK4" s="34" t="s">
        <v>50</v>
      </c>
      <c r="HL4" s="34" t="s">
        <v>418</v>
      </c>
      <c r="HM4" s="34" t="s">
        <v>50</v>
      </c>
      <c r="HN4" s="34" t="s">
        <v>421</v>
      </c>
      <c r="HO4" s="34" t="s">
        <v>176</v>
      </c>
      <c r="HP4" s="34" t="s">
        <v>50</v>
      </c>
      <c r="HQ4" s="34" t="s">
        <v>422</v>
      </c>
      <c r="HR4" s="34" t="s">
        <v>423</v>
      </c>
      <c r="HS4" s="34" t="s">
        <v>50</v>
      </c>
      <c r="HT4" s="34" t="s">
        <v>424</v>
      </c>
      <c r="HU4" s="34" t="s">
        <v>176</v>
      </c>
      <c r="HV4" s="34" t="s">
        <v>50</v>
      </c>
      <c r="HW4" s="34" t="s">
        <v>425</v>
      </c>
      <c r="HX4" s="34" t="s">
        <v>424</v>
      </c>
      <c r="HY4" s="34" t="s">
        <v>426</v>
      </c>
      <c r="HZ4" s="34" t="s">
        <v>50</v>
      </c>
      <c r="IA4" s="34" t="s">
        <v>424</v>
      </c>
      <c r="IB4" s="34" t="s">
        <v>176</v>
      </c>
      <c r="IC4" s="34" t="s">
        <v>176</v>
      </c>
      <c r="ID4" s="34" t="s">
        <v>50</v>
      </c>
      <c r="IE4" s="34" t="s">
        <v>427</v>
      </c>
      <c r="IF4" s="34" t="s">
        <v>50</v>
      </c>
      <c r="IG4" s="33" t="s">
        <v>50</v>
      </c>
      <c r="IH4" s="34" t="s">
        <v>431</v>
      </c>
      <c r="II4" s="34" t="s">
        <v>434</v>
      </c>
      <c r="IJ4" s="34" t="s">
        <v>432</v>
      </c>
      <c r="IK4" s="34" t="s">
        <v>437</v>
      </c>
      <c r="IL4" s="34" t="s">
        <v>437</v>
      </c>
      <c r="IM4" s="34" t="s">
        <v>439</v>
      </c>
      <c r="IN4" t="s">
        <v>431</v>
      </c>
      <c r="IO4" t="s">
        <v>432</v>
      </c>
      <c r="IP4" s="34" t="s">
        <v>435</v>
      </c>
      <c r="IQ4" s="34" t="s">
        <v>437</v>
      </c>
      <c r="IR4" s="34" t="s">
        <v>438</v>
      </c>
      <c r="IS4" s="34" t="s">
        <v>438</v>
      </c>
      <c r="IT4" s="34" t="s">
        <v>51</v>
      </c>
      <c r="IU4" s="34" t="s">
        <v>51</v>
      </c>
      <c r="IV4" s="34" t="s">
        <v>50</v>
      </c>
      <c r="IW4" s="34" t="s">
        <v>50</v>
      </c>
      <c r="IX4" s="34" t="s">
        <v>50</v>
      </c>
      <c r="IY4" s="34" t="s">
        <v>444</v>
      </c>
      <c r="IZ4" s="34" t="s">
        <v>450</v>
      </c>
      <c r="JA4" s="34" t="s">
        <v>459</v>
      </c>
      <c r="JB4" s="34" t="s">
        <v>448</v>
      </c>
      <c r="JC4" s="34" t="s">
        <v>455</v>
      </c>
      <c r="JD4" s="34" t="s">
        <v>462</v>
      </c>
      <c r="JE4" s="34" t="s">
        <v>463</v>
      </c>
      <c r="JF4" s="34" t="s">
        <v>465</v>
      </c>
    </row>
    <row r="5" spans="1:266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66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72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 t="s">
        <v>93</v>
      </c>
      <c r="AY5" t="s">
        <v>90</v>
      </c>
      <c r="AZ5" t="s">
        <v>98</v>
      </c>
      <c r="BA5">
        <v>8</v>
      </c>
      <c r="BB5">
        <v>20</v>
      </c>
      <c r="BC5">
        <v>20</v>
      </c>
      <c r="BD5" t="s">
        <v>107</v>
      </c>
      <c r="BE5" t="s">
        <v>110</v>
      </c>
      <c r="BF5" t="s">
        <v>114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137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146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142</v>
      </c>
      <c r="CQ5" s="33" t="s">
        <v>144</v>
      </c>
      <c r="CR5" t="s">
        <v>50</v>
      </c>
      <c r="CS5" t="s">
        <v>164</v>
      </c>
      <c r="CT5" t="s">
        <v>167</v>
      </c>
      <c r="CU5" t="s">
        <v>169</v>
      </c>
      <c r="CV5" t="s">
        <v>176</v>
      </c>
      <c r="CW5" t="s">
        <v>50</v>
      </c>
      <c r="CX5" t="s">
        <v>164</v>
      </c>
      <c r="CY5" t="s">
        <v>170</v>
      </c>
      <c r="CZ5" t="s">
        <v>171</v>
      </c>
      <c r="DA5" t="s">
        <v>172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175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179</v>
      </c>
      <c r="DS5" t="s">
        <v>50</v>
      </c>
      <c r="DT5" t="s">
        <v>50</v>
      </c>
      <c r="DU5" t="s">
        <v>50</v>
      </c>
      <c r="DV5" t="s">
        <v>50</v>
      </c>
      <c r="DW5" t="s">
        <v>240</v>
      </c>
      <c r="DX5" t="s">
        <v>250</v>
      </c>
      <c r="DY5" t="s">
        <v>252</v>
      </c>
      <c r="DZ5" t="s">
        <v>251</v>
      </c>
      <c r="EA5" t="s">
        <v>251</v>
      </c>
      <c r="EB5" t="s">
        <v>250</v>
      </c>
      <c r="EC5" t="s">
        <v>252</v>
      </c>
      <c r="ED5" t="s">
        <v>252</v>
      </c>
      <c r="EE5" s="33" t="s">
        <v>251</v>
      </c>
      <c r="EF5" t="s">
        <v>255</v>
      </c>
      <c r="EG5" t="s">
        <v>255</v>
      </c>
      <c r="EH5" t="s">
        <v>251</v>
      </c>
      <c r="EI5" t="s">
        <v>251</v>
      </c>
      <c r="EJ5" t="s">
        <v>249</v>
      </c>
      <c r="EK5" t="s">
        <v>252</v>
      </c>
      <c r="EL5" t="s">
        <v>249</v>
      </c>
      <c r="EM5" t="s">
        <v>251</v>
      </c>
      <c r="EN5" t="s">
        <v>249</v>
      </c>
      <c r="EO5" s="33" t="s">
        <v>251</v>
      </c>
      <c r="EP5" t="s">
        <v>286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292</v>
      </c>
      <c r="FC5" t="s">
        <v>50</v>
      </c>
      <c r="FD5" t="s">
        <v>50</v>
      </c>
      <c r="FE5" t="s">
        <v>50</v>
      </c>
      <c r="FF5" t="s">
        <v>51</v>
      </c>
      <c r="FG5" t="s">
        <v>311</v>
      </c>
      <c r="FH5" t="s">
        <v>51</v>
      </c>
      <c r="FI5" t="s">
        <v>314</v>
      </c>
      <c r="FJ5" t="s">
        <v>51</v>
      </c>
      <c r="FK5" t="s">
        <v>51</v>
      </c>
      <c r="FL5" t="s">
        <v>50</v>
      </c>
      <c r="FM5" t="s">
        <v>50</v>
      </c>
      <c r="FN5" t="s">
        <v>51</v>
      </c>
      <c r="FO5" t="s">
        <v>38</v>
      </c>
      <c r="FP5" t="s">
        <v>51</v>
      </c>
      <c r="FQ5" t="s">
        <v>51</v>
      </c>
      <c r="FR5" t="s">
        <v>50</v>
      </c>
      <c r="FS5" t="s">
        <v>51</v>
      </c>
      <c r="FT5" t="s">
        <v>315</v>
      </c>
      <c r="FU5" t="s">
        <v>50</v>
      </c>
      <c r="FV5" t="s">
        <v>50</v>
      </c>
      <c r="FW5" t="s">
        <v>54</v>
      </c>
      <c r="FX5" t="s">
        <v>54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331</v>
      </c>
      <c r="GK5" t="s">
        <v>50</v>
      </c>
      <c r="GL5" t="s">
        <v>50</v>
      </c>
      <c r="GM5" t="s">
        <v>50</v>
      </c>
      <c r="GN5" t="s">
        <v>51</v>
      </c>
      <c r="GO5" t="s">
        <v>50</v>
      </c>
      <c r="GP5" t="s">
        <v>341</v>
      </c>
      <c r="GQ5" t="s">
        <v>51</v>
      </c>
      <c r="GR5" t="s">
        <v>51</v>
      </c>
      <c r="GS5" t="s">
        <v>51</v>
      </c>
      <c r="GT5" t="s">
        <v>51</v>
      </c>
      <c r="GU5" t="s">
        <v>50</v>
      </c>
      <c r="GV5" t="s">
        <v>51</v>
      </c>
      <c r="GW5" t="s">
        <v>51</v>
      </c>
      <c r="GX5" t="s">
        <v>51</v>
      </c>
      <c r="GY5" t="s">
        <v>351</v>
      </c>
      <c r="GZ5" t="s">
        <v>355</v>
      </c>
      <c r="HA5" t="s">
        <v>359</v>
      </c>
      <c r="HB5" s="33" t="s">
        <v>362</v>
      </c>
      <c r="HC5" t="s">
        <v>50</v>
      </c>
      <c r="HD5" t="s">
        <v>54</v>
      </c>
      <c r="HE5" s="33" t="s">
        <v>267</v>
      </c>
      <c r="HF5" s="34" t="s">
        <v>50</v>
      </c>
      <c r="HG5" s="34" t="s">
        <v>417</v>
      </c>
      <c r="HH5" s="34" t="s">
        <v>50</v>
      </c>
      <c r="HI5" s="34" t="s">
        <v>50</v>
      </c>
      <c r="HJ5" s="34" t="s">
        <v>50</v>
      </c>
      <c r="HK5" s="34" t="s">
        <v>51</v>
      </c>
      <c r="HL5" s="34" t="s">
        <v>419</v>
      </c>
      <c r="HM5" s="34" t="s">
        <v>51</v>
      </c>
      <c r="HN5" s="34" t="s">
        <v>54</v>
      </c>
      <c r="HO5" s="34" t="s">
        <v>54</v>
      </c>
      <c r="HP5" s="34" t="s">
        <v>51</v>
      </c>
      <c r="HQ5" s="34" t="s">
        <v>54</v>
      </c>
      <c r="HR5" s="34" t="s">
        <v>54</v>
      </c>
      <c r="HS5" s="34" t="s">
        <v>50</v>
      </c>
      <c r="HT5" s="34" t="s">
        <v>424</v>
      </c>
      <c r="HU5" s="34" t="s">
        <v>176</v>
      </c>
      <c r="HV5" s="34" t="s">
        <v>50</v>
      </c>
      <c r="HW5" s="34" t="s">
        <v>426</v>
      </c>
      <c r="HX5" s="34" t="s">
        <v>424</v>
      </c>
      <c r="HY5" s="34" t="s">
        <v>176</v>
      </c>
      <c r="HZ5" s="34" t="s">
        <v>51</v>
      </c>
      <c r="IA5" s="34" t="s">
        <v>54</v>
      </c>
      <c r="IB5" s="34" t="s">
        <v>54</v>
      </c>
      <c r="IC5" s="34" t="s">
        <v>54</v>
      </c>
      <c r="ID5" s="34" t="s">
        <v>50</v>
      </c>
      <c r="IE5" s="34" t="s">
        <v>428</v>
      </c>
      <c r="IF5" s="34" t="s">
        <v>51</v>
      </c>
      <c r="IG5" s="33" t="s">
        <v>51</v>
      </c>
      <c r="IH5" s="34" t="s">
        <v>431</v>
      </c>
      <c r="II5" s="34" t="s">
        <v>434</v>
      </c>
      <c r="IJ5" s="34" t="s">
        <v>432</v>
      </c>
      <c r="IK5" s="34" t="s">
        <v>437</v>
      </c>
      <c r="IL5" s="34" t="s">
        <v>437</v>
      </c>
      <c r="IM5" s="34" t="s">
        <v>439</v>
      </c>
      <c r="IN5" t="s">
        <v>431</v>
      </c>
      <c r="IO5" t="s">
        <v>432</v>
      </c>
      <c r="IP5" t="s">
        <v>435</v>
      </c>
      <c r="IQ5" s="34" t="s">
        <v>437</v>
      </c>
      <c r="IR5" s="34" t="s">
        <v>438</v>
      </c>
      <c r="IS5" s="34" t="s">
        <v>439</v>
      </c>
      <c r="IT5" s="34" t="s">
        <v>51</v>
      </c>
      <c r="IU5" s="34" t="s">
        <v>51</v>
      </c>
      <c r="IV5" s="34" t="s">
        <v>50</v>
      </c>
      <c r="IW5" s="34" t="s">
        <v>50</v>
      </c>
      <c r="IX5" s="34" t="s">
        <v>50</v>
      </c>
      <c r="IY5" s="34" t="s">
        <v>445</v>
      </c>
      <c r="IZ5" s="34" t="s">
        <v>447</v>
      </c>
      <c r="JA5" s="34" t="s">
        <v>459</v>
      </c>
      <c r="JB5" s="34" t="s">
        <v>448</v>
      </c>
      <c r="JC5" s="34" t="s">
        <v>456</v>
      </c>
      <c r="JD5" s="34" t="s">
        <v>462</v>
      </c>
      <c r="JE5" s="34" t="s">
        <v>464</v>
      </c>
      <c r="JF5" s="34" t="s">
        <v>465</v>
      </c>
    </row>
    <row r="6" spans="1:266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66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75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 t="s">
        <v>95</v>
      </c>
      <c r="AY6" t="s">
        <v>96</v>
      </c>
      <c r="AZ6" t="s">
        <v>54</v>
      </c>
      <c r="BA6">
        <v>6</v>
      </c>
      <c r="BB6">
        <v>3</v>
      </c>
      <c r="BC6" t="s">
        <v>54</v>
      </c>
      <c r="BD6" t="s">
        <v>107</v>
      </c>
      <c r="BE6" t="s">
        <v>110</v>
      </c>
      <c r="BF6" t="s">
        <v>114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138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147</v>
      </c>
      <c r="CJ6" t="s">
        <v>54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145</v>
      </c>
      <c r="CR6" t="s">
        <v>50</v>
      </c>
      <c r="CS6" t="s">
        <v>164</v>
      </c>
      <c r="CT6" t="s">
        <v>167</v>
      </c>
      <c r="CU6" t="s">
        <v>168</v>
      </c>
      <c r="CV6" t="s">
        <v>176</v>
      </c>
      <c r="CW6" t="s">
        <v>50</v>
      </c>
      <c r="CX6" t="s">
        <v>164</v>
      </c>
      <c r="CY6" t="s">
        <v>170</v>
      </c>
      <c r="CZ6" t="s">
        <v>171</v>
      </c>
      <c r="DA6" t="s">
        <v>172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241</v>
      </c>
      <c r="DX6" t="s">
        <v>241</v>
      </c>
      <c r="DY6" t="s">
        <v>252</v>
      </c>
      <c r="DZ6" t="s">
        <v>251</v>
      </c>
      <c r="EA6" t="s">
        <v>251</v>
      </c>
      <c r="EB6" t="s">
        <v>252</v>
      </c>
      <c r="EC6" t="s">
        <v>241</v>
      </c>
      <c r="ED6" t="s">
        <v>241</v>
      </c>
      <c r="EE6" s="33" t="s">
        <v>251</v>
      </c>
      <c r="EF6" t="s">
        <v>255</v>
      </c>
      <c r="EG6" t="s">
        <v>257</v>
      </c>
      <c r="EH6" t="s">
        <v>251</v>
      </c>
      <c r="EI6" t="s">
        <v>252</v>
      </c>
      <c r="EJ6" t="s">
        <v>252</v>
      </c>
      <c r="EK6" t="s">
        <v>252</v>
      </c>
      <c r="EL6" t="s">
        <v>252</v>
      </c>
      <c r="EM6" t="s">
        <v>250</v>
      </c>
      <c r="EN6" t="s">
        <v>252</v>
      </c>
      <c r="EO6" s="33" t="s">
        <v>252</v>
      </c>
      <c r="EP6" t="s">
        <v>287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291</v>
      </c>
      <c r="FC6" t="s">
        <v>50</v>
      </c>
      <c r="FD6" t="s">
        <v>50</v>
      </c>
      <c r="FE6" t="s">
        <v>51</v>
      </c>
      <c r="FF6" t="s">
        <v>51</v>
      </c>
      <c r="FG6" t="s">
        <v>312</v>
      </c>
      <c r="FH6" t="s">
        <v>51</v>
      </c>
      <c r="FI6" t="s">
        <v>140</v>
      </c>
      <c r="FJ6" t="s">
        <v>50</v>
      </c>
      <c r="FK6" t="s">
        <v>51</v>
      </c>
      <c r="FL6" t="s">
        <v>51</v>
      </c>
      <c r="FM6" t="s">
        <v>50</v>
      </c>
      <c r="FN6" t="s">
        <v>51</v>
      </c>
      <c r="FO6" t="s">
        <v>51</v>
      </c>
      <c r="FP6" t="s">
        <v>51</v>
      </c>
      <c r="FQ6" t="s">
        <v>51</v>
      </c>
      <c r="FR6" t="s">
        <v>50</v>
      </c>
      <c r="FS6" t="s">
        <v>51</v>
      </c>
      <c r="FT6" t="s">
        <v>51</v>
      </c>
      <c r="FU6" t="s">
        <v>50</v>
      </c>
      <c r="FV6" t="s">
        <v>51</v>
      </c>
      <c r="FW6" t="s">
        <v>51</v>
      </c>
      <c r="FX6" t="s">
        <v>51</v>
      </c>
      <c r="FY6" t="s">
        <v>50</v>
      </c>
      <c r="FZ6" t="s">
        <v>51</v>
      </c>
      <c r="GA6" t="s">
        <v>51</v>
      </c>
      <c r="GB6" t="s">
        <v>167</v>
      </c>
      <c r="GC6" t="s">
        <v>176</v>
      </c>
      <c r="GD6" t="s">
        <v>176</v>
      </c>
      <c r="GE6" t="s">
        <v>50</v>
      </c>
      <c r="GF6" t="s">
        <v>50</v>
      </c>
      <c r="GG6" t="s">
        <v>50</v>
      </c>
      <c r="GH6" t="s">
        <v>50</v>
      </c>
      <c r="GI6" t="s">
        <v>50</v>
      </c>
      <c r="GJ6" t="s">
        <v>332</v>
      </c>
      <c r="GK6" t="s">
        <v>50</v>
      </c>
      <c r="GL6" t="s">
        <v>50</v>
      </c>
      <c r="GM6" t="s">
        <v>51</v>
      </c>
      <c r="GN6" t="s">
        <v>51</v>
      </c>
      <c r="GO6" t="s">
        <v>50</v>
      </c>
      <c r="GP6" t="s">
        <v>51</v>
      </c>
      <c r="GQ6" t="s">
        <v>50</v>
      </c>
      <c r="GR6" t="s">
        <v>51</v>
      </c>
      <c r="GS6" t="s">
        <v>51</v>
      </c>
      <c r="GT6" t="s">
        <v>51</v>
      </c>
      <c r="GU6" t="s">
        <v>50</v>
      </c>
      <c r="GV6" t="s">
        <v>51</v>
      </c>
      <c r="GW6" t="s">
        <v>50</v>
      </c>
      <c r="GX6" t="s">
        <v>51</v>
      </c>
      <c r="GY6" t="s">
        <v>352</v>
      </c>
      <c r="GZ6" t="s">
        <v>356</v>
      </c>
      <c r="HA6" t="s">
        <v>360</v>
      </c>
      <c r="HB6" s="33" t="s">
        <v>363</v>
      </c>
      <c r="HC6" t="s">
        <v>50</v>
      </c>
      <c r="HD6" t="s">
        <v>54</v>
      </c>
      <c r="HE6" s="33" t="s">
        <v>267</v>
      </c>
      <c r="HF6" s="34" t="s">
        <v>417</v>
      </c>
      <c r="HG6" s="34" t="s">
        <v>417</v>
      </c>
      <c r="HH6" s="34" t="s">
        <v>50</v>
      </c>
      <c r="HI6" s="34" t="s">
        <v>50</v>
      </c>
      <c r="HJ6" s="34" t="s">
        <v>50</v>
      </c>
      <c r="HK6" s="34" t="s">
        <v>51</v>
      </c>
      <c r="HL6" s="34" t="s">
        <v>419</v>
      </c>
      <c r="HM6" s="34" t="s">
        <v>51</v>
      </c>
      <c r="HN6" s="34" t="s">
        <v>54</v>
      </c>
      <c r="HO6" s="34" t="s">
        <v>54</v>
      </c>
      <c r="HP6" s="34" t="s">
        <v>51</v>
      </c>
      <c r="HQ6" s="34" t="s">
        <v>54</v>
      </c>
      <c r="HR6" s="34" t="s">
        <v>54</v>
      </c>
      <c r="HS6" s="34" t="s">
        <v>50</v>
      </c>
      <c r="HT6" s="34" t="s">
        <v>424</v>
      </c>
      <c r="HU6" s="34" t="s">
        <v>176</v>
      </c>
      <c r="HV6" s="34" t="s">
        <v>51</v>
      </c>
      <c r="HW6" s="34" t="s">
        <v>54</v>
      </c>
      <c r="HX6" s="34" t="s">
        <v>54</v>
      </c>
      <c r="HY6" s="34" t="s">
        <v>54</v>
      </c>
      <c r="HZ6" s="34" t="s">
        <v>51</v>
      </c>
      <c r="IA6" s="34" t="s">
        <v>54</v>
      </c>
      <c r="IB6" s="34" t="s">
        <v>54</v>
      </c>
      <c r="IC6" s="34" t="s">
        <v>54</v>
      </c>
      <c r="ID6" s="34" t="s">
        <v>50</v>
      </c>
      <c r="IE6" s="34" t="s">
        <v>429</v>
      </c>
      <c r="IF6" s="34" t="s">
        <v>51</v>
      </c>
      <c r="IG6" s="33" t="s">
        <v>51</v>
      </c>
      <c r="IH6" s="34" t="s">
        <v>432</v>
      </c>
      <c r="II6" s="34" t="s">
        <v>431</v>
      </c>
      <c r="IJ6" s="34" t="s">
        <v>433</v>
      </c>
      <c r="IK6" s="34" t="s">
        <v>438</v>
      </c>
      <c r="IL6" s="34" t="s">
        <v>437</v>
      </c>
      <c r="IM6" s="34" t="s">
        <v>439</v>
      </c>
      <c r="IN6" t="s">
        <v>431</v>
      </c>
      <c r="IO6" t="s">
        <v>432</v>
      </c>
      <c r="IP6" t="s">
        <v>434</v>
      </c>
      <c r="IQ6" s="34" t="s">
        <v>437</v>
      </c>
      <c r="IR6" s="34" t="s">
        <v>438</v>
      </c>
      <c r="IS6" s="34" t="s">
        <v>438</v>
      </c>
      <c r="IT6" s="34" t="s">
        <v>50</v>
      </c>
      <c r="IU6" s="34" t="s">
        <v>51</v>
      </c>
      <c r="IV6" s="34" t="s">
        <v>50</v>
      </c>
      <c r="IW6" s="34" t="s">
        <v>50</v>
      </c>
      <c r="IX6" s="34" t="s">
        <v>50</v>
      </c>
      <c r="IY6" s="34" t="s">
        <v>445</v>
      </c>
      <c r="IZ6" s="34" t="s">
        <v>447</v>
      </c>
      <c r="JA6" s="34" t="s">
        <v>450</v>
      </c>
      <c r="JB6" s="34" t="s">
        <v>449</v>
      </c>
      <c r="JC6" s="34" t="s">
        <v>455</v>
      </c>
      <c r="JD6" s="34" t="s">
        <v>462</v>
      </c>
      <c r="JE6" s="34" t="s">
        <v>464</v>
      </c>
      <c r="JF6" s="34" t="s">
        <v>465</v>
      </c>
    </row>
    <row r="7" spans="1:266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67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73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 t="s">
        <v>91</v>
      </c>
      <c r="AY7" t="s">
        <v>96</v>
      </c>
      <c r="AZ7" t="s">
        <v>54</v>
      </c>
      <c r="BA7">
        <v>2</v>
      </c>
      <c r="BB7">
        <v>1</v>
      </c>
      <c r="BC7" t="s">
        <v>54</v>
      </c>
      <c r="BD7" t="s">
        <v>104</v>
      </c>
      <c r="BE7" t="s">
        <v>112</v>
      </c>
      <c r="BF7" t="s">
        <v>114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138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148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165</v>
      </c>
      <c r="CT7" t="s">
        <v>167</v>
      </c>
      <c r="CU7" t="s">
        <v>176</v>
      </c>
      <c r="CV7" t="s">
        <v>176</v>
      </c>
      <c r="CW7" t="s">
        <v>50</v>
      </c>
      <c r="CX7" t="s">
        <v>165</v>
      </c>
      <c r="CY7" t="s">
        <v>170</v>
      </c>
      <c r="CZ7" t="s">
        <v>171</v>
      </c>
      <c r="DA7" t="s">
        <v>172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241</v>
      </c>
      <c r="DX7" t="s">
        <v>241</v>
      </c>
      <c r="DY7" t="s">
        <v>252</v>
      </c>
      <c r="DZ7" t="s">
        <v>251</v>
      </c>
      <c r="EA7" t="s">
        <v>251</v>
      </c>
      <c r="EB7" t="s">
        <v>251</v>
      </c>
      <c r="EC7" t="s">
        <v>241</v>
      </c>
      <c r="ED7" t="s">
        <v>252</v>
      </c>
      <c r="EE7" s="33" t="s">
        <v>252</v>
      </c>
      <c r="EF7" t="s">
        <v>255</v>
      </c>
      <c r="EG7" t="s">
        <v>257</v>
      </c>
      <c r="EH7" t="s">
        <v>251</v>
      </c>
      <c r="EI7" t="s">
        <v>252</v>
      </c>
      <c r="EJ7" t="s">
        <v>267</v>
      </c>
      <c r="EK7" t="s">
        <v>252</v>
      </c>
      <c r="EL7" t="s">
        <v>252</v>
      </c>
      <c r="EM7" t="s">
        <v>267</v>
      </c>
      <c r="EN7" t="s">
        <v>252</v>
      </c>
      <c r="EO7" s="33" t="s">
        <v>252</v>
      </c>
      <c r="EP7" t="s">
        <v>287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293</v>
      </c>
      <c r="FC7" t="s">
        <v>51</v>
      </c>
      <c r="FD7" t="s">
        <v>50</v>
      </c>
      <c r="FE7" t="s">
        <v>50</v>
      </c>
      <c r="FF7" t="s">
        <v>51</v>
      </c>
      <c r="FG7" t="s">
        <v>312</v>
      </c>
      <c r="FH7" t="s">
        <v>51</v>
      </c>
      <c r="FI7" t="s">
        <v>314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51</v>
      </c>
      <c r="FP7" t="s">
        <v>50</v>
      </c>
      <c r="FQ7" t="s">
        <v>50</v>
      </c>
      <c r="FR7" t="s">
        <v>51</v>
      </c>
      <c r="FS7" t="s">
        <v>51</v>
      </c>
      <c r="FT7" t="s">
        <v>51</v>
      </c>
      <c r="FU7" t="s">
        <v>51</v>
      </c>
      <c r="FV7" t="s">
        <v>51</v>
      </c>
      <c r="FW7" t="s">
        <v>50</v>
      </c>
      <c r="FX7" t="s">
        <v>50</v>
      </c>
      <c r="FY7" t="s">
        <v>51</v>
      </c>
      <c r="FZ7" t="s">
        <v>50</v>
      </c>
      <c r="GA7" t="s">
        <v>51</v>
      </c>
      <c r="GB7" t="s">
        <v>167</v>
      </c>
      <c r="GC7" t="s">
        <v>176</v>
      </c>
      <c r="GD7" t="s">
        <v>176</v>
      </c>
      <c r="GE7" t="s">
        <v>51</v>
      </c>
      <c r="GF7" t="s">
        <v>51</v>
      </c>
      <c r="GG7" t="s">
        <v>50</v>
      </c>
      <c r="GH7" t="s">
        <v>50</v>
      </c>
      <c r="GI7" t="s">
        <v>51</v>
      </c>
      <c r="GJ7" t="s">
        <v>333</v>
      </c>
      <c r="GK7" t="s">
        <v>51</v>
      </c>
      <c r="GL7" t="s">
        <v>50</v>
      </c>
      <c r="GM7" t="s">
        <v>51</v>
      </c>
      <c r="GN7" t="s">
        <v>51</v>
      </c>
      <c r="GO7" t="s">
        <v>50</v>
      </c>
      <c r="GP7" t="s">
        <v>51</v>
      </c>
      <c r="GQ7" t="s">
        <v>50</v>
      </c>
      <c r="GR7" t="s">
        <v>50</v>
      </c>
      <c r="GS7" t="s">
        <v>51</v>
      </c>
      <c r="GT7" t="s">
        <v>51</v>
      </c>
      <c r="GU7" t="s">
        <v>50</v>
      </c>
      <c r="GV7" t="s">
        <v>50</v>
      </c>
      <c r="GW7" t="s">
        <v>50</v>
      </c>
      <c r="GX7" t="s">
        <v>51</v>
      </c>
      <c r="GY7" t="s">
        <v>353</v>
      </c>
      <c r="GZ7" t="s">
        <v>356</v>
      </c>
      <c r="HA7" t="s">
        <v>360</v>
      </c>
      <c r="HB7" s="33" t="s">
        <v>364</v>
      </c>
      <c r="HC7" t="s">
        <v>50</v>
      </c>
      <c r="HD7" t="s">
        <v>54</v>
      </c>
      <c r="HE7" s="33" t="s">
        <v>369</v>
      </c>
      <c r="HF7" s="34" t="s">
        <v>417</v>
      </c>
      <c r="HG7" s="34" t="s">
        <v>417</v>
      </c>
      <c r="HH7" s="34" t="s">
        <v>50</v>
      </c>
      <c r="HI7" s="34" t="s">
        <v>417</v>
      </c>
      <c r="HJ7" s="34" t="s">
        <v>417</v>
      </c>
      <c r="HK7" s="34" t="s">
        <v>51</v>
      </c>
      <c r="HL7" s="34" t="s">
        <v>419</v>
      </c>
      <c r="HM7" s="34" t="s">
        <v>51</v>
      </c>
      <c r="HN7" s="34" t="s">
        <v>54</v>
      </c>
      <c r="HO7" s="34" t="s">
        <v>54</v>
      </c>
      <c r="HP7" s="34" t="s">
        <v>51</v>
      </c>
      <c r="HQ7" s="34" t="s">
        <v>54</v>
      </c>
      <c r="HR7" s="34" t="s">
        <v>54</v>
      </c>
      <c r="HS7" s="34" t="s">
        <v>51</v>
      </c>
      <c r="HT7" s="34" t="s">
        <v>54</v>
      </c>
      <c r="HU7" s="34" t="s">
        <v>54</v>
      </c>
      <c r="HV7" s="34" t="s">
        <v>51</v>
      </c>
      <c r="HW7" s="34" t="s">
        <v>54</v>
      </c>
      <c r="HX7" s="34" t="s">
        <v>54</v>
      </c>
      <c r="HY7" s="34" t="s">
        <v>54</v>
      </c>
      <c r="HZ7" s="34" t="s">
        <v>51</v>
      </c>
      <c r="IA7" s="34" t="s">
        <v>54</v>
      </c>
      <c r="IB7" s="34" t="s">
        <v>54</v>
      </c>
      <c r="IC7" s="34" t="s">
        <v>54</v>
      </c>
      <c r="ID7" s="34" t="s">
        <v>50</v>
      </c>
      <c r="IE7" s="34" t="s">
        <v>429</v>
      </c>
      <c r="IF7" s="34" t="s">
        <v>50</v>
      </c>
      <c r="IG7" s="33" t="s">
        <v>51</v>
      </c>
      <c r="IH7" s="34" t="s">
        <v>432</v>
      </c>
      <c r="II7" s="34" t="s">
        <v>431</v>
      </c>
      <c r="IJ7" s="34" t="s">
        <v>433</v>
      </c>
      <c r="IK7" s="34" t="s">
        <v>438</v>
      </c>
      <c r="IL7" s="34" t="s">
        <v>437</v>
      </c>
      <c r="IM7" s="34" t="s">
        <v>439</v>
      </c>
      <c r="IN7" t="s">
        <v>432</v>
      </c>
      <c r="IO7" t="s">
        <v>433</v>
      </c>
      <c r="IP7" t="s">
        <v>431</v>
      </c>
      <c r="IQ7" s="34" t="s">
        <v>438</v>
      </c>
      <c r="IR7" s="34" t="s">
        <v>437</v>
      </c>
      <c r="IS7" s="34" t="s">
        <v>439</v>
      </c>
      <c r="IT7" s="34" t="s">
        <v>50</v>
      </c>
      <c r="IU7" s="34" t="s">
        <v>50</v>
      </c>
      <c r="IV7" s="34" t="s">
        <v>51</v>
      </c>
      <c r="IW7" s="34" t="s">
        <v>50</v>
      </c>
      <c r="IX7" s="34" t="s">
        <v>50</v>
      </c>
      <c r="IY7" s="34" t="s">
        <v>51</v>
      </c>
      <c r="IZ7" s="34" t="s">
        <v>459</v>
      </c>
      <c r="JA7" s="34" t="s">
        <v>447</v>
      </c>
      <c r="JB7" s="34" t="s">
        <v>450</v>
      </c>
      <c r="JC7" s="34" t="s">
        <v>457</v>
      </c>
      <c r="JD7" s="34" t="s">
        <v>462</v>
      </c>
      <c r="JE7" s="34" t="s">
        <v>465</v>
      </c>
      <c r="JF7" s="34" t="s">
        <v>464</v>
      </c>
    </row>
    <row r="8" spans="1:266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67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74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 t="s">
        <v>91</v>
      </c>
      <c r="AY8" t="s">
        <v>99</v>
      </c>
      <c r="AZ8" t="s">
        <v>54</v>
      </c>
      <c r="BA8">
        <v>2</v>
      </c>
      <c r="BB8">
        <v>1</v>
      </c>
      <c r="BC8" t="s">
        <v>54</v>
      </c>
      <c r="BD8" t="s">
        <v>104</v>
      </c>
      <c r="BE8" t="s">
        <v>110</v>
      </c>
      <c r="BF8" t="s">
        <v>114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139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148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165</v>
      </c>
      <c r="CT8" t="s">
        <v>167</v>
      </c>
      <c r="CU8" t="s">
        <v>176</v>
      </c>
      <c r="CV8" t="s">
        <v>176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241</v>
      </c>
      <c r="DX8" t="s">
        <v>241</v>
      </c>
      <c r="DY8" t="s">
        <v>252</v>
      </c>
      <c r="DZ8" t="s">
        <v>251</v>
      </c>
      <c r="EA8" t="s">
        <v>251</v>
      </c>
      <c r="EB8" t="s">
        <v>251</v>
      </c>
      <c r="EC8" t="s">
        <v>241</v>
      </c>
      <c r="ED8" t="s">
        <v>252</v>
      </c>
      <c r="EE8" s="33" t="s">
        <v>241</v>
      </c>
      <c r="EF8" t="s">
        <v>255</v>
      </c>
      <c r="EG8" t="s">
        <v>257</v>
      </c>
      <c r="EH8" t="s">
        <v>251</v>
      </c>
      <c r="EI8" t="s">
        <v>267</v>
      </c>
      <c r="EJ8" t="s">
        <v>252</v>
      </c>
      <c r="EK8" t="s">
        <v>267</v>
      </c>
      <c r="EL8" t="s">
        <v>267</v>
      </c>
      <c r="EM8" t="s">
        <v>250</v>
      </c>
      <c r="EN8" t="s">
        <v>267</v>
      </c>
      <c r="EO8" s="33" t="s">
        <v>252</v>
      </c>
      <c r="EP8" t="s">
        <v>287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293</v>
      </c>
      <c r="FC8" t="s">
        <v>51</v>
      </c>
      <c r="FD8" t="s">
        <v>50</v>
      </c>
      <c r="FE8" t="s">
        <v>51</v>
      </c>
      <c r="FF8" t="s">
        <v>51</v>
      </c>
      <c r="FG8" t="s">
        <v>312</v>
      </c>
      <c r="FH8" t="s">
        <v>51</v>
      </c>
      <c r="FI8" t="s">
        <v>314</v>
      </c>
      <c r="FJ8" t="s">
        <v>50</v>
      </c>
      <c r="FK8" t="s">
        <v>51</v>
      </c>
      <c r="FL8" t="s">
        <v>51</v>
      </c>
      <c r="FM8" t="s">
        <v>50</v>
      </c>
      <c r="FN8" t="s">
        <v>51</v>
      </c>
      <c r="FO8" t="s">
        <v>51</v>
      </c>
      <c r="FP8" t="s">
        <v>51</v>
      </c>
      <c r="FQ8" t="s">
        <v>50</v>
      </c>
      <c r="FR8" t="s">
        <v>51</v>
      </c>
      <c r="FS8" t="s">
        <v>51</v>
      </c>
      <c r="FT8" t="s">
        <v>51</v>
      </c>
      <c r="FU8" t="s">
        <v>51</v>
      </c>
      <c r="FV8" t="s">
        <v>51</v>
      </c>
      <c r="FW8" t="s">
        <v>50</v>
      </c>
      <c r="FX8" t="s">
        <v>50</v>
      </c>
      <c r="FY8" t="s">
        <v>51</v>
      </c>
      <c r="FZ8" t="s">
        <v>50</v>
      </c>
      <c r="GA8" t="s">
        <v>51</v>
      </c>
      <c r="GB8" t="s">
        <v>167</v>
      </c>
      <c r="GC8" t="s">
        <v>176</v>
      </c>
      <c r="GD8" t="s">
        <v>176</v>
      </c>
      <c r="GE8" t="s">
        <v>50</v>
      </c>
      <c r="GF8" t="s">
        <v>51</v>
      </c>
      <c r="GG8" t="s">
        <v>51</v>
      </c>
      <c r="GH8" t="s">
        <v>50</v>
      </c>
      <c r="GI8" t="s">
        <v>50</v>
      </c>
      <c r="GJ8" t="s">
        <v>333</v>
      </c>
      <c r="GK8" t="s">
        <v>51</v>
      </c>
      <c r="GL8" t="s">
        <v>51</v>
      </c>
      <c r="GM8" t="s">
        <v>51</v>
      </c>
      <c r="GN8" t="s">
        <v>51</v>
      </c>
      <c r="GO8" t="s">
        <v>50</v>
      </c>
      <c r="GP8" t="s">
        <v>51</v>
      </c>
      <c r="GQ8" t="s">
        <v>50</v>
      </c>
      <c r="GR8" t="s">
        <v>50</v>
      </c>
      <c r="GS8" t="s">
        <v>50</v>
      </c>
      <c r="GT8" t="s">
        <v>51</v>
      </c>
      <c r="GU8" t="s">
        <v>51</v>
      </c>
      <c r="GV8" t="s">
        <v>50</v>
      </c>
      <c r="GW8" t="s">
        <v>50</v>
      </c>
      <c r="GX8" t="s">
        <v>51</v>
      </c>
      <c r="GY8" t="s">
        <v>353</v>
      </c>
      <c r="GZ8" t="s">
        <v>355</v>
      </c>
      <c r="HA8" t="s">
        <v>360</v>
      </c>
      <c r="HB8" s="33" t="s">
        <v>364</v>
      </c>
      <c r="HC8" t="s">
        <v>50</v>
      </c>
      <c r="HD8" t="s">
        <v>54</v>
      </c>
      <c r="HE8" s="33" t="s">
        <v>369</v>
      </c>
      <c r="HF8" s="34" t="s">
        <v>417</v>
      </c>
      <c r="HG8" s="34" t="s">
        <v>417</v>
      </c>
      <c r="HH8" s="34" t="s">
        <v>50</v>
      </c>
      <c r="HI8" s="34" t="s">
        <v>417</v>
      </c>
      <c r="HJ8" s="34" t="s">
        <v>417</v>
      </c>
      <c r="HK8" s="34" t="s">
        <v>51</v>
      </c>
      <c r="HL8" s="34" t="s">
        <v>419</v>
      </c>
      <c r="HM8" s="34" t="s">
        <v>51</v>
      </c>
      <c r="HN8" s="34" t="s">
        <v>54</v>
      </c>
      <c r="HO8" s="34" t="s">
        <v>54</v>
      </c>
      <c r="HP8" s="34" t="s">
        <v>51</v>
      </c>
      <c r="HQ8" s="34" t="s">
        <v>54</v>
      </c>
      <c r="HR8" s="34" t="s">
        <v>54</v>
      </c>
      <c r="HS8" s="34" t="s">
        <v>51</v>
      </c>
      <c r="HT8" s="34" t="s">
        <v>54</v>
      </c>
      <c r="HU8" s="34" t="s">
        <v>54</v>
      </c>
      <c r="HV8" s="34" t="s">
        <v>51</v>
      </c>
      <c r="HW8" s="34" t="s">
        <v>54</v>
      </c>
      <c r="HX8" s="34" t="s">
        <v>54</v>
      </c>
      <c r="HY8" s="34" t="s">
        <v>54</v>
      </c>
      <c r="HZ8" s="34" t="s">
        <v>51</v>
      </c>
      <c r="IA8" s="34" t="s">
        <v>54</v>
      </c>
      <c r="IB8" s="34" t="s">
        <v>54</v>
      </c>
      <c r="IC8" s="34" t="s">
        <v>54</v>
      </c>
      <c r="ID8" s="34" t="s">
        <v>51</v>
      </c>
      <c r="IE8" s="34" t="s">
        <v>429</v>
      </c>
      <c r="IF8" s="34" t="s">
        <v>51</v>
      </c>
      <c r="IG8" s="33" t="s">
        <v>51</v>
      </c>
      <c r="IH8" s="34" t="s">
        <v>433</v>
      </c>
      <c r="II8" s="34" t="s">
        <v>431</v>
      </c>
      <c r="IJ8" s="34" t="s">
        <v>436</v>
      </c>
      <c r="IK8" s="34" t="s">
        <v>437</v>
      </c>
      <c r="IL8" s="34" t="s">
        <v>437</v>
      </c>
      <c r="IM8" s="34" t="s">
        <v>440</v>
      </c>
      <c r="IN8" t="s">
        <v>433</v>
      </c>
      <c r="IO8" t="s">
        <v>431</v>
      </c>
      <c r="IP8" t="s">
        <v>432</v>
      </c>
      <c r="IQ8" s="34" t="s">
        <v>437</v>
      </c>
      <c r="IR8" s="34" t="s">
        <v>437</v>
      </c>
      <c r="IS8" s="34" t="s">
        <v>438</v>
      </c>
      <c r="IT8" s="34" t="s">
        <v>51</v>
      </c>
      <c r="IU8" s="34" t="s">
        <v>50</v>
      </c>
      <c r="IV8" s="34" t="s">
        <v>51</v>
      </c>
      <c r="IW8" s="34" t="s">
        <v>50</v>
      </c>
      <c r="IX8" s="34" t="s">
        <v>50</v>
      </c>
      <c r="IY8" s="34" t="s">
        <v>51</v>
      </c>
      <c r="IZ8" s="34" t="s">
        <v>459</v>
      </c>
      <c r="JA8" s="34" t="s">
        <v>446</v>
      </c>
      <c r="JB8" s="34" t="s">
        <v>450</v>
      </c>
      <c r="JC8" s="34" t="s">
        <v>458</v>
      </c>
      <c r="JD8" s="34" t="s">
        <v>462</v>
      </c>
      <c r="JE8" s="34" t="s">
        <v>464</v>
      </c>
      <c r="JF8" s="34" t="s">
        <v>465</v>
      </c>
    </row>
    <row r="9" spans="1:266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67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73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 t="s">
        <v>91</v>
      </c>
      <c r="AY9" t="s">
        <v>91</v>
      </c>
      <c r="AZ9" t="s">
        <v>54</v>
      </c>
      <c r="BA9">
        <v>2</v>
      </c>
      <c r="BB9">
        <v>2</v>
      </c>
      <c r="BC9" t="s">
        <v>54</v>
      </c>
      <c r="BD9" t="s">
        <v>106</v>
      </c>
      <c r="BE9" t="s">
        <v>110</v>
      </c>
      <c r="BF9" t="s">
        <v>114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139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149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145</v>
      </c>
      <c r="CR9" t="s">
        <v>50</v>
      </c>
      <c r="CS9" t="s">
        <v>165</v>
      </c>
      <c r="CT9" t="s">
        <v>167</v>
      </c>
      <c r="CU9" t="s">
        <v>176</v>
      </c>
      <c r="CV9" t="s">
        <v>176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241</v>
      </c>
      <c r="DX9" t="s">
        <v>241</v>
      </c>
      <c r="DY9" t="s">
        <v>241</v>
      </c>
      <c r="DZ9" t="s">
        <v>251</v>
      </c>
      <c r="EA9" t="s">
        <v>251</v>
      </c>
      <c r="EB9" t="s">
        <v>251</v>
      </c>
      <c r="EC9" t="s">
        <v>250</v>
      </c>
      <c r="ED9" t="s">
        <v>252</v>
      </c>
      <c r="EE9" s="33" t="s">
        <v>252</v>
      </c>
      <c r="EF9" t="s">
        <v>255</v>
      </c>
      <c r="EG9" t="s">
        <v>258</v>
      </c>
      <c r="EH9" t="s">
        <v>251</v>
      </c>
      <c r="EI9" t="s">
        <v>267</v>
      </c>
      <c r="EJ9" t="s">
        <v>267</v>
      </c>
      <c r="EK9" t="s">
        <v>267</v>
      </c>
      <c r="EL9" t="s">
        <v>252</v>
      </c>
      <c r="EM9" t="s">
        <v>267</v>
      </c>
      <c r="EN9" t="s">
        <v>252</v>
      </c>
      <c r="EO9" s="33" t="s">
        <v>252</v>
      </c>
      <c r="EP9" t="s">
        <v>288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292</v>
      </c>
      <c r="FC9" t="s">
        <v>50</v>
      </c>
      <c r="FD9" t="s">
        <v>50</v>
      </c>
      <c r="FE9" t="s">
        <v>50</v>
      </c>
      <c r="FF9" t="s">
        <v>51</v>
      </c>
      <c r="FG9" t="s">
        <v>312</v>
      </c>
      <c r="FH9" t="s">
        <v>51</v>
      </c>
      <c r="FI9" t="s">
        <v>313</v>
      </c>
      <c r="FJ9" t="s">
        <v>50</v>
      </c>
      <c r="FK9" t="s">
        <v>51</v>
      </c>
      <c r="FL9" t="s">
        <v>51</v>
      </c>
      <c r="FM9" t="s">
        <v>50</v>
      </c>
      <c r="FN9" t="s">
        <v>50</v>
      </c>
      <c r="FO9" t="s">
        <v>51</v>
      </c>
      <c r="FP9" t="s">
        <v>50</v>
      </c>
      <c r="FQ9" t="s">
        <v>50</v>
      </c>
      <c r="FR9" t="s">
        <v>51</v>
      </c>
      <c r="FS9" t="s">
        <v>51</v>
      </c>
      <c r="FT9" t="s">
        <v>51</v>
      </c>
      <c r="FU9" t="s">
        <v>51</v>
      </c>
      <c r="FV9" t="s">
        <v>51</v>
      </c>
      <c r="FW9" t="s">
        <v>50</v>
      </c>
      <c r="FX9" t="s">
        <v>50</v>
      </c>
      <c r="FY9" t="s">
        <v>51</v>
      </c>
      <c r="FZ9" t="s">
        <v>50</v>
      </c>
      <c r="GA9" t="s">
        <v>51</v>
      </c>
      <c r="GB9" t="s">
        <v>167</v>
      </c>
      <c r="GC9" t="s">
        <v>176</v>
      </c>
      <c r="GD9" t="s">
        <v>176</v>
      </c>
      <c r="GE9" t="s">
        <v>50</v>
      </c>
      <c r="GF9" t="s">
        <v>51</v>
      </c>
      <c r="GG9" t="s">
        <v>50</v>
      </c>
      <c r="GH9" t="s">
        <v>50</v>
      </c>
      <c r="GI9" t="s">
        <v>50</v>
      </c>
      <c r="GJ9" t="s">
        <v>332</v>
      </c>
      <c r="GK9" t="s">
        <v>51</v>
      </c>
      <c r="GL9" t="s">
        <v>50</v>
      </c>
      <c r="GM9" t="s">
        <v>51</v>
      </c>
      <c r="GN9" t="s">
        <v>51</v>
      </c>
      <c r="GO9" t="s">
        <v>50</v>
      </c>
      <c r="GP9" t="s">
        <v>51</v>
      </c>
      <c r="GQ9" t="s">
        <v>50</v>
      </c>
      <c r="GR9" t="s">
        <v>50</v>
      </c>
      <c r="GS9" t="s">
        <v>50</v>
      </c>
      <c r="GT9" t="s">
        <v>50</v>
      </c>
      <c r="GU9" t="s">
        <v>51</v>
      </c>
      <c r="GV9" t="s">
        <v>50</v>
      </c>
      <c r="GW9" t="s">
        <v>50</v>
      </c>
      <c r="GX9" t="s">
        <v>51</v>
      </c>
      <c r="GY9" t="s">
        <v>353</v>
      </c>
      <c r="GZ9" t="s">
        <v>357</v>
      </c>
      <c r="HA9" t="s">
        <v>360</v>
      </c>
      <c r="HB9" s="33" t="s">
        <v>364</v>
      </c>
      <c r="HC9" t="s">
        <v>50</v>
      </c>
      <c r="HD9" t="s">
        <v>54</v>
      </c>
      <c r="HE9" s="33" t="s">
        <v>267</v>
      </c>
      <c r="HF9" s="34" t="s">
        <v>417</v>
      </c>
      <c r="HG9" s="34" t="s">
        <v>417</v>
      </c>
      <c r="HH9" s="34" t="s">
        <v>50</v>
      </c>
      <c r="HI9" s="34" t="s">
        <v>417</v>
      </c>
      <c r="HJ9" s="34" t="s">
        <v>417</v>
      </c>
      <c r="HK9" s="34" t="s">
        <v>51</v>
      </c>
      <c r="HL9" s="34" t="s">
        <v>419</v>
      </c>
      <c r="HM9" s="34" t="s">
        <v>51</v>
      </c>
      <c r="HN9" s="34" t="s">
        <v>54</v>
      </c>
      <c r="HO9" s="34" t="s">
        <v>54</v>
      </c>
      <c r="HP9" s="34" t="s">
        <v>51</v>
      </c>
      <c r="HQ9" s="34" t="s">
        <v>54</v>
      </c>
      <c r="HR9" s="34" t="s">
        <v>54</v>
      </c>
      <c r="HS9" s="34" t="s">
        <v>51</v>
      </c>
      <c r="HT9" s="34" t="s">
        <v>54</v>
      </c>
      <c r="HU9" s="34" t="s">
        <v>54</v>
      </c>
      <c r="HV9" s="34" t="s">
        <v>51</v>
      </c>
      <c r="HW9" s="34" t="s">
        <v>54</v>
      </c>
      <c r="HX9" s="34" t="s">
        <v>54</v>
      </c>
      <c r="HY9" s="34" t="s">
        <v>54</v>
      </c>
      <c r="HZ9" s="34" t="s">
        <v>51</v>
      </c>
      <c r="IA9" s="34" t="s">
        <v>54</v>
      </c>
      <c r="IB9" s="34" t="s">
        <v>54</v>
      </c>
      <c r="IC9" s="34" t="s">
        <v>54</v>
      </c>
      <c r="ID9" s="34" t="s">
        <v>50</v>
      </c>
      <c r="IE9" s="34" t="s">
        <v>428</v>
      </c>
      <c r="IF9" s="34" t="s">
        <v>50</v>
      </c>
      <c r="IG9" s="33" t="s">
        <v>51</v>
      </c>
      <c r="IH9" s="34" t="s">
        <v>432</v>
      </c>
      <c r="II9" s="34" t="s">
        <v>433</v>
      </c>
      <c r="IJ9" s="34" t="s">
        <v>431</v>
      </c>
      <c r="IK9" s="34" t="s">
        <v>439</v>
      </c>
      <c r="IL9" s="34" t="s">
        <v>440</v>
      </c>
      <c r="IM9" s="34" t="s">
        <v>439</v>
      </c>
      <c r="IN9" t="s">
        <v>432</v>
      </c>
      <c r="IO9" t="s">
        <v>431</v>
      </c>
      <c r="IP9" t="s">
        <v>433</v>
      </c>
      <c r="IQ9" s="34" t="s">
        <v>438</v>
      </c>
      <c r="IR9" s="34" t="s">
        <v>438</v>
      </c>
      <c r="IS9" s="34" t="s">
        <v>439</v>
      </c>
      <c r="IT9" s="34" t="s">
        <v>50</v>
      </c>
      <c r="IU9" s="34" t="s">
        <v>50</v>
      </c>
      <c r="IV9" s="34" t="s">
        <v>51</v>
      </c>
      <c r="IW9" s="34" t="s">
        <v>50</v>
      </c>
      <c r="IX9" s="34" t="s">
        <v>50</v>
      </c>
      <c r="IY9" s="34" t="s">
        <v>445</v>
      </c>
      <c r="IZ9" s="34" t="s">
        <v>459</v>
      </c>
      <c r="JA9" s="34" t="s">
        <v>446</v>
      </c>
      <c r="JB9" s="34" t="s">
        <v>449</v>
      </c>
      <c r="JC9" s="34" t="s">
        <v>458</v>
      </c>
      <c r="JD9" s="34" t="s">
        <v>462</v>
      </c>
      <c r="JE9" s="34" t="s">
        <v>464</v>
      </c>
      <c r="JF9" s="34" t="s">
        <v>465</v>
      </c>
    </row>
    <row r="10" spans="1:266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67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70</v>
      </c>
      <c r="AJ10" t="s">
        <v>73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 t="s">
        <v>92</v>
      </c>
      <c r="AY10" t="s">
        <v>99</v>
      </c>
      <c r="AZ10" t="s">
        <v>54</v>
      </c>
      <c r="BA10">
        <v>2</v>
      </c>
      <c r="BB10">
        <v>1</v>
      </c>
      <c r="BC10" t="s">
        <v>54</v>
      </c>
      <c r="BD10" t="s">
        <v>106</v>
      </c>
      <c r="BE10" t="s">
        <v>112</v>
      </c>
      <c r="BF10" t="s">
        <v>114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140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150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165</v>
      </c>
      <c r="CT10" t="s">
        <v>167</v>
      </c>
      <c r="CU10" t="s">
        <v>176</v>
      </c>
      <c r="CV10" t="s">
        <v>176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241</v>
      </c>
      <c r="DX10" t="s">
        <v>241</v>
      </c>
      <c r="DY10" t="s">
        <v>241</v>
      </c>
      <c r="DZ10" t="s">
        <v>251</v>
      </c>
      <c r="EA10" t="s">
        <v>251</v>
      </c>
      <c r="EB10" t="s">
        <v>251</v>
      </c>
      <c r="EC10" t="s">
        <v>250</v>
      </c>
      <c r="ED10" t="s">
        <v>250</v>
      </c>
      <c r="EE10" s="33" t="s">
        <v>241</v>
      </c>
      <c r="EF10" t="s">
        <v>255</v>
      </c>
      <c r="EG10" t="s">
        <v>257</v>
      </c>
      <c r="EH10" t="s">
        <v>251</v>
      </c>
      <c r="EI10" t="s">
        <v>267</v>
      </c>
      <c r="EJ10" t="s">
        <v>252</v>
      </c>
      <c r="EK10" t="s">
        <v>267</v>
      </c>
      <c r="EL10" t="s">
        <v>251</v>
      </c>
      <c r="EM10" t="s">
        <v>250</v>
      </c>
      <c r="EN10" t="s">
        <v>251</v>
      </c>
      <c r="EO10" s="33" t="s">
        <v>252</v>
      </c>
      <c r="EP10" t="s">
        <v>288</v>
      </c>
      <c r="EQ10" t="s">
        <v>50</v>
      </c>
      <c r="ER10" t="s">
        <v>50</v>
      </c>
      <c r="ES10" t="s">
        <v>50</v>
      </c>
      <c r="ET10" t="s">
        <v>51</v>
      </c>
      <c r="EU10" t="s">
        <v>290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291</v>
      </c>
      <c r="FC10" t="s">
        <v>51</v>
      </c>
      <c r="FD10" t="s">
        <v>50</v>
      </c>
      <c r="FE10" t="s">
        <v>50</v>
      </c>
      <c r="FF10" t="s">
        <v>51</v>
      </c>
      <c r="FG10" t="s">
        <v>312</v>
      </c>
      <c r="FH10" t="s">
        <v>51</v>
      </c>
      <c r="FI10" t="s">
        <v>140</v>
      </c>
      <c r="FJ10" t="s">
        <v>51</v>
      </c>
      <c r="FK10" t="s">
        <v>51</v>
      </c>
      <c r="FL10" t="s">
        <v>51</v>
      </c>
      <c r="FM10" t="s">
        <v>50</v>
      </c>
      <c r="FN10" t="s">
        <v>50</v>
      </c>
      <c r="FO10" t="s">
        <v>51</v>
      </c>
      <c r="FP10" t="s">
        <v>51</v>
      </c>
      <c r="FQ10" t="s">
        <v>50</v>
      </c>
      <c r="FR10" t="s">
        <v>51</v>
      </c>
      <c r="FS10" t="s">
        <v>51</v>
      </c>
      <c r="FT10" t="s">
        <v>51</v>
      </c>
      <c r="FU10" t="s">
        <v>51</v>
      </c>
      <c r="FV10" t="s">
        <v>51</v>
      </c>
      <c r="FW10" t="s">
        <v>50</v>
      </c>
      <c r="FX10" t="s">
        <v>50</v>
      </c>
      <c r="FY10" t="s">
        <v>51</v>
      </c>
      <c r="FZ10" t="s">
        <v>50</v>
      </c>
      <c r="GA10" t="s">
        <v>51</v>
      </c>
      <c r="GB10" t="s">
        <v>167</v>
      </c>
      <c r="GC10" t="s">
        <v>176</v>
      </c>
      <c r="GD10" t="s">
        <v>176</v>
      </c>
      <c r="GE10" t="s">
        <v>50</v>
      </c>
      <c r="GF10" t="s">
        <v>51</v>
      </c>
      <c r="GG10" t="s">
        <v>50</v>
      </c>
      <c r="GH10" t="s">
        <v>50</v>
      </c>
      <c r="GI10" t="s">
        <v>50</v>
      </c>
      <c r="GJ10" t="s">
        <v>334</v>
      </c>
      <c r="GK10" t="s">
        <v>51</v>
      </c>
      <c r="GL10" t="s">
        <v>50</v>
      </c>
      <c r="GM10" t="s">
        <v>51</v>
      </c>
      <c r="GN10" t="s">
        <v>51</v>
      </c>
      <c r="GO10" t="s">
        <v>50</v>
      </c>
      <c r="GP10" t="s">
        <v>51</v>
      </c>
      <c r="GQ10" t="s">
        <v>50</v>
      </c>
      <c r="GR10" t="s">
        <v>50</v>
      </c>
      <c r="GS10" t="s">
        <v>50</v>
      </c>
      <c r="GT10" t="s">
        <v>51</v>
      </c>
      <c r="GU10" t="s">
        <v>51</v>
      </c>
      <c r="GV10" t="s">
        <v>51</v>
      </c>
      <c r="GW10" t="s">
        <v>50</v>
      </c>
      <c r="GX10" t="s">
        <v>51</v>
      </c>
      <c r="GY10" t="s">
        <v>353</v>
      </c>
      <c r="GZ10" t="s">
        <v>356</v>
      </c>
      <c r="HA10" t="s">
        <v>360</v>
      </c>
      <c r="HB10" s="33" t="s">
        <v>363</v>
      </c>
      <c r="HC10" t="s">
        <v>50</v>
      </c>
      <c r="HD10" t="s">
        <v>54</v>
      </c>
      <c r="HE10" s="33" t="s">
        <v>368</v>
      </c>
      <c r="HF10" s="34" t="s">
        <v>417</v>
      </c>
      <c r="HG10" s="34" t="s">
        <v>417</v>
      </c>
      <c r="HH10" s="34" t="s">
        <v>50</v>
      </c>
      <c r="HI10" s="34" t="s">
        <v>417</v>
      </c>
      <c r="HJ10" s="34" t="s">
        <v>417</v>
      </c>
      <c r="HK10" s="34" t="s">
        <v>51</v>
      </c>
      <c r="HL10" s="34" t="s">
        <v>419</v>
      </c>
      <c r="HM10" s="34" t="s">
        <v>51</v>
      </c>
      <c r="HN10" s="34" t="s">
        <v>54</v>
      </c>
      <c r="HO10" s="34" t="s">
        <v>54</v>
      </c>
      <c r="HP10" s="34" t="s">
        <v>51</v>
      </c>
      <c r="HQ10" s="34" t="s">
        <v>54</v>
      </c>
      <c r="HR10" s="34" t="s">
        <v>54</v>
      </c>
      <c r="HS10" s="34" t="s">
        <v>51</v>
      </c>
      <c r="HT10" s="34" t="s">
        <v>54</v>
      </c>
      <c r="HU10" s="34" t="s">
        <v>54</v>
      </c>
      <c r="HV10" s="34" t="s">
        <v>51</v>
      </c>
      <c r="HW10" s="34" t="s">
        <v>54</v>
      </c>
      <c r="HX10" s="34" t="s">
        <v>54</v>
      </c>
      <c r="HY10" s="34" t="s">
        <v>54</v>
      </c>
      <c r="HZ10" s="34" t="s">
        <v>51</v>
      </c>
      <c r="IA10" s="34" t="s">
        <v>54</v>
      </c>
      <c r="IB10" s="34" t="s">
        <v>54</v>
      </c>
      <c r="IC10" s="34" t="s">
        <v>54</v>
      </c>
      <c r="ID10" s="34" t="s">
        <v>51</v>
      </c>
      <c r="IE10" s="34" t="s">
        <v>429</v>
      </c>
      <c r="IF10" s="34" t="s">
        <v>51</v>
      </c>
      <c r="IG10" s="33" t="s">
        <v>51</v>
      </c>
      <c r="IH10" s="34" t="s">
        <v>432</v>
      </c>
      <c r="II10" s="34" t="s">
        <v>433</v>
      </c>
      <c r="IJ10" s="34" t="s">
        <v>431</v>
      </c>
      <c r="IK10" s="34" t="s">
        <v>439</v>
      </c>
      <c r="IL10" s="34" t="s">
        <v>440</v>
      </c>
      <c r="IM10" s="34" t="s">
        <v>439</v>
      </c>
      <c r="IN10" t="s">
        <v>432</v>
      </c>
      <c r="IO10" t="s">
        <v>431</v>
      </c>
      <c r="IP10" t="s">
        <v>433</v>
      </c>
      <c r="IQ10" s="34" t="s">
        <v>438</v>
      </c>
      <c r="IR10" s="34" t="s">
        <v>438</v>
      </c>
      <c r="IS10" s="34" t="s">
        <v>439</v>
      </c>
      <c r="IT10" s="34" t="s">
        <v>50</v>
      </c>
      <c r="IU10" s="34" t="s">
        <v>50</v>
      </c>
      <c r="IV10" s="34" t="s">
        <v>50</v>
      </c>
      <c r="IW10" s="34" t="s">
        <v>50</v>
      </c>
      <c r="IX10" s="34" t="s">
        <v>50</v>
      </c>
      <c r="IY10" s="34" t="s">
        <v>51</v>
      </c>
      <c r="IZ10" s="34" t="s">
        <v>459</v>
      </c>
      <c r="JA10" s="34" t="s">
        <v>446</v>
      </c>
      <c r="JB10" s="34" t="s">
        <v>450</v>
      </c>
      <c r="JC10" s="34" t="s">
        <v>458</v>
      </c>
      <c r="JD10" s="34" t="s">
        <v>462</v>
      </c>
      <c r="JE10" s="34" t="s">
        <v>465</v>
      </c>
      <c r="JF10" s="34" t="s">
        <v>464</v>
      </c>
    </row>
    <row r="11" spans="1:266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67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74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 t="s">
        <v>91</v>
      </c>
      <c r="AY11" t="s">
        <v>99</v>
      </c>
      <c r="AZ11" t="s">
        <v>54</v>
      </c>
      <c r="BA11">
        <v>1</v>
      </c>
      <c r="BB11">
        <v>1</v>
      </c>
      <c r="BC11" t="s">
        <v>54</v>
      </c>
      <c r="BD11" t="s">
        <v>108</v>
      </c>
      <c r="BE11" t="s">
        <v>111</v>
      </c>
      <c r="BF11" t="s">
        <v>114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140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150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241</v>
      </c>
      <c r="DX11" t="s">
        <v>241</v>
      </c>
      <c r="DY11" t="s">
        <v>241</v>
      </c>
      <c r="DZ11" t="s">
        <v>251</v>
      </c>
      <c r="EA11" t="s">
        <v>251</v>
      </c>
      <c r="EB11" t="s">
        <v>251</v>
      </c>
      <c r="EC11" t="s">
        <v>241</v>
      </c>
      <c r="ED11" t="s">
        <v>241</v>
      </c>
      <c r="EE11" s="33" t="s">
        <v>241</v>
      </c>
      <c r="EF11" t="s">
        <v>255</v>
      </c>
      <c r="EG11" t="s">
        <v>259</v>
      </c>
      <c r="EH11" t="s">
        <v>251</v>
      </c>
      <c r="EI11" t="s">
        <v>252</v>
      </c>
      <c r="EJ11" t="s">
        <v>252</v>
      </c>
      <c r="EK11" t="s">
        <v>252</v>
      </c>
      <c r="EL11" t="s">
        <v>251</v>
      </c>
      <c r="EM11" t="s">
        <v>250</v>
      </c>
      <c r="EN11" t="s">
        <v>251</v>
      </c>
      <c r="EO11" s="33" t="s">
        <v>252</v>
      </c>
      <c r="EP11" t="s">
        <v>289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291</v>
      </c>
      <c r="FC11" t="s">
        <v>50</v>
      </c>
      <c r="FD11" t="s">
        <v>50</v>
      </c>
      <c r="FE11" t="s">
        <v>51</v>
      </c>
      <c r="FF11" t="s">
        <v>51</v>
      </c>
      <c r="FG11" t="s">
        <v>312</v>
      </c>
      <c r="FH11" t="s">
        <v>51</v>
      </c>
      <c r="FI11" t="s">
        <v>140</v>
      </c>
      <c r="FJ11" t="s">
        <v>50</v>
      </c>
      <c r="FK11" t="s">
        <v>51</v>
      </c>
      <c r="FL11" t="s">
        <v>50</v>
      </c>
      <c r="FM11" t="s">
        <v>50</v>
      </c>
      <c r="FN11" t="s">
        <v>51</v>
      </c>
      <c r="FO11" t="s">
        <v>51</v>
      </c>
      <c r="FP11" t="s">
        <v>51</v>
      </c>
      <c r="FQ11" t="s">
        <v>50</v>
      </c>
      <c r="FR11" t="s">
        <v>51</v>
      </c>
      <c r="FS11" t="s">
        <v>51</v>
      </c>
      <c r="FT11" t="s">
        <v>51</v>
      </c>
      <c r="FU11" t="s">
        <v>51</v>
      </c>
      <c r="FV11" t="s">
        <v>51</v>
      </c>
      <c r="FW11" t="s">
        <v>50</v>
      </c>
      <c r="FX11" t="s">
        <v>50</v>
      </c>
      <c r="FY11" t="s">
        <v>51</v>
      </c>
      <c r="FZ11" t="s">
        <v>50</v>
      </c>
      <c r="GA11" t="s">
        <v>51</v>
      </c>
      <c r="GB11" t="s">
        <v>167</v>
      </c>
      <c r="GC11" t="s">
        <v>176</v>
      </c>
      <c r="GD11" t="s">
        <v>176</v>
      </c>
      <c r="GE11" t="s">
        <v>50</v>
      </c>
      <c r="GF11" t="s">
        <v>51</v>
      </c>
      <c r="GG11" t="s">
        <v>51</v>
      </c>
      <c r="GH11" t="s">
        <v>50</v>
      </c>
      <c r="GI11" t="s">
        <v>50</v>
      </c>
      <c r="GJ11" t="s">
        <v>334</v>
      </c>
      <c r="GK11" t="s">
        <v>51</v>
      </c>
      <c r="GL11" t="s">
        <v>51</v>
      </c>
      <c r="GM11" t="s">
        <v>51</v>
      </c>
      <c r="GN11" t="s">
        <v>51</v>
      </c>
      <c r="GO11" t="s">
        <v>50</v>
      </c>
      <c r="GP11" t="s">
        <v>51</v>
      </c>
      <c r="GQ11" t="s">
        <v>50</v>
      </c>
      <c r="GR11" t="s">
        <v>50</v>
      </c>
      <c r="GS11" t="s">
        <v>50</v>
      </c>
      <c r="GT11" t="s">
        <v>51</v>
      </c>
      <c r="GU11" t="s">
        <v>51</v>
      </c>
      <c r="GV11" t="s">
        <v>50</v>
      </c>
      <c r="GW11" t="s">
        <v>50</v>
      </c>
      <c r="GX11" t="s">
        <v>148</v>
      </c>
      <c r="GY11" t="s">
        <v>353</v>
      </c>
      <c r="GZ11" t="s">
        <v>356</v>
      </c>
      <c r="HA11" t="s">
        <v>360</v>
      </c>
      <c r="HB11" s="33" t="s">
        <v>364</v>
      </c>
      <c r="HC11" t="s">
        <v>50</v>
      </c>
      <c r="HD11" t="s">
        <v>54</v>
      </c>
      <c r="HE11" s="33" t="s">
        <v>368</v>
      </c>
      <c r="HF11" s="34" t="s">
        <v>417</v>
      </c>
      <c r="HG11" s="34" t="s">
        <v>417</v>
      </c>
      <c r="HH11" s="34" t="s">
        <v>50</v>
      </c>
      <c r="HI11" s="34" t="s">
        <v>417</v>
      </c>
      <c r="HJ11" s="34" t="s">
        <v>417</v>
      </c>
      <c r="HK11" s="34" t="s">
        <v>51</v>
      </c>
      <c r="HL11" s="34" t="s">
        <v>419</v>
      </c>
      <c r="HM11" s="34" t="s">
        <v>51</v>
      </c>
      <c r="HN11" s="34" t="s">
        <v>54</v>
      </c>
      <c r="HO11" s="34" t="s">
        <v>54</v>
      </c>
      <c r="HP11" s="34" t="s">
        <v>51</v>
      </c>
      <c r="HQ11" s="34" t="s">
        <v>54</v>
      </c>
      <c r="HR11" s="34" t="s">
        <v>54</v>
      </c>
      <c r="HS11" s="34" t="s">
        <v>51</v>
      </c>
      <c r="HT11" s="34" t="s">
        <v>54</v>
      </c>
      <c r="HU11" s="34" t="s">
        <v>54</v>
      </c>
      <c r="HV11" s="34" t="s">
        <v>51</v>
      </c>
      <c r="HW11" s="34" t="s">
        <v>54</v>
      </c>
      <c r="HX11" s="34" t="s">
        <v>54</v>
      </c>
      <c r="HY11" s="34" t="s">
        <v>54</v>
      </c>
      <c r="HZ11" s="34" t="s">
        <v>51</v>
      </c>
      <c r="IA11" s="34" t="s">
        <v>54</v>
      </c>
      <c r="IB11" s="34" t="s">
        <v>54</v>
      </c>
      <c r="IC11" s="34" t="s">
        <v>54</v>
      </c>
      <c r="ID11" s="34" t="s">
        <v>50</v>
      </c>
      <c r="IE11" s="34" t="s">
        <v>429</v>
      </c>
      <c r="IF11" s="34" t="s">
        <v>50</v>
      </c>
      <c r="IG11" s="33" t="s">
        <v>51</v>
      </c>
      <c r="IH11" s="34" t="s">
        <v>433</v>
      </c>
      <c r="II11" s="34" t="s">
        <v>431</v>
      </c>
      <c r="IJ11" s="34" t="s">
        <v>436</v>
      </c>
      <c r="IK11" s="34" t="s">
        <v>437</v>
      </c>
      <c r="IL11" s="34" t="s">
        <v>438</v>
      </c>
      <c r="IM11" s="34" t="s">
        <v>440</v>
      </c>
      <c r="IN11" t="s">
        <v>433</v>
      </c>
      <c r="IO11" t="s">
        <v>431</v>
      </c>
      <c r="IP11" t="s">
        <v>432</v>
      </c>
      <c r="IQ11" s="34" t="s">
        <v>437</v>
      </c>
      <c r="IR11" s="34" t="s">
        <v>438</v>
      </c>
      <c r="IS11" s="34" t="s">
        <v>438</v>
      </c>
      <c r="IT11" s="34" t="s">
        <v>50</v>
      </c>
      <c r="IU11" s="34" t="s">
        <v>50</v>
      </c>
      <c r="IV11" s="34" t="s">
        <v>51</v>
      </c>
      <c r="IW11" s="34" t="s">
        <v>50</v>
      </c>
      <c r="IX11" s="34" t="s">
        <v>50</v>
      </c>
      <c r="IY11" s="34" t="s">
        <v>51</v>
      </c>
      <c r="IZ11" s="34" t="s">
        <v>459</v>
      </c>
      <c r="JA11" s="34" t="s">
        <v>446</v>
      </c>
      <c r="JB11" s="34" t="s">
        <v>450</v>
      </c>
      <c r="JC11" s="34" t="s">
        <v>458</v>
      </c>
      <c r="JD11" s="34" t="s">
        <v>462</v>
      </c>
      <c r="JE11" s="34" t="s">
        <v>465</v>
      </c>
      <c r="JF11" s="34" t="s">
        <v>464</v>
      </c>
    </row>
    <row r="12" spans="1:266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50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66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68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73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104</v>
      </c>
      <c r="BE12" t="s">
        <v>111</v>
      </c>
      <c r="BF12" t="s">
        <v>115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139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150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241</v>
      </c>
      <c r="DX12" t="s">
        <v>241</v>
      </c>
      <c r="DY12" t="s">
        <v>241</v>
      </c>
      <c r="DZ12" t="s">
        <v>251</v>
      </c>
      <c r="EA12" t="s">
        <v>251</v>
      </c>
      <c r="EB12" t="s">
        <v>251</v>
      </c>
      <c r="EC12" t="s">
        <v>241</v>
      </c>
      <c r="ED12" t="s">
        <v>241</v>
      </c>
      <c r="EE12" s="33" t="s">
        <v>241</v>
      </c>
      <c r="EF12" t="s">
        <v>255</v>
      </c>
      <c r="EG12" t="s">
        <v>255</v>
      </c>
      <c r="EH12" t="s">
        <v>251</v>
      </c>
      <c r="EI12" t="s">
        <v>267</v>
      </c>
      <c r="EJ12" t="s">
        <v>251</v>
      </c>
      <c r="EK12" t="s">
        <v>252</v>
      </c>
      <c r="EL12" t="s">
        <v>252</v>
      </c>
      <c r="EM12" t="s">
        <v>249</v>
      </c>
      <c r="EN12" t="s">
        <v>252</v>
      </c>
      <c r="EO12" s="33" t="s">
        <v>252</v>
      </c>
      <c r="EP12" t="s">
        <v>289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293</v>
      </c>
      <c r="FC12" t="s">
        <v>50</v>
      </c>
      <c r="FD12" t="s">
        <v>50</v>
      </c>
      <c r="FE12" t="s">
        <v>51</v>
      </c>
      <c r="FF12" t="s">
        <v>51</v>
      </c>
      <c r="FG12" t="s">
        <v>312</v>
      </c>
      <c r="FH12" t="s">
        <v>51</v>
      </c>
      <c r="FI12" t="s">
        <v>140</v>
      </c>
      <c r="FJ12" t="s">
        <v>50</v>
      </c>
      <c r="FK12" t="s">
        <v>51</v>
      </c>
      <c r="FL12" t="s">
        <v>51</v>
      </c>
      <c r="FM12" t="s">
        <v>50</v>
      </c>
      <c r="FN12" t="s">
        <v>50</v>
      </c>
      <c r="FO12" t="s">
        <v>51</v>
      </c>
      <c r="FP12" t="s">
        <v>50</v>
      </c>
      <c r="FQ12" t="s">
        <v>50</v>
      </c>
      <c r="FR12" t="s">
        <v>51</v>
      </c>
      <c r="FS12" t="s">
        <v>50</v>
      </c>
      <c r="FT12" t="s">
        <v>51</v>
      </c>
      <c r="FU12" t="s">
        <v>51</v>
      </c>
      <c r="FV12" t="s">
        <v>51</v>
      </c>
      <c r="FW12" t="s">
        <v>50</v>
      </c>
      <c r="FX12" t="s">
        <v>50</v>
      </c>
      <c r="FY12" t="s">
        <v>51</v>
      </c>
      <c r="FZ12" t="s">
        <v>50</v>
      </c>
      <c r="GA12" t="s">
        <v>51</v>
      </c>
      <c r="GB12" t="s">
        <v>167</v>
      </c>
      <c r="GC12" t="s">
        <v>176</v>
      </c>
      <c r="GD12" t="s">
        <v>176</v>
      </c>
      <c r="GE12" t="s">
        <v>50</v>
      </c>
      <c r="GF12" t="s">
        <v>51</v>
      </c>
      <c r="GG12" t="s">
        <v>50</v>
      </c>
      <c r="GH12" t="s">
        <v>50</v>
      </c>
      <c r="GI12" t="s">
        <v>50</v>
      </c>
      <c r="GJ12" t="s">
        <v>334</v>
      </c>
      <c r="GK12" t="s">
        <v>51</v>
      </c>
      <c r="GL12" t="s">
        <v>51</v>
      </c>
      <c r="GM12" t="s">
        <v>51</v>
      </c>
      <c r="GN12" t="s">
        <v>51</v>
      </c>
      <c r="GO12" t="s">
        <v>50</v>
      </c>
      <c r="GP12" t="s">
        <v>51</v>
      </c>
      <c r="GQ12" t="s">
        <v>50</v>
      </c>
      <c r="GR12" t="s">
        <v>50</v>
      </c>
      <c r="GS12" t="s">
        <v>50</v>
      </c>
      <c r="GT12" t="s">
        <v>51</v>
      </c>
      <c r="GU12" t="s">
        <v>51</v>
      </c>
      <c r="GV12" t="s">
        <v>50</v>
      </c>
      <c r="GW12" t="s">
        <v>50</v>
      </c>
      <c r="GX12" t="s">
        <v>51</v>
      </c>
      <c r="GY12" t="s">
        <v>352</v>
      </c>
      <c r="GZ12" t="s">
        <v>357</v>
      </c>
      <c r="HA12" t="s">
        <v>360</v>
      </c>
      <c r="HB12" s="33" t="s">
        <v>364</v>
      </c>
      <c r="HC12" t="s">
        <v>50</v>
      </c>
      <c r="HD12" t="s">
        <v>54</v>
      </c>
      <c r="HE12" s="33" t="s">
        <v>368</v>
      </c>
      <c r="HF12" s="34" t="s">
        <v>417</v>
      </c>
      <c r="HG12" s="34" t="s">
        <v>417</v>
      </c>
      <c r="HH12" s="34" t="s">
        <v>50</v>
      </c>
      <c r="HI12" s="34" t="s">
        <v>417</v>
      </c>
      <c r="HJ12" s="34" t="s">
        <v>417</v>
      </c>
      <c r="HK12" s="34" t="s">
        <v>51</v>
      </c>
      <c r="HL12" s="34" t="s">
        <v>419</v>
      </c>
      <c r="HM12" s="34" t="s">
        <v>51</v>
      </c>
      <c r="HN12" s="34" t="s">
        <v>54</v>
      </c>
      <c r="HO12" s="34" t="s">
        <v>54</v>
      </c>
      <c r="HP12" s="34" t="s">
        <v>51</v>
      </c>
      <c r="HQ12" s="34" t="s">
        <v>54</v>
      </c>
      <c r="HR12" s="34" t="s">
        <v>54</v>
      </c>
      <c r="HS12" s="34" t="s">
        <v>51</v>
      </c>
      <c r="HT12" s="34" t="s">
        <v>54</v>
      </c>
      <c r="HU12" s="34" t="s">
        <v>54</v>
      </c>
      <c r="HV12" s="34" t="s">
        <v>51</v>
      </c>
      <c r="HW12" s="34" t="s">
        <v>54</v>
      </c>
      <c r="HX12" s="34" t="s">
        <v>54</v>
      </c>
      <c r="HY12" s="34" t="s">
        <v>54</v>
      </c>
      <c r="HZ12" s="34" t="s">
        <v>51</v>
      </c>
      <c r="IA12" s="34" t="s">
        <v>54</v>
      </c>
      <c r="IB12" s="34" t="s">
        <v>54</v>
      </c>
      <c r="IC12" s="34" t="s">
        <v>54</v>
      </c>
      <c r="ID12" s="34" t="s">
        <v>51</v>
      </c>
      <c r="IE12" s="34" t="s">
        <v>430</v>
      </c>
      <c r="IF12" s="34" t="s">
        <v>50</v>
      </c>
      <c r="IG12" s="33" t="s">
        <v>51</v>
      </c>
      <c r="IH12" s="34" t="s">
        <v>433</v>
      </c>
      <c r="II12" s="34" t="s">
        <v>431</v>
      </c>
      <c r="IJ12" s="34" t="s">
        <v>436</v>
      </c>
      <c r="IK12" s="34" t="s">
        <v>437</v>
      </c>
      <c r="IL12" s="34" t="s">
        <v>438</v>
      </c>
      <c r="IM12" s="34" t="s">
        <v>440</v>
      </c>
      <c r="IN12" t="s">
        <v>433</v>
      </c>
      <c r="IO12" t="s">
        <v>431</v>
      </c>
      <c r="IP12" t="s">
        <v>432</v>
      </c>
      <c r="IQ12" s="34" t="s">
        <v>437</v>
      </c>
      <c r="IR12" s="34" t="s">
        <v>438</v>
      </c>
      <c r="IS12" s="34" t="s">
        <v>440</v>
      </c>
      <c r="IT12" s="34" t="s">
        <v>50</v>
      </c>
      <c r="IU12" s="34" t="s">
        <v>50</v>
      </c>
      <c r="IV12" s="34" t="s">
        <v>51</v>
      </c>
      <c r="IW12" s="34" t="s">
        <v>50</v>
      </c>
      <c r="IX12" s="34" t="s">
        <v>50</v>
      </c>
      <c r="IY12" s="34" t="s">
        <v>51</v>
      </c>
      <c r="IZ12" s="34" t="s">
        <v>459</v>
      </c>
      <c r="JA12" s="34" t="s">
        <v>446</v>
      </c>
      <c r="JB12" s="34" t="s">
        <v>448</v>
      </c>
      <c r="JC12" s="34" t="s">
        <v>458</v>
      </c>
      <c r="JD12" s="34" t="s">
        <v>462</v>
      </c>
      <c r="JE12" s="34" t="s">
        <v>465</v>
      </c>
      <c r="JF12" s="35" t="s">
        <v>464</v>
      </c>
    </row>
    <row r="13" spans="1:266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51</v>
      </c>
      <c r="K13" t="s">
        <v>54</v>
      </c>
      <c r="L13" t="s">
        <v>67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69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72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 t="s">
        <v>94</v>
      </c>
      <c r="AY13" t="s">
        <v>95</v>
      </c>
      <c r="AZ13" t="s">
        <v>97</v>
      </c>
      <c r="BA13">
        <v>13</v>
      </c>
      <c r="BC13">
        <v>20</v>
      </c>
      <c r="BD13" t="s">
        <v>105</v>
      </c>
      <c r="BE13" t="s">
        <v>111</v>
      </c>
      <c r="BF13" t="s">
        <v>114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137</v>
      </c>
      <c r="CD13" t="s">
        <v>50</v>
      </c>
      <c r="CE13" t="s">
        <v>50</v>
      </c>
      <c r="CF13" t="s">
        <v>50</v>
      </c>
      <c r="CG13" t="s">
        <v>50</v>
      </c>
      <c r="CH13" t="s">
        <v>141</v>
      </c>
      <c r="CI13" t="s">
        <v>146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144</v>
      </c>
      <c r="CR13" t="s">
        <v>50</v>
      </c>
      <c r="CS13" t="s">
        <v>166</v>
      </c>
      <c r="CT13" t="s">
        <v>167</v>
      </c>
      <c r="CU13" t="s">
        <v>168</v>
      </c>
      <c r="CV13" t="s">
        <v>169</v>
      </c>
      <c r="CW13" t="s">
        <v>50</v>
      </c>
      <c r="CX13" t="s">
        <v>166</v>
      </c>
      <c r="CY13" t="s">
        <v>170</v>
      </c>
      <c r="CZ13" t="s">
        <v>171</v>
      </c>
      <c r="DA13" t="s">
        <v>172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174</v>
      </c>
      <c r="DJ13" t="s">
        <v>175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174</v>
      </c>
      <c r="DR13" t="s">
        <v>175</v>
      </c>
      <c r="DS13" t="s">
        <v>50</v>
      </c>
      <c r="DT13" t="s">
        <v>50</v>
      </c>
      <c r="DU13" t="s">
        <v>50</v>
      </c>
      <c r="DV13" t="s">
        <v>50</v>
      </c>
      <c r="DW13" t="s">
        <v>240</v>
      </c>
      <c r="DX13" t="s">
        <v>241</v>
      </c>
      <c r="DY13" t="s">
        <v>252</v>
      </c>
      <c r="DZ13" t="s">
        <v>251</v>
      </c>
      <c r="EA13" t="s">
        <v>251</v>
      </c>
      <c r="EB13" t="s">
        <v>250</v>
      </c>
      <c r="EC13" t="s">
        <v>252</v>
      </c>
      <c r="ED13" t="s">
        <v>251</v>
      </c>
      <c r="EE13" s="33" t="s">
        <v>251</v>
      </c>
      <c r="EF13" t="s">
        <v>255</v>
      </c>
      <c r="EG13" t="s">
        <v>255</v>
      </c>
      <c r="EH13" t="s">
        <v>251</v>
      </c>
      <c r="EI13" t="s">
        <v>251</v>
      </c>
      <c r="EJ13" t="s">
        <v>249</v>
      </c>
      <c r="EK13" t="s">
        <v>267</v>
      </c>
      <c r="EL13" t="s">
        <v>249</v>
      </c>
      <c r="EM13" t="s">
        <v>251</v>
      </c>
      <c r="EN13" t="s">
        <v>249</v>
      </c>
      <c r="EO13" s="33" t="s">
        <v>251</v>
      </c>
      <c r="EP13" t="s">
        <v>286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292</v>
      </c>
      <c r="FC13" t="s">
        <v>50</v>
      </c>
      <c r="FD13" t="s">
        <v>50</v>
      </c>
      <c r="FE13" t="s">
        <v>50</v>
      </c>
      <c r="FF13" t="s">
        <v>51</v>
      </c>
      <c r="FG13" t="s">
        <v>311</v>
      </c>
      <c r="FH13" t="s">
        <v>51</v>
      </c>
      <c r="FI13" t="s">
        <v>140</v>
      </c>
      <c r="FJ13" t="s">
        <v>51</v>
      </c>
      <c r="FK13" t="s">
        <v>51</v>
      </c>
      <c r="FL13" t="s">
        <v>50</v>
      </c>
      <c r="FM13" t="s">
        <v>50</v>
      </c>
      <c r="FN13" t="s">
        <v>51</v>
      </c>
      <c r="FO13" t="s">
        <v>174</v>
      </c>
      <c r="FP13" t="s">
        <v>51</v>
      </c>
      <c r="FQ13" t="s">
        <v>51</v>
      </c>
      <c r="FR13" t="s">
        <v>50</v>
      </c>
      <c r="FS13" t="s">
        <v>51</v>
      </c>
      <c r="FT13" t="s">
        <v>315</v>
      </c>
      <c r="FU13" t="s">
        <v>50</v>
      </c>
      <c r="FV13" t="s">
        <v>51</v>
      </c>
      <c r="FW13" t="s">
        <v>51</v>
      </c>
      <c r="FX13" t="s">
        <v>51</v>
      </c>
      <c r="FY13" t="s">
        <v>51</v>
      </c>
      <c r="FZ13" t="s">
        <v>51</v>
      </c>
      <c r="GA13" t="s">
        <v>329</v>
      </c>
      <c r="GB13" t="s">
        <v>167</v>
      </c>
      <c r="GC13" t="s">
        <v>176</v>
      </c>
      <c r="GD13" t="s">
        <v>176</v>
      </c>
      <c r="GE13" t="s">
        <v>50</v>
      </c>
      <c r="GF13" t="s">
        <v>50</v>
      </c>
      <c r="GG13" t="s">
        <v>50</v>
      </c>
      <c r="GH13" t="s">
        <v>50</v>
      </c>
      <c r="GI13" t="s">
        <v>51</v>
      </c>
      <c r="GJ13" t="s">
        <v>332</v>
      </c>
      <c r="GK13" t="s">
        <v>50</v>
      </c>
      <c r="GL13" t="s">
        <v>50</v>
      </c>
      <c r="GM13" t="s">
        <v>51</v>
      </c>
      <c r="GN13" t="s">
        <v>51</v>
      </c>
      <c r="GO13" t="s">
        <v>50</v>
      </c>
      <c r="GP13" t="s">
        <v>51</v>
      </c>
      <c r="GQ13" t="s">
        <v>51</v>
      </c>
      <c r="GR13" t="s">
        <v>51</v>
      </c>
      <c r="GS13" t="s">
        <v>51</v>
      </c>
      <c r="GT13" t="s">
        <v>51</v>
      </c>
      <c r="GU13" t="s">
        <v>50</v>
      </c>
      <c r="GV13" t="s">
        <v>51</v>
      </c>
      <c r="GW13" t="s">
        <v>51</v>
      </c>
      <c r="GX13" t="s">
        <v>51</v>
      </c>
      <c r="GY13" t="s">
        <v>351</v>
      </c>
      <c r="GZ13" t="s">
        <v>355</v>
      </c>
      <c r="HA13" t="s">
        <v>359</v>
      </c>
      <c r="HB13" s="33" t="s">
        <v>362</v>
      </c>
      <c r="HC13" t="s">
        <v>50</v>
      </c>
      <c r="HD13" t="s">
        <v>54</v>
      </c>
      <c r="HE13" s="33" t="s">
        <v>368</v>
      </c>
      <c r="HF13" s="34" t="s">
        <v>50</v>
      </c>
      <c r="HG13" s="34" t="s">
        <v>417</v>
      </c>
      <c r="HH13" s="34" t="s">
        <v>50</v>
      </c>
      <c r="HI13" s="34" t="s">
        <v>50</v>
      </c>
      <c r="HJ13" s="34" t="s">
        <v>50</v>
      </c>
      <c r="HK13" s="34" t="s">
        <v>50</v>
      </c>
      <c r="HL13" s="34" t="s">
        <v>420</v>
      </c>
      <c r="HM13" s="34" t="s">
        <v>50</v>
      </c>
      <c r="HN13" s="34" t="s">
        <v>421</v>
      </c>
      <c r="HO13" s="34" t="s">
        <v>176</v>
      </c>
      <c r="HP13" s="34" t="s">
        <v>50</v>
      </c>
      <c r="HQ13" s="34" t="s">
        <v>423</v>
      </c>
      <c r="HR13" s="34" t="s">
        <v>176</v>
      </c>
      <c r="HS13" s="34" t="s">
        <v>51</v>
      </c>
      <c r="HT13" t="s">
        <v>424</v>
      </c>
      <c r="HU13" s="34" t="s">
        <v>176</v>
      </c>
      <c r="HV13" s="34" t="s">
        <v>51</v>
      </c>
      <c r="HW13" s="34" t="s">
        <v>54</v>
      </c>
      <c r="HX13" s="34" t="s">
        <v>54</v>
      </c>
      <c r="HY13" s="34" t="s">
        <v>54</v>
      </c>
      <c r="HZ13" s="34" t="s">
        <v>51</v>
      </c>
      <c r="IA13" s="34" t="s">
        <v>54</v>
      </c>
      <c r="IB13" s="34" t="s">
        <v>54</v>
      </c>
      <c r="IC13" s="34" t="s">
        <v>54</v>
      </c>
      <c r="ID13" s="34" t="s">
        <v>50</v>
      </c>
      <c r="IE13" s="34" t="s">
        <v>428</v>
      </c>
      <c r="IF13" s="34" t="s">
        <v>51</v>
      </c>
      <c r="IG13" s="33" t="s">
        <v>51</v>
      </c>
      <c r="IH13" s="34" t="s">
        <v>431</v>
      </c>
      <c r="II13" s="34" t="s">
        <v>434</v>
      </c>
      <c r="IJ13" s="34" t="s">
        <v>432</v>
      </c>
      <c r="IK13" s="34" t="s">
        <v>437</v>
      </c>
      <c r="IL13" s="34" t="s">
        <v>438</v>
      </c>
      <c r="IM13" s="34" t="s">
        <v>439</v>
      </c>
      <c r="IN13" t="s">
        <v>431</v>
      </c>
      <c r="IO13" t="s">
        <v>431</v>
      </c>
      <c r="IP13" t="s">
        <v>432</v>
      </c>
      <c r="IQ13" s="34" t="s">
        <v>437</v>
      </c>
      <c r="IR13" s="34" t="s">
        <v>438</v>
      </c>
      <c r="IS13" s="34" t="s">
        <v>439</v>
      </c>
      <c r="IT13" s="34" t="s">
        <v>50</v>
      </c>
      <c r="IU13" s="34" t="s">
        <v>51</v>
      </c>
      <c r="IV13" s="34" t="s">
        <v>50</v>
      </c>
      <c r="IW13" s="34" t="s">
        <v>50</v>
      </c>
      <c r="IX13" s="34" t="s">
        <v>50</v>
      </c>
      <c r="IY13" s="34" t="s">
        <v>445</v>
      </c>
      <c r="IZ13" s="34" t="s">
        <v>459</v>
      </c>
      <c r="JA13" s="34" t="s">
        <v>451</v>
      </c>
      <c r="JB13" s="34" t="s">
        <v>447</v>
      </c>
      <c r="JC13" s="34" t="s">
        <v>466</v>
      </c>
      <c r="JD13" s="34" t="s">
        <v>462</v>
      </c>
      <c r="JE13" s="34" t="s">
        <v>465</v>
      </c>
      <c r="JF13" s="34" t="s">
        <v>464</v>
      </c>
    </row>
  </sheetData>
  <mergeCells count="33">
    <mergeCell ref="IE2:IG2"/>
    <mergeCell ref="FW2:GI2"/>
    <mergeCell ref="GJ2:GP2"/>
    <mergeCell ref="GQ2:GZ2"/>
    <mergeCell ref="HA2:HB2"/>
    <mergeCell ref="DX2:EE2"/>
    <mergeCell ref="B1:CQ1"/>
    <mergeCell ref="CR1:EE1"/>
    <mergeCell ref="EF1:EO1"/>
    <mergeCell ref="EP1:HB1"/>
    <mergeCell ref="B2:BE2"/>
    <mergeCell ref="BF2:CQ2"/>
    <mergeCell ref="CR2:CV2"/>
    <mergeCell ref="CW2:DB2"/>
    <mergeCell ref="DC2:DJ2"/>
    <mergeCell ref="DK2:DR2"/>
    <mergeCell ref="DS2:DW2"/>
    <mergeCell ref="IH2:IL2"/>
    <mergeCell ref="IM2:IS2"/>
    <mergeCell ref="IT2:JB2"/>
    <mergeCell ref="JC2:JF2"/>
    <mergeCell ref="EF2:EG2"/>
    <mergeCell ref="EH2:EO2"/>
    <mergeCell ref="EP2:FA2"/>
    <mergeCell ref="FB2:FI2"/>
    <mergeCell ref="FJ2:FT2"/>
    <mergeCell ref="FU2:FV2"/>
    <mergeCell ref="HC1:HE2"/>
    <mergeCell ref="HF1:IG1"/>
    <mergeCell ref="IH1:JF1"/>
    <mergeCell ref="HF2:HL2"/>
    <mergeCell ref="HM2:HY2"/>
    <mergeCell ref="HZ2:I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G13"/>
  <sheetViews>
    <sheetView topLeftCell="IB1" workbookViewId="0">
      <selection activeCell="HZ2" sqref="HZ2:ID2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0" max="210" width="8.7265625" style="33"/>
    <col min="213" max="213" width="8.7265625" style="33"/>
    <col min="241" max="241" width="8.7265625" style="33"/>
    <col min="262" max="262" width="8.7265625" style="1"/>
    <col min="266" max="266" width="8.7265625" style="33"/>
    <col min="267" max="267" width="8.7265625" style="1"/>
  </cols>
  <sheetData>
    <row r="1" spans="1:266" ht="15" thickBot="1" x14ac:dyDescent="0.4">
      <c r="A1" s="1"/>
      <c r="B1" s="120" t="s">
        <v>493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2"/>
      <c r="CR1" s="123" t="s">
        <v>494</v>
      </c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5"/>
      <c r="EF1" s="126" t="s">
        <v>495</v>
      </c>
      <c r="EG1" s="127"/>
      <c r="EH1" s="127"/>
      <c r="EI1" s="127"/>
      <c r="EJ1" s="127"/>
      <c r="EK1" s="127"/>
      <c r="EL1" s="127"/>
      <c r="EM1" s="127"/>
      <c r="EN1" s="127"/>
      <c r="EO1" s="128"/>
      <c r="EP1" s="129" t="s">
        <v>496</v>
      </c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08" t="s">
        <v>499</v>
      </c>
      <c r="HD1" s="109"/>
      <c r="HE1" s="110"/>
      <c r="HF1" s="114" t="s">
        <v>497</v>
      </c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5"/>
      <c r="IE1" s="115"/>
      <c r="IF1" s="115"/>
      <c r="IG1" s="116"/>
      <c r="IH1" s="117" t="s">
        <v>498</v>
      </c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  <c r="IW1" s="118"/>
      <c r="IX1" s="118"/>
      <c r="IY1" s="118"/>
      <c r="IZ1" s="118"/>
      <c r="JA1" s="118"/>
      <c r="JB1" s="118"/>
      <c r="JC1" s="118"/>
      <c r="JD1" s="118"/>
      <c r="JE1" s="118"/>
      <c r="JF1" s="119"/>
    </row>
    <row r="2" spans="1:266" ht="15" thickBot="1" x14ac:dyDescent="0.4">
      <c r="A2" s="1"/>
      <c r="B2" s="99" t="s">
        <v>491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1"/>
      <c r="BF2" s="99" t="s">
        <v>492</v>
      </c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1"/>
      <c r="CR2" s="99" t="s">
        <v>467</v>
      </c>
      <c r="CS2" s="100"/>
      <c r="CT2" s="100"/>
      <c r="CU2" s="100"/>
      <c r="CV2" s="101"/>
      <c r="CW2" s="99" t="s">
        <v>468</v>
      </c>
      <c r="CX2" s="100"/>
      <c r="CY2" s="100"/>
      <c r="CZ2" s="100"/>
      <c r="DA2" s="100"/>
      <c r="DB2" s="101"/>
      <c r="DC2" s="99" t="s">
        <v>469</v>
      </c>
      <c r="DD2" s="100"/>
      <c r="DE2" s="100"/>
      <c r="DF2" s="100"/>
      <c r="DG2" s="100"/>
      <c r="DH2" s="100"/>
      <c r="DI2" s="100"/>
      <c r="DJ2" s="101"/>
      <c r="DK2" s="99" t="s">
        <v>469</v>
      </c>
      <c r="DL2" s="100"/>
      <c r="DM2" s="100"/>
      <c r="DN2" s="100"/>
      <c r="DO2" s="100"/>
      <c r="DP2" s="100"/>
      <c r="DQ2" s="100"/>
      <c r="DR2" s="101"/>
      <c r="DS2" s="99" t="s">
        <v>470</v>
      </c>
      <c r="DT2" s="100"/>
      <c r="DU2" s="100"/>
      <c r="DV2" s="100"/>
      <c r="DW2" s="101"/>
      <c r="DX2" s="99" t="s">
        <v>471</v>
      </c>
      <c r="DY2" s="100"/>
      <c r="DZ2" s="100"/>
      <c r="EA2" s="100"/>
      <c r="EB2" s="100"/>
      <c r="EC2" s="100"/>
      <c r="ED2" s="100"/>
      <c r="EE2" s="101"/>
      <c r="EF2" s="99" t="s">
        <v>472</v>
      </c>
      <c r="EG2" s="101"/>
      <c r="EH2" s="105" t="s">
        <v>473</v>
      </c>
      <c r="EI2" s="106"/>
      <c r="EJ2" s="106"/>
      <c r="EK2" s="106"/>
      <c r="EL2" s="106"/>
      <c r="EM2" s="106"/>
      <c r="EN2" s="106"/>
      <c r="EO2" s="107"/>
      <c r="EP2" s="99" t="s">
        <v>474</v>
      </c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1"/>
      <c r="FB2" s="99" t="s">
        <v>475</v>
      </c>
      <c r="FC2" s="100"/>
      <c r="FD2" s="100"/>
      <c r="FE2" s="100"/>
      <c r="FF2" s="100"/>
      <c r="FG2" s="100"/>
      <c r="FH2" s="100"/>
      <c r="FI2" s="101"/>
      <c r="FJ2" s="99" t="s">
        <v>476</v>
      </c>
      <c r="FK2" s="100"/>
      <c r="FL2" s="100"/>
      <c r="FM2" s="100"/>
      <c r="FN2" s="100"/>
      <c r="FO2" s="100"/>
      <c r="FP2" s="100"/>
      <c r="FQ2" s="100"/>
      <c r="FR2" s="100"/>
      <c r="FS2" s="100"/>
      <c r="FT2" s="101"/>
      <c r="FU2" s="99" t="s">
        <v>477</v>
      </c>
      <c r="FV2" s="101"/>
      <c r="FW2" s="99" t="s">
        <v>478</v>
      </c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1"/>
      <c r="GJ2" s="99" t="s">
        <v>479</v>
      </c>
      <c r="GK2" s="100"/>
      <c r="GL2" s="100"/>
      <c r="GM2" s="100"/>
      <c r="GN2" s="100"/>
      <c r="GO2" s="100"/>
      <c r="GP2" s="101"/>
      <c r="GQ2" s="99" t="s">
        <v>510</v>
      </c>
      <c r="GR2" s="100"/>
      <c r="GS2" s="100"/>
      <c r="GT2" s="100"/>
      <c r="GU2" s="100"/>
      <c r="GV2" s="100"/>
      <c r="GW2" s="100"/>
      <c r="GX2" s="100"/>
      <c r="GY2" s="100"/>
      <c r="GZ2" s="101"/>
      <c r="HA2" s="99" t="s">
        <v>481</v>
      </c>
      <c r="HB2" s="101"/>
      <c r="HC2" s="111"/>
      <c r="HD2" s="112"/>
      <c r="HE2" s="113"/>
      <c r="HF2" s="99" t="s">
        <v>483</v>
      </c>
      <c r="HG2" s="100"/>
      <c r="HH2" s="100"/>
      <c r="HI2" s="100"/>
      <c r="HJ2" s="100"/>
      <c r="HK2" s="100"/>
      <c r="HL2" s="101"/>
      <c r="HM2" s="99" t="s">
        <v>484</v>
      </c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1"/>
      <c r="HZ2" s="99" t="s">
        <v>485</v>
      </c>
      <c r="IA2" s="100"/>
      <c r="IB2" s="100"/>
      <c r="IC2" s="100"/>
      <c r="ID2" s="101"/>
      <c r="IE2" s="99" t="s">
        <v>486</v>
      </c>
      <c r="IF2" s="100"/>
      <c r="IG2" s="101"/>
      <c r="IH2" s="99" t="s">
        <v>487</v>
      </c>
      <c r="II2" s="100"/>
      <c r="IJ2" s="100"/>
      <c r="IK2" s="100"/>
      <c r="IL2" s="101"/>
      <c r="IM2" s="99" t="s">
        <v>488</v>
      </c>
      <c r="IN2" s="100"/>
      <c r="IO2" s="100"/>
      <c r="IP2" s="100"/>
      <c r="IQ2" s="100"/>
      <c r="IR2" s="100"/>
      <c r="IS2" s="101"/>
      <c r="IT2" s="102" t="s">
        <v>489</v>
      </c>
      <c r="IU2" s="103"/>
      <c r="IV2" s="103"/>
      <c r="IW2" s="103"/>
      <c r="IX2" s="103"/>
      <c r="IY2" s="103"/>
      <c r="IZ2" s="103"/>
      <c r="JA2" s="103"/>
      <c r="JB2" s="104"/>
      <c r="JC2" s="102" t="s">
        <v>490</v>
      </c>
      <c r="JD2" s="103"/>
      <c r="JE2" s="103"/>
      <c r="JF2" s="104"/>
    </row>
    <row r="3" spans="1:266" x14ac:dyDescent="0.35">
      <c r="A3" s="33" t="s">
        <v>416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65</v>
      </c>
      <c r="M3" t="s">
        <v>182</v>
      </c>
      <c r="N3" t="s">
        <v>183</v>
      </c>
      <c r="O3" t="s">
        <v>184</v>
      </c>
      <c r="P3" t="s">
        <v>185</v>
      </c>
      <c r="Q3" t="s">
        <v>186</v>
      </c>
      <c r="R3" t="s">
        <v>187</v>
      </c>
      <c r="S3" t="s">
        <v>188</v>
      </c>
      <c r="T3" t="s">
        <v>189</v>
      </c>
      <c r="U3" t="s">
        <v>190</v>
      </c>
      <c r="V3" t="s">
        <v>191</v>
      </c>
      <c r="W3" t="s">
        <v>192</v>
      </c>
      <c r="X3" t="s">
        <v>193</v>
      </c>
      <c r="Y3" t="s">
        <v>194</v>
      </c>
      <c r="Z3" t="s">
        <v>195</v>
      </c>
      <c r="AA3" t="s">
        <v>196</v>
      </c>
      <c r="AB3" t="s">
        <v>197</v>
      </c>
      <c r="AC3" t="s">
        <v>198</v>
      </c>
      <c r="AD3" t="s">
        <v>199</v>
      </c>
      <c r="AE3" t="s">
        <v>200</v>
      </c>
      <c r="AF3" t="s">
        <v>201</v>
      </c>
      <c r="AG3" t="s">
        <v>202</v>
      </c>
      <c r="AH3" t="s">
        <v>203</v>
      </c>
      <c r="AI3" t="s">
        <v>204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  <c r="AQ3" t="s">
        <v>82</v>
      </c>
      <c r="AR3" t="s">
        <v>83</v>
      </c>
      <c r="AS3" t="s">
        <v>84</v>
      </c>
      <c r="AT3" t="s">
        <v>85</v>
      </c>
      <c r="AU3" t="s">
        <v>86</v>
      </c>
      <c r="AV3" t="s">
        <v>87</v>
      </c>
      <c r="AW3" t="s">
        <v>88</v>
      </c>
      <c r="AX3" t="s">
        <v>205</v>
      </c>
      <c r="AY3" t="s">
        <v>206</v>
      </c>
      <c r="AZ3" t="s">
        <v>207</v>
      </c>
      <c r="BA3" t="s">
        <v>100</v>
      </c>
      <c r="BB3" t="s">
        <v>101</v>
      </c>
      <c r="BC3" t="s">
        <v>102</v>
      </c>
      <c r="BD3" t="s">
        <v>103</v>
      </c>
      <c r="BE3" t="s">
        <v>109</v>
      </c>
      <c r="BF3" t="s">
        <v>113</v>
      </c>
      <c r="BG3" t="s">
        <v>116</v>
      </c>
      <c r="BH3" t="s">
        <v>117</v>
      </c>
      <c r="BI3" t="s">
        <v>118</v>
      </c>
      <c r="BJ3" t="s">
        <v>119</v>
      </c>
      <c r="BK3" t="s">
        <v>120</v>
      </c>
      <c r="BL3" t="s">
        <v>121</v>
      </c>
      <c r="BM3" t="s">
        <v>122</v>
      </c>
      <c r="BN3" t="s">
        <v>123</v>
      </c>
      <c r="BO3" t="s">
        <v>124</v>
      </c>
      <c r="BP3" t="s">
        <v>125</v>
      </c>
      <c r="BQ3" t="s">
        <v>126</v>
      </c>
      <c r="BR3" t="s">
        <v>127</v>
      </c>
      <c r="BS3" t="s">
        <v>128</v>
      </c>
      <c r="BT3" t="s">
        <v>129</v>
      </c>
      <c r="BU3" t="s">
        <v>130</v>
      </c>
      <c r="BV3" t="s">
        <v>131</v>
      </c>
      <c r="BW3" t="s">
        <v>132</v>
      </c>
      <c r="BX3" t="s">
        <v>208</v>
      </c>
      <c r="BY3" t="s">
        <v>209</v>
      </c>
      <c r="BZ3" t="s">
        <v>210</v>
      </c>
      <c r="CA3" t="s">
        <v>211</v>
      </c>
      <c r="CB3" t="s">
        <v>212</v>
      </c>
      <c r="CC3" t="s">
        <v>133</v>
      </c>
      <c r="CD3" t="s">
        <v>213</v>
      </c>
      <c r="CE3" t="s">
        <v>214</v>
      </c>
      <c r="CF3" t="s">
        <v>215</v>
      </c>
      <c r="CG3" t="s">
        <v>216</v>
      </c>
      <c r="CH3" t="s">
        <v>217</v>
      </c>
      <c r="CI3" t="s">
        <v>134</v>
      </c>
      <c r="CJ3" t="s">
        <v>135</v>
      </c>
      <c r="CK3" t="s">
        <v>218</v>
      </c>
      <c r="CL3" t="s">
        <v>219</v>
      </c>
      <c r="CM3" t="s">
        <v>220</v>
      </c>
      <c r="CN3" t="s">
        <v>221</v>
      </c>
      <c r="CO3" t="s">
        <v>222</v>
      </c>
      <c r="CP3" t="s">
        <v>223</v>
      </c>
      <c r="CQ3" s="33" t="s">
        <v>136</v>
      </c>
      <c r="CR3" t="s">
        <v>151</v>
      </c>
      <c r="CS3" t="s">
        <v>153</v>
      </c>
      <c r="CT3" t="s">
        <v>155</v>
      </c>
      <c r="CU3" t="s">
        <v>156</v>
      </c>
      <c r="CV3" t="s">
        <v>157</v>
      </c>
      <c r="CW3" t="s">
        <v>152</v>
      </c>
      <c r="CX3" t="s">
        <v>154</v>
      </c>
      <c r="CY3" t="s">
        <v>158</v>
      </c>
      <c r="CZ3" t="s">
        <v>159</v>
      </c>
      <c r="DA3" t="s">
        <v>160</v>
      </c>
      <c r="DB3" t="s">
        <v>161</v>
      </c>
      <c r="DC3" t="s">
        <v>162</v>
      </c>
      <c r="DD3" t="s">
        <v>224</v>
      </c>
      <c r="DE3" t="s">
        <v>225</v>
      </c>
      <c r="DF3" t="s">
        <v>226</v>
      </c>
      <c r="DG3" t="s">
        <v>227</v>
      </c>
      <c r="DH3" t="s">
        <v>228</v>
      </c>
      <c r="DI3" t="s">
        <v>229</v>
      </c>
      <c r="DJ3" t="s">
        <v>230</v>
      </c>
      <c r="DK3" t="s">
        <v>177</v>
      </c>
      <c r="DL3" t="s">
        <v>231</v>
      </c>
      <c r="DM3" t="s">
        <v>232</v>
      </c>
      <c r="DN3" t="s">
        <v>233</v>
      </c>
      <c r="DO3" t="s">
        <v>234</v>
      </c>
      <c r="DP3" t="s">
        <v>235</v>
      </c>
      <c r="DQ3" t="s">
        <v>236</v>
      </c>
      <c r="DR3" t="s">
        <v>178</v>
      </c>
      <c r="DS3" t="s">
        <v>237</v>
      </c>
      <c r="DT3" t="s">
        <v>238</v>
      </c>
      <c r="DU3" t="s">
        <v>180</v>
      </c>
      <c r="DV3" t="s">
        <v>181</v>
      </c>
      <c r="DW3" t="s">
        <v>239</v>
      </c>
      <c r="DX3" t="s">
        <v>242</v>
      </c>
      <c r="DY3" t="s">
        <v>243</v>
      </c>
      <c r="DZ3" t="s">
        <v>244</v>
      </c>
      <c r="EA3" t="s">
        <v>246</v>
      </c>
      <c r="EB3" t="s">
        <v>245</v>
      </c>
      <c r="EC3" t="s">
        <v>247</v>
      </c>
      <c r="ED3" t="s">
        <v>248</v>
      </c>
      <c r="EE3" s="33" t="s">
        <v>253</v>
      </c>
      <c r="EF3" t="s">
        <v>254</v>
      </c>
      <c r="EG3" t="s">
        <v>256</v>
      </c>
      <c r="EH3" t="s">
        <v>260</v>
      </c>
      <c r="EI3" t="s">
        <v>263</v>
      </c>
      <c r="EJ3" t="s">
        <v>261</v>
      </c>
      <c r="EK3" t="s">
        <v>262</v>
      </c>
      <c r="EL3" t="s">
        <v>264</v>
      </c>
      <c r="EM3" t="s">
        <v>265</v>
      </c>
      <c r="EN3" t="s">
        <v>268</v>
      </c>
      <c r="EO3" s="33" t="s">
        <v>266</v>
      </c>
      <c r="EP3" t="s">
        <v>269</v>
      </c>
      <c r="EQ3" t="s">
        <v>270</v>
      </c>
      <c r="ER3" t="s">
        <v>271</v>
      </c>
      <c r="ES3" t="s">
        <v>272</v>
      </c>
      <c r="ET3" t="s">
        <v>273</v>
      </c>
      <c r="EU3" t="s">
        <v>274</v>
      </c>
      <c r="EV3" t="s">
        <v>275</v>
      </c>
      <c r="EW3" t="s">
        <v>276</v>
      </c>
      <c r="EX3" t="s">
        <v>277</v>
      </c>
      <c r="EY3" t="s">
        <v>278</v>
      </c>
      <c r="EZ3" t="s">
        <v>279</v>
      </c>
      <c r="FA3" t="s">
        <v>280</v>
      </c>
      <c r="FB3" t="s">
        <v>281</v>
      </c>
      <c r="FC3" t="s">
        <v>282</v>
      </c>
      <c r="FD3" t="s">
        <v>283</v>
      </c>
      <c r="FE3" t="s">
        <v>284</v>
      </c>
      <c r="FF3" t="s">
        <v>285</v>
      </c>
      <c r="FG3" t="s">
        <v>294</v>
      </c>
      <c r="FH3" t="s">
        <v>295</v>
      </c>
      <c r="FI3" t="s">
        <v>296</v>
      </c>
      <c r="FJ3" t="s">
        <v>297</v>
      </c>
      <c r="FK3" t="s">
        <v>298</v>
      </c>
      <c r="FL3" t="s">
        <v>299</v>
      </c>
      <c r="FM3" t="s">
        <v>300</v>
      </c>
      <c r="FN3" t="s">
        <v>301</v>
      </c>
      <c r="FO3" t="s">
        <v>302</v>
      </c>
      <c r="FP3" t="s">
        <v>303</v>
      </c>
      <c r="FQ3" t="s">
        <v>304</v>
      </c>
      <c r="FR3" t="s">
        <v>305</v>
      </c>
      <c r="FS3" t="s">
        <v>306</v>
      </c>
      <c r="FT3" t="s">
        <v>307</v>
      </c>
      <c r="FU3" t="s">
        <v>308</v>
      </c>
      <c r="FV3" t="s">
        <v>309</v>
      </c>
      <c r="FW3" t="s">
        <v>316</v>
      </c>
      <c r="FX3" t="s">
        <v>317</v>
      </c>
      <c r="FY3" t="s">
        <v>318</v>
      </c>
      <c r="FZ3" t="s">
        <v>319</v>
      </c>
      <c r="GA3" t="s">
        <v>320</v>
      </c>
      <c r="GB3" t="s">
        <v>321</v>
      </c>
      <c r="GC3" t="s">
        <v>322</v>
      </c>
      <c r="GD3" t="s">
        <v>323</v>
      </c>
      <c r="GE3" t="s">
        <v>324</v>
      </c>
      <c r="GF3" t="s">
        <v>325</v>
      </c>
      <c r="GG3" t="s">
        <v>326</v>
      </c>
      <c r="GH3" t="s">
        <v>328</v>
      </c>
      <c r="GI3" t="s">
        <v>327</v>
      </c>
      <c r="GJ3" t="s">
        <v>330</v>
      </c>
      <c r="GK3" t="s">
        <v>335</v>
      </c>
      <c r="GL3" t="s">
        <v>336</v>
      </c>
      <c r="GM3" t="s">
        <v>337</v>
      </c>
      <c r="GN3" t="s">
        <v>338</v>
      </c>
      <c r="GO3" t="s">
        <v>339</v>
      </c>
      <c r="GP3" t="s">
        <v>340</v>
      </c>
      <c r="GQ3" t="s">
        <v>342</v>
      </c>
      <c r="GR3" t="s">
        <v>343</v>
      </c>
      <c r="GS3" t="s">
        <v>344</v>
      </c>
      <c r="GT3" t="s">
        <v>345</v>
      </c>
      <c r="GU3" t="s">
        <v>346</v>
      </c>
      <c r="GV3" t="s">
        <v>347</v>
      </c>
      <c r="GW3" t="s">
        <v>348</v>
      </c>
      <c r="GX3" t="s">
        <v>349</v>
      </c>
      <c r="GY3" t="s">
        <v>350</v>
      </c>
      <c r="GZ3" t="s">
        <v>354</v>
      </c>
      <c r="HA3" t="s">
        <v>358</v>
      </c>
      <c r="HB3" s="33" t="s">
        <v>361</v>
      </c>
      <c r="HC3" t="s">
        <v>365</v>
      </c>
      <c r="HD3" t="s">
        <v>366</v>
      </c>
      <c r="HE3" s="33" t="s">
        <v>367</v>
      </c>
      <c r="HF3" t="s">
        <v>370</v>
      </c>
      <c r="HG3" t="s">
        <v>371</v>
      </c>
      <c r="HH3" t="s">
        <v>372</v>
      </c>
      <c r="HI3" t="s">
        <v>373</v>
      </c>
      <c r="HJ3" t="s">
        <v>375</v>
      </c>
      <c r="HK3" t="s">
        <v>374</v>
      </c>
      <c r="HL3" t="s">
        <v>376</v>
      </c>
      <c r="HM3" t="s">
        <v>377</v>
      </c>
      <c r="HN3" t="s">
        <v>378</v>
      </c>
      <c r="HO3" t="s">
        <v>379</v>
      </c>
      <c r="HP3" t="s">
        <v>380</v>
      </c>
      <c r="HQ3" t="s">
        <v>381</v>
      </c>
      <c r="HR3" t="s">
        <v>382</v>
      </c>
      <c r="HS3" t="s">
        <v>383</v>
      </c>
      <c r="HT3" t="s">
        <v>384</v>
      </c>
      <c r="HU3" t="s">
        <v>385</v>
      </c>
      <c r="HV3" t="s">
        <v>386</v>
      </c>
      <c r="HW3" t="s">
        <v>387</v>
      </c>
      <c r="HX3" t="s">
        <v>388</v>
      </c>
      <c r="HY3" t="s">
        <v>389</v>
      </c>
      <c r="HZ3" t="s">
        <v>390</v>
      </c>
      <c r="IA3" t="s">
        <v>391</v>
      </c>
      <c r="IB3" t="s">
        <v>392</v>
      </c>
      <c r="IC3" t="s">
        <v>393</v>
      </c>
      <c r="ID3" t="s">
        <v>394</v>
      </c>
      <c r="IE3" t="s">
        <v>395</v>
      </c>
      <c r="IF3" t="s">
        <v>396</v>
      </c>
      <c r="IG3" s="33" t="s">
        <v>397</v>
      </c>
      <c r="IH3" t="s">
        <v>398</v>
      </c>
      <c r="II3" t="s">
        <v>399</v>
      </c>
      <c r="IJ3" t="s">
        <v>400</v>
      </c>
      <c r="IK3" t="s">
        <v>401</v>
      </c>
      <c r="IL3" t="s">
        <v>402</v>
      </c>
      <c r="IM3" t="s">
        <v>403</v>
      </c>
      <c r="IN3" t="s">
        <v>404</v>
      </c>
      <c r="IO3" t="s">
        <v>405</v>
      </c>
      <c r="IP3" t="s">
        <v>406</v>
      </c>
      <c r="IQ3" t="s">
        <v>407</v>
      </c>
      <c r="IR3" t="s">
        <v>408</v>
      </c>
      <c r="IS3" t="s">
        <v>409</v>
      </c>
      <c r="IT3" t="s">
        <v>410</v>
      </c>
      <c r="IU3" t="s">
        <v>411</v>
      </c>
      <c r="IV3" t="s">
        <v>412</v>
      </c>
      <c r="IW3" t="s">
        <v>413</v>
      </c>
      <c r="IX3" t="s">
        <v>414</v>
      </c>
      <c r="IY3" t="s">
        <v>415</v>
      </c>
      <c r="IZ3" t="s">
        <v>441</v>
      </c>
      <c r="JA3" t="s">
        <v>442</v>
      </c>
      <c r="JB3" s="1" t="s">
        <v>443</v>
      </c>
      <c r="JC3" s="34" t="s">
        <v>461</v>
      </c>
      <c r="JD3" s="34" t="s">
        <v>452</v>
      </c>
      <c r="JE3" s="34" t="s">
        <v>453</v>
      </c>
      <c r="JF3" s="35" t="s">
        <v>454</v>
      </c>
    </row>
    <row r="4" spans="1:266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 t="str">
        <f>IF(raw_data!K4="na", 0, raw_data!K4)</f>
        <v>100/month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 t="str">
        <f>IF(raw_data!AX4="na", 0, raw_data!AX4)</f>
        <v>30 sq. ft</v>
      </c>
      <c r="AY4" t="str">
        <f>IF(raw_data!AY4="na", 0, raw_data!AY4)</f>
        <v>20 sq. ft</v>
      </c>
      <c r="AZ4" t="str">
        <f>IF(raw_data!AZ4="na", 0, raw_data!AZ4)</f>
        <v>50 sq. ft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seprated", 0, IF(raw_data!BE4="separated w/ contact", 1, IF(raw_data!BE4="mixed", 2, 3)))</f>
        <v>3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IF(raw_data!CJ4="no",0,IF(raw_data!CJ4="na",0,1))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0</v>
      </c>
      <c r="FO4">
        <f>IF(raw_data!FO4="no", 0, IF(raw_data!FO4="na", 0, 1))</f>
        <v>1</v>
      </c>
      <c r="FP4">
        <f>IF(raw_data!FP4="no", 0, IF(raw_data!FP4="na", 0, 1))</f>
        <v>0</v>
      </c>
      <c r="FQ4">
        <f>IF(raw_data!FQ4="no", 0, IF(raw_data!FQ4="na", 0, 1))</f>
        <v>0</v>
      </c>
      <c r="FR4">
        <f>IF(raw_data!FR4="no", 0, IF(raw_data!FR4="na", 0, 1))</f>
        <v>1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IF(raw_data!FU4="yes", 1, 0)</f>
        <v>1</v>
      </c>
      <c r="FV4">
        <f>IF(raw_data!FV4="yes", 1, 0)</f>
        <v>1</v>
      </c>
      <c r="FW4">
        <f>IF(raw_data!FW4="no", 0, IF(raw_data!FW4="na", 0, 1))</f>
        <v>0</v>
      </c>
      <c r="FX4">
        <f>IF(raw_data!FX4="no", 0, IF(raw_data!FX4="na", 0, 1))</f>
        <v>0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IF(raw_data!GB4="can't remember", 0, 1)</f>
        <v>1</v>
      </c>
      <c r="GC4">
        <f>IF(raw_data!GC4="can't remember", 0, 1)</f>
        <v>1</v>
      </c>
      <c r="GD4">
        <f>IF(raw_data!GD4="can't remember", 0, 1)</f>
        <v>1</v>
      </c>
      <c r="GE4">
        <f>IF(raw_data!GE4="no", 0, IF(raw_data!GE4="na", 0, 1))</f>
        <v>0</v>
      </c>
      <c r="GF4">
        <f>IF(raw_data!GF4="no", 0, IF(raw_data!GF4="na", 0, 1))</f>
        <v>0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IF(raw_data!GJ4="as prescribed", 1, 0)</f>
        <v>1</v>
      </c>
      <c r="GK4">
        <f>IF(raw_data!GK4="no", 0, IF(raw_data!GK4="na", 0, 1))</f>
        <v>1</v>
      </c>
      <c r="GL4">
        <f>IF(raw_data!GL4="no", 0, IF(raw_data!GL4="na", 0, 1))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0</v>
      </c>
      <c r="GR4">
        <f>IF(raw_data!GR4="no", 0, IF(raw_data!GR4="na", 0, 1))</f>
        <v>0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1</v>
      </c>
      <c r="GV4">
        <f>IF(raw_data!GV4="no", 0, IF(raw_data!GV4="na", 0, 1))</f>
        <v>0</v>
      </c>
      <c r="GW4">
        <f>IF(raw_data!GW4="no", 0, IF(raw_data!GW4="na", 0, 1))</f>
        <v>0</v>
      </c>
      <c r="GX4">
        <f>IF(raw_data!GX4="no", 0, IF(raw_data!GX4="na", 0, 1))</f>
        <v>0</v>
      </c>
      <c r="GY4">
        <f>IF(raw_data!GY4="don't keep", 1, 0)</f>
        <v>1</v>
      </c>
      <c r="GZ4">
        <f>IF(raw_data!GZ4="cool dry place", 1, 0)</f>
        <v>1</v>
      </c>
      <c r="HA4">
        <f>IF(raw_data!HA4="1-15 days", 0, IF(raw_data!HA4="16-28 days", 1, IF(raw_data!HA4="29-60 days", 2, 3)))</f>
        <v>3</v>
      </c>
      <c r="HB4" s="33">
        <f>IF(raw_data!HB4="bury properly", 1, 0)</f>
        <v>1</v>
      </c>
      <c r="HC4">
        <f>IF(raw_data!HC4="yes", 1, 0)</f>
        <v>1</v>
      </c>
      <c r="HD4">
        <f>IF(raw_data!HD4="yes", 1, 0)</f>
        <v>0</v>
      </c>
      <c r="HE4" s="33">
        <f>IF(raw_data!HE4="interested", 1, 0)</f>
        <v>1</v>
      </c>
      <c r="HF4">
        <f>IF(raw_data!HF4="yes", 1, 0)</f>
        <v>1</v>
      </c>
      <c r="HG4">
        <f>IF(raw_data!HG4="yes", 1, 0)</f>
        <v>0</v>
      </c>
      <c r="HH4">
        <f>IF(raw_data!HH4="yes", 1, 0)</f>
        <v>1</v>
      </c>
      <c r="HI4">
        <f>IF(raw_data!HI4="yes", 1, 0)</f>
        <v>1</v>
      </c>
      <c r="HJ4">
        <f>IF(raw_data!HJ4="yes", 1, 0)</f>
        <v>1</v>
      </c>
      <c r="HK4">
        <f>IF(raw_data!HK4="yes", 1, 0)</f>
        <v>1</v>
      </c>
      <c r="HL4">
        <f>IF(raw_data!HL4="weeky",2,IF(raw_data!HL4="once a month",2,IF(raw_data!HL4="twice a month",2,IF(raw_data!HL4="every three months",2,IF(raw_data!HL4="twice a year",2,IF(raw_data!HL4="once a year",1,0))))))</f>
        <v>0</v>
      </c>
      <c r="HM4">
        <f>IF(raw_data!HM4="yes", 1, 0)</f>
        <v>1</v>
      </c>
      <c r="HN4">
        <f>IF(raw_data!HN4="no", 0, IF(raw_data!HN4="na", 0, 1))</f>
        <v>1</v>
      </c>
      <c r="HO4">
        <f>IF(raw_data!HO4="no", 0, IF(raw_data!HO4="na", 0, 1))</f>
        <v>1</v>
      </c>
      <c r="HP4">
        <f>IF(raw_data!HP4="yes", 1, 0)</f>
        <v>1</v>
      </c>
      <c r="HQ4">
        <f>IF(raw_data!HQ4="no", 0, IF(raw_data!HQ4="na", 0, 1))</f>
        <v>1</v>
      </c>
      <c r="HR4">
        <f>IF(raw_data!HR4="no", 0, IF(raw_data!HR4="na", 0, 1))</f>
        <v>1</v>
      </c>
      <c r="HS4">
        <f>IF(raw_data!HS4="yes", 1, 0)</f>
        <v>1</v>
      </c>
      <c r="HT4">
        <f>IF(raw_data!HT4="no", 0, IF(raw_data!HT4="na", 0, 1))</f>
        <v>1</v>
      </c>
      <c r="HU4">
        <f>IF(raw_data!HU4="no", 0, IF(raw_data!HU4="na", 0, 1))</f>
        <v>1</v>
      </c>
      <c r="HV4">
        <f>IF(raw_data!HV4="yes", 1, 0)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IF(raw_data!HY4="no", 0, IF(raw_data!HY4="na", 0, 1))</f>
        <v>1</v>
      </c>
      <c r="HZ4">
        <f>IF(raw_data!HZ4="yes", 1, 0)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IF(raw_data!IC4="no", 0, IF(raw_data!IC4="na", 0, 1))</f>
        <v>1</v>
      </c>
      <c r="ID4">
        <f>IF(raw_data!ID4="yes", 1, 0)</f>
        <v>1</v>
      </c>
      <c r="IE4">
        <f>IF(raw_data!IE4="all the time",2,IF(raw_data!IE4="often",1,0))</f>
        <v>2</v>
      </c>
      <c r="IF4">
        <f>IF(raw_data!IF4="yes", 1, 0)</f>
        <v>1</v>
      </c>
      <c r="IG4">
        <f>IF(raw_data!IG4="yes", 1, 0)</f>
        <v>1</v>
      </c>
      <c r="IH4">
        <f>IF(raw_data!IH4="no", 0, IF(raw_data!IH4="na", 0, 1))</f>
        <v>1</v>
      </c>
      <c r="II4">
        <f>IF(raw_data!II4="no", 0, IF(raw_data!II4="na", 0, 1))</f>
        <v>1</v>
      </c>
      <c r="IJ4">
        <f>IF(raw_data!IJ4="no", 0, IF(raw_data!IJ4="na", 0, 1))</f>
        <v>1</v>
      </c>
      <c r="IK4">
        <f>IF(raw_data!IK4="4+ hrs",4,IF(raw_data!IK4="2-4 hrs",3,IF(raw_data!IK4="1-2 hrs",2,1)))</f>
        <v>4</v>
      </c>
      <c r="IL4">
        <f>IF(raw_data!IL4="4+ hrs",4,IF(raw_data!IL4="2-4 hrs",3,IF(raw_data!IL4="1-2 hrs",2,1)))</f>
        <v>4</v>
      </c>
      <c r="IM4">
        <f>IF(raw_data!IM4="4+ hrs",4,IF(raw_data!IM4="2-4 hrs",3,IF(raw_data!IM4="1-2 hrs",2,1)))</f>
        <v>2</v>
      </c>
      <c r="IN4">
        <f>IF(raw_data!IN4="no", 0, IF(raw_data!IN4="na", 0, 1))</f>
        <v>1</v>
      </c>
      <c r="IO4">
        <f>IF(raw_data!IO4="no", 0, IF(raw_data!IO4="na", 0, 1))</f>
        <v>1</v>
      </c>
      <c r="IP4">
        <f>IF(raw_data!IP4="no", 0, IF(raw_data!IP4="na", 0, 1))</f>
        <v>1</v>
      </c>
      <c r="IQ4">
        <f>IF(raw_data!IQ4="4+ hrs",4,IF(raw_data!IQ4="2-4 hrs",3,IF(raw_data!IQ4="1-2 hrs",2,1)))</f>
        <v>4</v>
      </c>
      <c r="IR4">
        <f>IF(raw_data!IR4="4+ hrs",4,IF(raw_data!IR4="2-4 hrs",3,IF(raw_data!IR4="1-2 hrs",2,1)))</f>
        <v>3</v>
      </c>
      <c r="IS4">
        <f>IF(raw_data!IS4="4+ hrs",4,IF(raw_data!IS4="2-4 hrs",3,IF(raw_data!IS4="1-2 hrs",2,1)))</f>
        <v>3</v>
      </c>
      <c r="IT4">
        <f>IF(raw_data!IT4="no", 0, IF(raw_data!IT4="na", 0, 1))</f>
        <v>0</v>
      </c>
      <c r="IU4">
        <f>IF(raw_data!IU4="no", 0, IF(raw_data!IU4="na", 0, 1))</f>
        <v>0</v>
      </c>
      <c r="IV4">
        <f>IF(raw_data!IV4="no", 0, IF(raw_data!IV4="na", 0, 1))</f>
        <v>1</v>
      </c>
      <c r="IW4">
        <f>IF(raw_data!IW4="no", 0, IF(raw_data!IW4="na", 0, 1))</f>
        <v>1</v>
      </c>
      <c r="IX4">
        <f>IF(raw_data!IX4="no", 0, IF(raw_data!IX4="na", 0, 1))</f>
        <v>1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IF(raw_data!JC4="fellow farmers", 0, IF(raw_data!JC4="community leaders", 1, IF(raw_data!JC4="gov agri-technicians", 2, IF(raw_data!JC4="health authorities", 3, IF(raw_data!JC4="agri-suppliers and agents", 4, 5)))))</f>
        <v>3</v>
      </c>
      <c r="JD4">
        <f>IF(raw_data!JD4="no", 0, IF(raw_data!JD4="na", 0, 1))</f>
        <v>1</v>
      </c>
      <c r="JE4">
        <f>IF(raw_data!JE4="no", 0, IF(raw_data!JE4="na", 0, 1))</f>
        <v>1</v>
      </c>
      <c r="JF4" s="33">
        <f>IF(raw_data!JF4="no", 0, IF(raw_data!JF4="na", 0, 1))</f>
        <v>1</v>
      </c>
    </row>
    <row r="5" spans="1:266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 t="str">
        <f>IF(raw_data!AX5="na", 0, raw_data!AX5)</f>
        <v>25 sq. ft</v>
      </c>
      <c r="AY5" t="str">
        <f>IF(raw_data!AY5="na", 0, raw_data!AY5)</f>
        <v>15 sq. ft</v>
      </c>
      <c r="AZ5" t="str">
        <f>IF(raw_data!AZ5="na", 0, raw_data!AZ5)</f>
        <v>40 sq. ft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seprated", 0, IF(raw_data!BE5="separated w/ contact", 1, IF(raw_data!BE5="mixed", 2, 3)))</f>
        <v>3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IF(raw_data!CJ5="no",0,IF(raw_data!CJ5="na",0,1))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0</v>
      </c>
      <c r="FO5">
        <f>IF(raw_data!FO5="no", 0, IF(raw_data!FO5="na", 0, 1))</f>
        <v>1</v>
      </c>
      <c r="FP5">
        <f>IF(raw_data!FP5="no", 0, IF(raw_data!FP5="na", 0, 1))</f>
        <v>0</v>
      </c>
      <c r="FQ5">
        <f>IF(raw_data!FQ5="no", 0, IF(raw_data!FQ5="na", 0, 1))</f>
        <v>0</v>
      </c>
      <c r="FR5">
        <f>IF(raw_data!FR5="no", 0, IF(raw_data!FR5="na", 0, 1))</f>
        <v>1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IF(raw_data!FU5="yes", 1, 0)</f>
        <v>1</v>
      </c>
      <c r="FV5">
        <f>IF(raw_data!FV5="yes", 1, 0)</f>
        <v>1</v>
      </c>
      <c r="FW5">
        <f>IF(raw_data!FW5="no", 0, IF(raw_data!FW5="na", 0, 1))</f>
        <v>0</v>
      </c>
      <c r="FX5">
        <f>IF(raw_data!FX5="no", 0, IF(raw_data!FX5="na", 0, 1))</f>
        <v>0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IF(raw_data!GB5="can't remember", 0, 1)</f>
        <v>1</v>
      </c>
      <c r="GC5">
        <f>IF(raw_data!GC5="can't remember", 0, 1)</f>
        <v>1</v>
      </c>
      <c r="GD5">
        <f>IF(raw_data!GD5="can't remember", 0, 1)</f>
        <v>1</v>
      </c>
      <c r="GE5">
        <f>IF(raw_data!GE5="no", 0, IF(raw_data!GE5="na", 0, 1))</f>
        <v>0</v>
      </c>
      <c r="GF5">
        <f>IF(raw_data!GF5="no", 0, IF(raw_data!GF5="na", 0, 1))</f>
        <v>0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IF(raw_data!GJ5="as prescribed", 1, 0)</f>
        <v>1</v>
      </c>
      <c r="GK5">
        <f>IF(raw_data!GK5="no", 0, IF(raw_data!GK5="na", 0, 1))</f>
        <v>1</v>
      </c>
      <c r="GL5">
        <f>IF(raw_data!GL5="no", 0, IF(raw_data!GL5="na", 0, 1))</f>
        <v>1</v>
      </c>
      <c r="GM5">
        <f>IF(raw_data!GM5="no", 0, IF(raw_data!GM5="na", 0, 1))</f>
        <v>1</v>
      </c>
      <c r="GN5">
        <f>IF(raw_data!GN5="no", 0, IF(raw_data!GN5="na", 0, 1))</f>
        <v>0</v>
      </c>
      <c r="GO5">
        <f>IF(raw_data!GO5="no", 0, IF(raw_data!GO5="na", 0, 1))</f>
        <v>1</v>
      </c>
      <c r="GP5">
        <f>IF(raw_data!GP5="no", 0, IF(raw_data!GP5="na", 0, 1))</f>
        <v>1</v>
      </c>
      <c r="GQ5">
        <f>IF(raw_data!GQ5="no", 0, IF(raw_data!GQ5="na", 0, 1))</f>
        <v>0</v>
      </c>
      <c r="GR5">
        <f>IF(raw_data!GR5="no", 0, IF(raw_data!GR5="na", 0, 1))</f>
        <v>0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1</v>
      </c>
      <c r="GV5">
        <f>IF(raw_data!GV5="no", 0, IF(raw_data!GV5="na", 0, 1))</f>
        <v>0</v>
      </c>
      <c r="GW5">
        <f>IF(raw_data!GW5="no", 0, IF(raw_data!GW5="na", 0, 1))</f>
        <v>0</v>
      </c>
      <c r="GX5">
        <f>IF(raw_data!GX5="no", 0, IF(raw_data!GX5="na", 0, 1))</f>
        <v>0</v>
      </c>
      <c r="GY5">
        <f>IF(raw_data!GY5="don't keep", 1, 0)</f>
        <v>1</v>
      </c>
      <c r="GZ5">
        <f>IF(raw_data!GZ5="cool dry place", 1, 0)</f>
        <v>1</v>
      </c>
      <c r="HA5">
        <f>IF(raw_data!HA5="1-15 days", 0, IF(raw_data!HA5="16-28 days", 1, IF(raw_data!HA5="29-60 days", 2, 3)))</f>
        <v>3</v>
      </c>
      <c r="HB5" s="33">
        <f>IF(raw_data!HB5="bury properly", 1, 0)</f>
        <v>1</v>
      </c>
      <c r="HC5">
        <f>IF(raw_data!HC5="yes", 1, 0)</f>
        <v>1</v>
      </c>
      <c r="HD5">
        <f>IF(raw_data!HD5="yes", 1, 0)</f>
        <v>0</v>
      </c>
      <c r="HE5" s="33">
        <f>IF(raw_data!HE5="interested", 1, 0)</f>
        <v>0</v>
      </c>
      <c r="HF5">
        <f>IF(raw_data!HF5="yes", 1, 0)</f>
        <v>1</v>
      </c>
      <c r="HG5">
        <f>IF(raw_data!HG5="yes", 1, 0)</f>
        <v>0</v>
      </c>
      <c r="HH5">
        <f>IF(raw_data!HH5="yes", 1, 0)</f>
        <v>1</v>
      </c>
      <c r="HI5">
        <f>IF(raw_data!HI5="yes", 1, 0)</f>
        <v>1</v>
      </c>
      <c r="HJ5">
        <f>IF(raw_data!HJ5="yes", 1, 0)</f>
        <v>1</v>
      </c>
      <c r="HK5">
        <f>IF(raw_data!HK5="yes", 1, 0)</f>
        <v>0</v>
      </c>
      <c r="HL5">
        <f>IF(raw_data!HL5="weeky",2,IF(raw_data!HL5="once a month",2,IF(raw_data!HL5="twice a month",2,IF(raw_data!HL5="every three months",2,IF(raw_data!HL5="twice a year",2,IF(raw_data!HL5="once a year",1,0))))))</f>
        <v>0</v>
      </c>
      <c r="HM5">
        <f>IF(raw_data!HM5="yes", 1, 0)</f>
        <v>0</v>
      </c>
      <c r="HN5">
        <f>IF(raw_data!HN5="no", 0, IF(raw_data!HN5="na", 0, 1))</f>
        <v>0</v>
      </c>
      <c r="HO5">
        <f>IF(raw_data!HO5="no", 0, IF(raw_data!HO5="na", 0, 1))</f>
        <v>0</v>
      </c>
      <c r="HP5">
        <f>IF(raw_data!HP5="yes", 1, 0)</f>
        <v>0</v>
      </c>
      <c r="HQ5">
        <f>IF(raw_data!HQ5="no", 0, IF(raw_data!HQ5="na", 0, 1))</f>
        <v>0</v>
      </c>
      <c r="HR5">
        <f>IF(raw_data!HR5="no", 0, IF(raw_data!HR5="na", 0, 1))</f>
        <v>0</v>
      </c>
      <c r="HS5">
        <f>IF(raw_data!HS5="yes", 1, 0)</f>
        <v>1</v>
      </c>
      <c r="HT5">
        <f>IF(raw_data!HT5="no", 0, IF(raw_data!HT5="na", 0, 1))</f>
        <v>1</v>
      </c>
      <c r="HU5">
        <f>IF(raw_data!HU5="no", 0, IF(raw_data!HU5="na", 0, 1))</f>
        <v>1</v>
      </c>
      <c r="HV5">
        <f>IF(raw_data!HV5="yes", 1, 0)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IF(raw_data!HY5="no", 0, IF(raw_data!HY5="na", 0, 1))</f>
        <v>1</v>
      </c>
      <c r="HZ5">
        <f>IF(raw_data!HZ5="yes", 1, 0)</f>
        <v>0</v>
      </c>
      <c r="IA5">
        <f>IF(raw_data!IA5="no", 0, IF(raw_data!IA5="na", 0, 1))</f>
        <v>0</v>
      </c>
      <c r="IB5">
        <f>IF(raw_data!IB5="no", 0, IF(raw_data!IB5="na", 0, 1))</f>
        <v>0</v>
      </c>
      <c r="IC5">
        <f>IF(raw_data!IC5="no", 0, IF(raw_data!IC5="na", 0, 1))</f>
        <v>0</v>
      </c>
      <c r="ID5">
        <f>IF(raw_data!ID5="yes", 1, 0)</f>
        <v>1</v>
      </c>
      <c r="IE5">
        <f>IF(raw_data!IE5="all the time",2,IF(raw_data!IE5="often",1,0))</f>
        <v>1</v>
      </c>
      <c r="IF5">
        <f>IF(raw_data!IF5="yes", 1, 0)</f>
        <v>0</v>
      </c>
      <c r="IG5">
        <f>IF(raw_data!IG5="yes", 1, 0)</f>
        <v>0</v>
      </c>
      <c r="IH5">
        <f>IF(raw_data!IH5="no", 0, IF(raw_data!IH5="na", 0, 1))</f>
        <v>1</v>
      </c>
      <c r="II5">
        <f>IF(raw_data!II5="no", 0, IF(raw_data!II5="na", 0, 1))</f>
        <v>1</v>
      </c>
      <c r="IJ5">
        <f>IF(raw_data!IJ5="no", 0, IF(raw_data!IJ5="na", 0, 1))</f>
        <v>1</v>
      </c>
      <c r="IK5">
        <f>IF(raw_data!IK5="4+ hrs",4,IF(raw_data!IK5="2-4 hrs",3,IF(raw_data!IK5="1-2 hrs",2,1)))</f>
        <v>4</v>
      </c>
      <c r="IL5">
        <f>IF(raw_data!IL5="4+ hrs",4,IF(raw_data!IL5="2-4 hrs",3,IF(raw_data!IL5="1-2 hrs",2,1)))</f>
        <v>4</v>
      </c>
      <c r="IM5">
        <f>IF(raw_data!IM5="4+ hrs",4,IF(raw_data!IM5="2-4 hrs",3,IF(raw_data!IM5="1-2 hrs",2,1)))</f>
        <v>2</v>
      </c>
      <c r="IN5">
        <f>IF(raw_data!IN5="no", 0, IF(raw_data!IN5="na", 0, 1))</f>
        <v>1</v>
      </c>
      <c r="IO5">
        <f>IF(raw_data!IO5="no", 0, IF(raw_data!IO5="na", 0, 1))</f>
        <v>1</v>
      </c>
      <c r="IP5">
        <f>IF(raw_data!IP5="no", 0, IF(raw_data!IP5="na", 0, 1))</f>
        <v>1</v>
      </c>
      <c r="IQ5">
        <f>IF(raw_data!IQ5="4+ hrs",4,IF(raw_data!IQ5="2-4 hrs",3,IF(raw_data!IQ5="1-2 hrs",2,1)))</f>
        <v>4</v>
      </c>
      <c r="IR5">
        <f>IF(raw_data!IR5="4+ hrs",4,IF(raw_data!IR5="2-4 hrs",3,IF(raw_data!IR5="1-2 hrs",2,1)))</f>
        <v>3</v>
      </c>
      <c r="IS5">
        <f>IF(raw_data!IS5="4+ hrs",4,IF(raw_data!IS5="2-4 hrs",3,IF(raw_data!IS5="1-2 hrs",2,1)))</f>
        <v>2</v>
      </c>
      <c r="IT5">
        <f>IF(raw_data!IT5="no", 0, IF(raw_data!IT5="na", 0, 1))</f>
        <v>0</v>
      </c>
      <c r="IU5">
        <f>IF(raw_data!IU5="no", 0, IF(raw_data!IU5="na", 0, 1))</f>
        <v>0</v>
      </c>
      <c r="IV5">
        <f>IF(raw_data!IV5="no", 0, IF(raw_data!IV5="na", 0, 1))</f>
        <v>1</v>
      </c>
      <c r="IW5">
        <f>IF(raw_data!IW5="no", 0, IF(raw_data!IW5="na", 0, 1))</f>
        <v>1</v>
      </c>
      <c r="IX5">
        <f>IF(raw_data!IX5="no", 0, IF(raw_data!IX5="na", 0, 1))</f>
        <v>1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IF(raw_data!JC5="fellow farmers", 0, IF(raw_data!JC5="community leaders", 1, IF(raw_data!JC5="gov agri-technicians", 2, IF(raw_data!JC5="health authorities", 3, IF(raw_data!JC5="agri-suppliers and agents", 4, 5)))))</f>
        <v>5</v>
      </c>
      <c r="JD5">
        <f>IF(raw_data!JD5="no", 0, IF(raw_data!JD5="na", 0, 1))</f>
        <v>1</v>
      </c>
      <c r="JE5">
        <f>IF(raw_data!JE5="no", 0, IF(raw_data!JE5="na", 0, 1))</f>
        <v>1</v>
      </c>
      <c r="JF5" s="33">
        <f>IF(raw_data!JF5="no", 0, IF(raw_data!JF5="na", 0, 1))</f>
        <v>1</v>
      </c>
    </row>
    <row r="6" spans="1:266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 t="str">
        <f>IF(raw_data!AX6="na", 0, raw_data!AX6)</f>
        <v>20 sq. ft</v>
      </c>
      <c r="AY6" t="str">
        <f>IF(raw_data!AY6="na", 0, raw_data!AY6)</f>
        <v>3 sq. ft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seprated", 0, IF(raw_data!BE6="separated w/ contact", 1, IF(raw_data!BE6="mixed", 2, 3)))</f>
        <v>3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IF(raw_data!CJ6="no",0,IF(raw_data!CJ6="na",0,1))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0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1</v>
      </c>
      <c r="FS6">
        <f>IF(raw_data!FS6="no", 0, IF(raw_data!FS6="na", 0, 1))</f>
        <v>0</v>
      </c>
      <c r="FT6">
        <f>IF(raw_data!FT6="no", 0, IF(raw_data!FT6="na", 0, 1))</f>
        <v>0</v>
      </c>
      <c r="FU6">
        <f>IF(raw_data!FU6="yes", 1, 0)</f>
        <v>1</v>
      </c>
      <c r="FV6">
        <f>IF(raw_data!FV6="yes", 1, 0)</f>
        <v>0</v>
      </c>
      <c r="FW6">
        <f>IF(raw_data!FW6="no", 0, IF(raw_data!FW6="na", 0, 1))</f>
        <v>0</v>
      </c>
      <c r="FX6">
        <f>IF(raw_data!FX6="no", 0, IF(raw_data!FX6="na", 0, 1))</f>
        <v>0</v>
      </c>
      <c r="FY6">
        <f>IF(raw_data!FY6="no", 0, IF(raw_data!FY6="na", 0, 1))</f>
        <v>1</v>
      </c>
      <c r="FZ6">
        <f>IF(raw_data!FZ6="no", 0, IF(raw_data!FZ6="na", 0, 1))</f>
        <v>0</v>
      </c>
      <c r="GA6">
        <f>IF(raw_data!GA6="no", 0, IF(raw_data!GA6="na", 0, 1))</f>
        <v>0</v>
      </c>
      <c r="GB6">
        <f>IF(raw_data!GB6="can't remember", 0, 1)</f>
        <v>1</v>
      </c>
      <c r="GC6">
        <f>IF(raw_data!GC6="can't remember", 0, 1)</f>
        <v>0</v>
      </c>
      <c r="GD6">
        <f>IF(raw_data!GD6="can't remember", 0, 1)</f>
        <v>0</v>
      </c>
      <c r="GE6">
        <f>IF(raw_data!GE6="no", 0, IF(raw_data!GE6="na", 0, 1))</f>
        <v>1</v>
      </c>
      <c r="GF6">
        <f>IF(raw_data!GF6="no", 0, IF(raw_data!GF6="na", 0, 1))</f>
        <v>1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IF(raw_data!GJ6="as prescribed", 1, 0)</f>
        <v>0</v>
      </c>
      <c r="GK6">
        <f>IF(raw_data!GK6="no", 0, IF(raw_data!GK6="na", 0, 1))</f>
        <v>1</v>
      </c>
      <c r="GL6">
        <f>IF(raw_data!GL6="no", 0, IF(raw_data!GL6="na", 0, 1))</f>
        <v>1</v>
      </c>
      <c r="GM6">
        <f>IF(raw_data!GM6="no", 0, IF(raw_data!GM6="na", 0, 1))</f>
        <v>0</v>
      </c>
      <c r="GN6">
        <f>IF(raw_data!GN6="no", 0, IF(raw_data!GN6="na", 0, 1))</f>
        <v>0</v>
      </c>
      <c r="GO6">
        <f>IF(raw_data!GO6="no", 0, IF(raw_data!GO6="na", 0, 1))</f>
        <v>1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0</v>
      </c>
      <c r="GT6">
        <f>IF(raw_data!GT6="no", 0, IF(raw_data!GT6="na", 0, 1))</f>
        <v>0</v>
      </c>
      <c r="GU6">
        <f>IF(raw_data!GU6="no", 0, IF(raw_data!GU6="na", 0, 1))</f>
        <v>1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0, IF(raw_data!GX6="na", 0, 1))</f>
        <v>0</v>
      </c>
      <c r="GY6">
        <f>IF(raw_data!GY6="don't keep", 1, 0)</f>
        <v>0</v>
      </c>
      <c r="GZ6">
        <f>IF(raw_data!GZ6="cool dry place", 1, 0)</f>
        <v>0</v>
      </c>
      <c r="HA6">
        <f>IF(raw_data!HA6="1-15 days", 0, IF(raw_data!HA6="16-28 days", 1, IF(raw_data!HA6="29-60 days", 2, 3)))</f>
        <v>0</v>
      </c>
      <c r="HB6" s="33">
        <f>IF(raw_data!HB6="bury properly", 1, 0)</f>
        <v>0</v>
      </c>
      <c r="HC6">
        <f>IF(raw_data!HC6="yes", 1, 0)</f>
        <v>1</v>
      </c>
      <c r="HD6">
        <f>IF(raw_data!HD6="yes", 1, 0)</f>
        <v>0</v>
      </c>
      <c r="HE6" s="33">
        <f>IF(raw_data!HE6="interested", 1, 0)</f>
        <v>0</v>
      </c>
      <c r="HF6">
        <f>IF(raw_data!HF6="yes", 1, 0)</f>
        <v>0</v>
      </c>
      <c r="HG6">
        <f>IF(raw_data!HG6="yes", 1, 0)</f>
        <v>0</v>
      </c>
      <c r="HH6">
        <f>IF(raw_data!HH6="yes", 1, 0)</f>
        <v>1</v>
      </c>
      <c r="HI6">
        <f>IF(raw_data!HI6="yes", 1, 0)</f>
        <v>1</v>
      </c>
      <c r="HJ6">
        <f>IF(raw_data!HJ6="yes", 1, 0)</f>
        <v>1</v>
      </c>
      <c r="HK6">
        <f>IF(raw_data!HK6="yes", 1, 0)</f>
        <v>0</v>
      </c>
      <c r="HL6">
        <f>IF(raw_data!HL6="weeky",2,IF(raw_data!HL6="once a month",2,IF(raw_data!HL6="twice a month",2,IF(raw_data!HL6="every three months",2,IF(raw_data!HL6="twice a year",2,IF(raw_data!HL6="once a year",1,0))))))</f>
        <v>0</v>
      </c>
      <c r="HM6">
        <f>IF(raw_data!HM6="yes", 1, 0)</f>
        <v>0</v>
      </c>
      <c r="HN6">
        <f>IF(raw_data!HN6="no", 0, IF(raw_data!HN6="na", 0, 1))</f>
        <v>0</v>
      </c>
      <c r="HO6">
        <f>IF(raw_data!HO6="no", 0, IF(raw_data!HO6="na", 0, 1))</f>
        <v>0</v>
      </c>
      <c r="HP6">
        <f>IF(raw_data!HP6="yes", 1, 0)</f>
        <v>0</v>
      </c>
      <c r="HQ6">
        <f>IF(raw_data!HQ6="no", 0, IF(raw_data!HQ6="na", 0, 1))</f>
        <v>0</v>
      </c>
      <c r="HR6">
        <f>IF(raw_data!HR6="no", 0, IF(raw_data!HR6="na", 0, 1))</f>
        <v>0</v>
      </c>
      <c r="HS6">
        <f>IF(raw_data!HS6="yes", 1, 0)</f>
        <v>1</v>
      </c>
      <c r="HT6">
        <f>IF(raw_data!HT6="no", 0, IF(raw_data!HT6="na", 0, 1))</f>
        <v>1</v>
      </c>
      <c r="HU6">
        <f>IF(raw_data!HU6="no", 0, IF(raw_data!HU6="na", 0, 1))</f>
        <v>1</v>
      </c>
      <c r="HV6">
        <f>IF(raw_data!HV6="yes", 1, 0)</f>
        <v>0</v>
      </c>
      <c r="HW6">
        <f>IF(raw_data!HW6="no", 0, IF(raw_data!HW6="na", 0, 1))</f>
        <v>0</v>
      </c>
      <c r="HX6">
        <f>IF(raw_data!HX6="no", 0, IF(raw_data!HX6="na", 0, 1))</f>
        <v>0</v>
      </c>
      <c r="HY6">
        <f>IF(raw_data!HY6="no", 0, IF(raw_data!HY6="na", 0, 1))</f>
        <v>0</v>
      </c>
      <c r="HZ6">
        <f>IF(raw_data!HZ6="yes", 1, 0)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IF(raw_data!IC6="no", 0, IF(raw_data!IC6="na", 0, 1))</f>
        <v>0</v>
      </c>
      <c r="ID6">
        <f>IF(raw_data!ID6="yes", 1, 0)</f>
        <v>1</v>
      </c>
      <c r="IE6">
        <f>IF(raw_data!IE6="all the time",2,IF(raw_data!IE6="often",1,0))</f>
        <v>0</v>
      </c>
      <c r="IF6">
        <f>IF(raw_data!IF6="yes", 1, 0)</f>
        <v>0</v>
      </c>
      <c r="IG6">
        <f>IF(raw_data!IG6="yes", 1, 0)</f>
        <v>0</v>
      </c>
      <c r="IH6">
        <f>IF(raw_data!IH6="no", 0, IF(raw_data!IH6="na", 0, 1))</f>
        <v>1</v>
      </c>
      <c r="II6">
        <f>IF(raw_data!II6="no", 0, IF(raw_data!II6="na", 0, 1))</f>
        <v>1</v>
      </c>
      <c r="IJ6">
        <f>IF(raw_data!IJ6="no", 0, IF(raw_data!IJ6="na", 0, 1))</f>
        <v>1</v>
      </c>
      <c r="IK6">
        <f>IF(raw_data!IK6="4+ hrs",4,IF(raw_data!IK6="2-4 hrs",3,IF(raw_data!IK6="1-2 hrs",2,1)))</f>
        <v>3</v>
      </c>
      <c r="IL6">
        <f>IF(raw_data!IL6="4+ hrs",4,IF(raw_data!IL6="2-4 hrs",3,IF(raw_data!IL6="1-2 hrs",2,1)))</f>
        <v>4</v>
      </c>
      <c r="IM6">
        <f>IF(raw_data!IM6="4+ hrs",4,IF(raw_data!IM6="2-4 hrs",3,IF(raw_data!IM6="1-2 hrs",2,1)))</f>
        <v>2</v>
      </c>
      <c r="IN6">
        <f>IF(raw_data!IN6="no", 0, IF(raw_data!IN6="na", 0, 1))</f>
        <v>1</v>
      </c>
      <c r="IO6">
        <f>IF(raw_data!IO6="no", 0, IF(raw_data!IO6="na", 0, 1))</f>
        <v>1</v>
      </c>
      <c r="IP6">
        <f>IF(raw_data!IP6="no", 0, IF(raw_data!IP6="na", 0, 1))</f>
        <v>1</v>
      </c>
      <c r="IQ6">
        <f>IF(raw_data!IQ6="4+ hrs",4,IF(raw_data!IQ6="2-4 hrs",3,IF(raw_data!IQ6="1-2 hrs",2,1)))</f>
        <v>4</v>
      </c>
      <c r="IR6">
        <f>IF(raw_data!IR6="4+ hrs",4,IF(raw_data!IR6="2-4 hrs",3,IF(raw_data!IR6="1-2 hrs",2,1)))</f>
        <v>3</v>
      </c>
      <c r="IS6">
        <f>IF(raw_data!IS6="4+ hrs",4,IF(raw_data!IS6="2-4 hrs",3,IF(raw_data!IS6="1-2 hrs",2,1)))</f>
        <v>3</v>
      </c>
      <c r="IT6">
        <f>IF(raw_data!IT6="no", 0, IF(raw_data!IT6="na", 0, 1))</f>
        <v>1</v>
      </c>
      <c r="IU6">
        <f>IF(raw_data!IU6="no", 0, IF(raw_data!IU6="na", 0, 1))</f>
        <v>0</v>
      </c>
      <c r="IV6">
        <f>IF(raw_data!IV6="no", 0, IF(raw_data!IV6="na", 0, 1))</f>
        <v>1</v>
      </c>
      <c r="IW6">
        <f>IF(raw_data!IW6="no", 0, IF(raw_data!IW6="na", 0, 1))</f>
        <v>1</v>
      </c>
      <c r="IX6">
        <f>IF(raw_data!IX6="no", 0, IF(raw_data!IX6="na", 0, 1))</f>
        <v>1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IF(raw_data!JC6="fellow farmers", 0, IF(raw_data!JC6="community leaders", 1, IF(raw_data!JC6="gov agri-technicians", 2, IF(raw_data!JC6="health authorities", 3, IF(raw_data!JC6="agri-suppliers and agents", 4, 5)))))</f>
        <v>3</v>
      </c>
      <c r="JD6">
        <f>IF(raw_data!JD6="no", 0, IF(raw_data!JD6="na", 0, 1))</f>
        <v>1</v>
      </c>
      <c r="JE6">
        <f>IF(raw_data!JE6="no", 0, IF(raw_data!JE6="na", 0, 1))</f>
        <v>1</v>
      </c>
      <c r="JF6" s="33">
        <f>IF(raw_data!JF6="no", 0, IF(raw_data!JF6="na", 0, 1))</f>
        <v>1</v>
      </c>
    </row>
    <row r="7" spans="1:266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 t="str">
        <f>IF(raw_data!AX7="na", 0, raw_data!AX7)</f>
        <v>5 sq. ft</v>
      </c>
      <c r="AY7" t="str">
        <f>IF(raw_data!AY7="na", 0, raw_data!AY7)</f>
        <v>3 sq. ft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IF(raw_data!CJ7="no",0,IF(raw_data!CJ7="na",0,1))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0</v>
      </c>
      <c r="FP7">
        <f>IF(raw_data!FP7="no", 0, IF(raw_data!FP7="na", 0, 1))</f>
        <v>1</v>
      </c>
      <c r="FQ7">
        <f>IF(raw_data!FQ7="no", 0, IF(raw_data!FQ7="na", 0, 1))</f>
        <v>1</v>
      </c>
      <c r="FR7">
        <f>IF(raw_data!FR7="no", 0, IF(raw_data!FR7="na", 0, 1))</f>
        <v>0</v>
      </c>
      <c r="FS7">
        <f>IF(raw_data!FS7="no", 0, IF(raw_data!FS7="na", 0, 1))</f>
        <v>0</v>
      </c>
      <c r="FT7">
        <f>IF(raw_data!FT7="no", 0, IF(raw_data!FT7="na", 0, 1))</f>
        <v>0</v>
      </c>
      <c r="FU7">
        <f>IF(raw_data!FU7="yes", 1, 0)</f>
        <v>0</v>
      </c>
      <c r="FV7">
        <f>IF(raw_data!FV7="yes", 1, 0)</f>
        <v>0</v>
      </c>
      <c r="FW7">
        <f>IF(raw_data!FW7="no", 0, IF(raw_data!FW7="na", 0, 1))</f>
        <v>1</v>
      </c>
      <c r="FX7">
        <f>IF(raw_data!FX7="no", 0, IF(raw_data!FX7="na", 0, 1))</f>
        <v>1</v>
      </c>
      <c r="FY7">
        <f>IF(raw_data!FY7="no", 0, IF(raw_data!FY7="na", 0, 1))</f>
        <v>0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IF(raw_data!GB7="can't remember", 0, 1)</f>
        <v>1</v>
      </c>
      <c r="GC7">
        <f>IF(raw_data!GC7="can't remember", 0, 1)</f>
        <v>0</v>
      </c>
      <c r="GD7">
        <f>IF(raw_data!GD7="can't remember", 0, 1)</f>
        <v>0</v>
      </c>
      <c r="GE7">
        <f>IF(raw_data!GE7="no", 0, IF(raw_data!GE7="na", 0, 1))</f>
        <v>0</v>
      </c>
      <c r="GF7">
        <f>IF(raw_data!GF7="no", 0, IF(raw_data!GF7="na", 0, 1))</f>
        <v>0</v>
      </c>
      <c r="GG7">
        <f>IF(raw_data!GG7="no", 0, IF(raw_data!GG7="na", 0, 1))</f>
        <v>1</v>
      </c>
      <c r="GH7">
        <f>IF(raw_data!GH7="no", 0, IF(raw_data!GH7="na", 0, 1))</f>
        <v>1</v>
      </c>
      <c r="GI7">
        <f>IF(raw_data!GI7="no", 0, IF(raw_data!GI7="na", 0, 1))</f>
        <v>0</v>
      </c>
      <c r="GJ7">
        <f>IF(raw_data!GJ7="as prescribed", 1, 0)</f>
        <v>0</v>
      </c>
      <c r="GK7">
        <f>IF(raw_data!GK7="no", 0, IF(raw_data!GK7="na", 0, 1))</f>
        <v>0</v>
      </c>
      <c r="GL7">
        <f>IF(raw_data!GL7="no", 0, IF(raw_data!GL7="na", 0, 1))</f>
        <v>1</v>
      </c>
      <c r="GM7">
        <f>IF(raw_data!GM7="no", 0, IF(raw_data!GM7="na", 0, 1))</f>
        <v>0</v>
      </c>
      <c r="GN7">
        <f>IF(raw_data!GN7="no", 0, IF(raw_data!GN7="na", 0, 1))</f>
        <v>0</v>
      </c>
      <c r="GO7">
        <f>IF(raw_data!GO7="no", 0, IF(raw_data!GO7="na", 0, 1))</f>
        <v>1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1</v>
      </c>
      <c r="GS7">
        <f>IF(raw_data!GS7="no", 0, IF(raw_data!GS7="na", 0, 1))</f>
        <v>0</v>
      </c>
      <c r="GT7">
        <f>IF(raw_data!GT7="no", 0, IF(raw_data!GT7="na", 0, 1))</f>
        <v>0</v>
      </c>
      <c r="GU7">
        <f>IF(raw_data!GU7="no", 0, IF(raw_data!GU7="na", 0, 1))</f>
        <v>1</v>
      </c>
      <c r="GV7">
        <f>IF(raw_data!GV7="no", 0, IF(raw_data!GV7="na", 0, 1))</f>
        <v>1</v>
      </c>
      <c r="GW7">
        <f>IF(raw_data!GW7="no", 0, IF(raw_data!GW7="na", 0, 1))</f>
        <v>1</v>
      </c>
      <c r="GX7">
        <f>IF(raw_data!GX7="no", 0, IF(raw_data!GX7="na", 0, 1))</f>
        <v>0</v>
      </c>
      <c r="GY7">
        <f>IF(raw_data!GY7="don't keep", 1, 0)</f>
        <v>0</v>
      </c>
      <c r="GZ7">
        <f>IF(raw_data!GZ7="cool dry place", 1, 0)</f>
        <v>0</v>
      </c>
      <c r="HA7">
        <f>IF(raw_data!HA7="1-15 days", 0, IF(raw_data!HA7="16-28 days", 1, IF(raw_data!HA7="29-60 days", 2, 3)))</f>
        <v>0</v>
      </c>
      <c r="HB7" s="33">
        <f>IF(raw_data!HB7="bury properly", 1, 0)</f>
        <v>0</v>
      </c>
      <c r="HC7">
        <f>IF(raw_data!HC7="yes", 1, 0)</f>
        <v>1</v>
      </c>
      <c r="HD7">
        <f>IF(raw_data!HD7="yes", 1, 0)</f>
        <v>0</v>
      </c>
      <c r="HE7" s="33">
        <f>IF(raw_data!HE7="interested", 1, 0)</f>
        <v>0</v>
      </c>
      <c r="HF7">
        <f>IF(raw_data!HF7="yes", 1, 0)</f>
        <v>0</v>
      </c>
      <c r="HG7">
        <f>IF(raw_data!HG7="yes", 1, 0)</f>
        <v>0</v>
      </c>
      <c r="HH7">
        <f>IF(raw_data!HH7="yes", 1, 0)</f>
        <v>1</v>
      </c>
      <c r="HI7">
        <f>IF(raw_data!HI7="yes", 1, 0)</f>
        <v>0</v>
      </c>
      <c r="HJ7">
        <f>IF(raw_data!HJ7="yes", 1, 0)</f>
        <v>0</v>
      </c>
      <c r="HK7">
        <f>IF(raw_data!HK7="yes", 1, 0)</f>
        <v>0</v>
      </c>
      <c r="HL7">
        <f>IF(raw_data!HL7="weeky",2,IF(raw_data!HL7="once a month",2,IF(raw_data!HL7="twice a month",2,IF(raw_data!HL7="every three months",2,IF(raw_data!HL7="twice a year",2,IF(raw_data!HL7="once a year",1,0))))))</f>
        <v>0</v>
      </c>
      <c r="HM7">
        <f>IF(raw_data!HM7="yes", 1, 0)</f>
        <v>0</v>
      </c>
      <c r="HN7">
        <f>IF(raw_data!HN7="no", 0, IF(raw_data!HN7="na", 0, 1))</f>
        <v>0</v>
      </c>
      <c r="HO7">
        <f>IF(raw_data!HO7="no", 0, IF(raw_data!HO7="na", 0, 1))</f>
        <v>0</v>
      </c>
      <c r="HP7">
        <f>IF(raw_data!HP7="yes", 1, 0)</f>
        <v>0</v>
      </c>
      <c r="HQ7">
        <f>IF(raw_data!HQ7="no", 0, IF(raw_data!HQ7="na", 0, 1))</f>
        <v>0</v>
      </c>
      <c r="HR7">
        <f>IF(raw_data!HR7="no", 0, IF(raw_data!HR7="na", 0, 1))</f>
        <v>0</v>
      </c>
      <c r="HS7">
        <f>IF(raw_data!HS7="yes", 1, 0)</f>
        <v>0</v>
      </c>
      <c r="HT7">
        <f>IF(raw_data!HT7="no", 0, IF(raw_data!HT7="na", 0, 1))</f>
        <v>0</v>
      </c>
      <c r="HU7">
        <f>IF(raw_data!HU7="no", 0, IF(raw_data!HU7="na", 0, 1))</f>
        <v>0</v>
      </c>
      <c r="HV7">
        <f>IF(raw_data!HV7="yes", 1, 0)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IF(raw_data!HY7="no", 0, IF(raw_data!HY7="na", 0, 1))</f>
        <v>0</v>
      </c>
      <c r="HZ7">
        <f>IF(raw_data!HZ7="yes", 1, 0)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IF(raw_data!IC7="no", 0, IF(raw_data!IC7="na", 0, 1))</f>
        <v>0</v>
      </c>
      <c r="ID7">
        <f>IF(raw_data!ID7="yes", 1, 0)</f>
        <v>1</v>
      </c>
      <c r="IE7">
        <f>IF(raw_data!IE7="all the time",2,IF(raw_data!IE7="often",1,0))</f>
        <v>0</v>
      </c>
      <c r="IF7">
        <f>IF(raw_data!IF7="yes", 1, 0)</f>
        <v>1</v>
      </c>
      <c r="IG7">
        <f>IF(raw_data!IG7="yes", 1, 0)</f>
        <v>0</v>
      </c>
      <c r="IH7">
        <f>IF(raw_data!IH7="no", 0, IF(raw_data!IH7="na", 0, 1))</f>
        <v>1</v>
      </c>
      <c r="II7">
        <f>IF(raw_data!II7="no", 0, IF(raw_data!II7="na", 0, 1))</f>
        <v>1</v>
      </c>
      <c r="IJ7">
        <f>IF(raw_data!IJ7="no", 0, IF(raw_data!IJ7="na", 0, 1))</f>
        <v>1</v>
      </c>
      <c r="IK7">
        <f>IF(raw_data!IK7="4+ hrs",4,IF(raw_data!IK7="2-4 hrs",3,IF(raw_data!IK7="1-2 hrs",2,1)))</f>
        <v>3</v>
      </c>
      <c r="IL7">
        <f>IF(raw_data!IL7="4+ hrs",4,IF(raw_data!IL7="2-4 hrs",3,IF(raw_data!IL7="1-2 hrs",2,1)))</f>
        <v>4</v>
      </c>
      <c r="IM7">
        <f>IF(raw_data!IM7="4+ hrs",4,IF(raw_data!IM7="2-4 hrs",3,IF(raw_data!IM7="1-2 hrs",2,1)))</f>
        <v>2</v>
      </c>
      <c r="IN7">
        <f>IF(raw_data!IN7="no", 0, IF(raw_data!IN7="na", 0, 1))</f>
        <v>1</v>
      </c>
      <c r="IO7">
        <f>IF(raw_data!IO7="no", 0, IF(raw_data!IO7="na", 0, 1))</f>
        <v>1</v>
      </c>
      <c r="IP7">
        <f>IF(raw_data!IP7="no", 0, IF(raw_data!IP7="na", 0, 1))</f>
        <v>1</v>
      </c>
      <c r="IQ7">
        <f>IF(raw_data!IQ7="4+ hrs",4,IF(raw_data!IQ7="2-4 hrs",3,IF(raw_data!IQ7="1-2 hrs",2,1)))</f>
        <v>3</v>
      </c>
      <c r="IR7">
        <f>IF(raw_data!IR7="4+ hrs",4,IF(raw_data!IR7="2-4 hrs",3,IF(raw_data!IR7="1-2 hrs",2,1)))</f>
        <v>4</v>
      </c>
      <c r="IS7">
        <f>IF(raw_data!IS7="4+ hrs",4,IF(raw_data!IS7="2-4 hrs",3,IF(raw_data!IS7="1-2 hrs",2,1)))</f>
        <v>2</v>
      </c>
      <c r="IT7">
        <f>IF(raw_data!IT7="no", 0, IF(raw_data!IT7="na", 0, 1))</f>
        <v>1</v>
      </c>
      <c r="IU7">
        <f>IF(raw_data!IU7="no", 0, IF(raw_data!IU7="na", 0, 1))</f>
        <v>1</v>
      </c>
      <c r="IV7">
        <f>IF(raw_data!IV7="no", 0, IF(raw_data!IV7="na", 0, 1))</f>
        <v>0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1</v>
      </c>
      <c r="JC7">
        <f>IF(raw_data!JC7="fellow farmers", 0, IF(raw_data!JC7="community leaders", 1, IF(raw_data!JC7="gov agri-technicians", 2, IF(raw_data!JC7="health authorities", 3, IF(raw_data!JC7="agri-suppliers and agents", 4, 5)))))</f>
        <v>1</v>
      </c>
      <c r="JD7">
        <f>IF(raw_data!JD7="no", 0, IF(raw_data!JD7="na", 0, 1))</f>
        <v>1</v>
      </c>
      <c r="JE7">
        <f>IF(raw_data!JE7="no", 0, IF(raw_data!JE7="na", 0, 1))</f>
        <v>1</v>
      </c>
      <c r="JF7" s="33">
        <f>IF(raw_data!JF7="no", 0, IF(raw_data!JF7="na", 0, 1))</f>
        <v>1</v>
      </c>
    </row>
    <row r="8" spans="1:266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 t="str">
        <f>IF(raw_data!AX8="na", 0, raw_data!AX8)</f>
        <v>5 sq. ft</v>
      </c>
      <c r="AY8" t="str">
        <f>IF(raw_data!AY8="na", 0, raw_data!AY8)</f>
        <v>4 sq. ft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seprated", 0, IF(raw_data!BE8="separated w/ contact", 1, IF(raw_data!BE8="mixed", 2, 3)))</f>
        <v>3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IF(raw_data!CJ8="no",0,IF(raw_data!CJ8="na",0,1))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1</v>
      </c>
      <c r="FN8">
        <f>IF(raw_data!FN8="no", 0, IF(raw_data!FN8="na", 0, 1))</f>
        <v>0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0</v>
      </c>
      <c r="FT8">
        <f>IF(raw_data!FT8="no", 0, IF(raw_data!FT8="na", 0, 1))</f>
        <v>0</v>
      </c>
      <c r="FU8">
        <f>IF(raw_data!FU8="yes", 1, 0)</f>
        <v>0</v>
      </c>
      <c r="FV8">
        <f>IF(raw_data!FV8="yes", 1, 0)</f>
        <v>0</v>
      </c>
      <c r="FW8">
        <f>IF(raw_data!FW8="no", 0, IF(raw_data!FW8="na", 0, 1))</f>
        <v>1</v>
      </c>
      <c r="FX8">
        <f>IF(raw_data!FX8="no", 0, IF(raw_data!FX8="na", 0, 1))</f>
        <v>1</v>
      </c>
      <c r="FY8">
        <f>IF(raw_data!FY8="no", 0, IF(raw_data!FY8="na", 0, 1))</f>
        <v>0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IF(raw_data!GB8="can't remember", 0, 1)</f>
        <v>1</v>
      </c>
      <c r="GC8">
        <f>IF(raw_data!GC8="can't remember", 0, 1)</f>
        <v>0</v>
      </c>
      <c r="GD8">
        <f>IF(raw_data!GD8="can't remember", 0, 1)</f>
        <v>0</v>
      </c>
      <c r="GE8">
        <f>IF(raw_data!GE8="no", 0, IF(raw_data!GE8="na", 0, 1))</f>
        <v>1</v>
      </c>
      <c r="GF8">
        <f>IF(raw_data!GF8="no", 0, IF(raw_data!GF8="na", 0, 1))</f>
        <v>0</v>
      </c>
      <c r="GG8">
        <f>IF(raw_data!GG8="no", 0, IF(raw_data!GG8="na", 0, 1))</f>
        <v>0</v>
      </c>
      <c r="GH8">
        <f>IF(raw_data!GH8="no", 0, IF(raw_data!GH8="na", 0, 1))</f>
        <v>1</v>
      </c>
      <c r="GI8">
        <f>IF(raw_data!GI8="no", 0, IF(raw_data!GI8="na", 0, 1))</f>
        <v>1</v>
      </c>
      <c r="GJ8">
        <f>IF(raw_data!GJ8="as prescribed", 1, 0)</f>
        <v>0</v>
      </c>
      <c r="GK8">
        <f>IF(raw_data!GK8="no", 0, IF(raw_data!GK8="na", 0, 1))</f>
        <v>0</v>
      </c>
      <c r="GL8">
        <f>IF(raw_data!GL8="no", 0, IF(raw_data!GL8="na", 0, 1))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1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1</v>
      </c>
      <c r="GS8">
        <f>IF(raw_data!GS8="no", 0, IF(raw_data!GS8="na", 0, 1))</f>
        <v>1</v>
      </c>
      <c r="GT8">
        <f>IF(raw_data!GT8="no", 0, IF(raw_data!GT8="na", 0, 1))</f>
        <v>0</v>
      </c>
      <c r="GU8">
        <f>IF(raw_data!GU8="no", 0, IF(raw_data!GU8="na", 0, 1))</f>
        <v>0</v>
      </c>
      <c r="GV8">
        <f>IF(raw_data!GV8="no", 0, IF(raw_data!GV8="na", 0, 1))</f>
        <v>1</v>
      </c>
      <c r="GW8">
        <f>IF(raw_data!GW8="no", 0, IF(raw_data!GW8="na", 0, 1))</f>
        <v>1</v>
      </c>
      <c r="GX8">
        <f>IF(raw_data!GX8="no", 0, IF(raw_data!GX8="na", 0, 1))</f>
        <v>0</v>
      </c>
      <c r="GY8">
        <f>IF(raw_data!GY8="don't keep", 1, 0)</f>
        <v>0</v>
      </c>
      <c r="GZ8">
        <f>IF(raw_data!GZ8="cool dry place", 1, 0)</f>
        <v>1</v>
      </c>
      <c r="HA8">
        <f>IF(raw_data!HA8="1-15 days", 0, IF(raw_data!HA8="16-28 days", 1, IF(raw_data!HA8="29-60 days", 2, 3)))</f>
        <v>0</v>
      </c>
      <c r="HB8" s="33">
        <f>IF(raw_data!HB8="bury properly", 1, 0)</f>
        <v>0</v>
      </c>
      <c r="HC8">
        <f>IF(raw_data!HC8="yes", 1, 0)</f>
        <v>1</v>
      </c>
      <c r="HD8">
        <f>IF(raw_data!HD8="yes", 1, 0)</f>
        <v>0</v>
      </c>
      <c r="HE8" s="33">
        <f>IF(raw_data!HE8="interested", 1, 0)</f>
        <v>0</v>
      </c>
      <c r="HF8">
        <f>IF(raw_data!HF8="yes", 1, 0)</f>
        <v>0</v>
      </c>
      <c r="HG8">
        <f>IF(raw_data!HG8="yes", 1, 0)</f>
        <v>0</v>
      </c>
      <c r="HH8">
        <f>IF(raw_data!HH8="yes", 1, 0)</f>
        <v>1</v>
      </c>
      <c r="HI8">
        <f>IF(raw_data!HI8="yes", 1, 0)</f>
        <v>0</v>
      </c>
      <c r="HJ8">
        <f>IF(raw_data!HJ8="yes", 1, 0)</f>
        <v>0</v>
      </c>
      <c r="HK8">
        <f>IF(raw_data!HK8="yes", 1, 0)</f>
        <v>0</v>
      </c>
      <c r="HL8">
        <f>IF(raw_data!HL8="weeky",2,IF(raw_data!HL8="once a month",2,IF(raw_data!HL8="twice a month",2,IF(raw_data!HL8="every three months",2,IF(raw_data!HL8="twice a year",2,IF(raw_data!HL8="once a year",1,0))))))</f>
        <v>0</v>
      </c>
      <c r="HM8">
        <f>IF(raw_data!HM8="yes", 1, 0)</f>
        <v>0</v>
      </c>
      <c r="HN8">
        <f>IF(raw_data!HN8="no", 0, IF(raw_data!HN8="na", 0, 1))</f>
        <v>0</v>
      </c>
      <c r="HO8">
        <f>IF(raw_data!HO8="no", 0, IF(raw_data!HO8="na", 0, 1))</f>
        <v>0</v>
      </c>
      <c r="HP8">
        <f>IF(raw_data!HP8="yes", 1, 0)</f>
        <v>0</v>
      </c>
      <c r="HQ8">
        <f>IF(raw_data!HQ8="no", 0, IF(raw_data!HQ8="na", 0, 1))</f>
        <v>0</v>
      </c>
      <c r="HR8">
        <f>IF(raw_data!HR8="no", 0, IF(raw_data!HR8="na", 0, 1))</f>
        <v>0</v>
      </c>
      <c r="HS8">
        <f>IF(raw_data!HS8="yes", 1, 0)</f>
        <v>0</v>
      </c>
      <c r="HT8">
        <f>IF(raw_data!HT8="no", 0, IF(raw_data!HT8="na", 0, 1))</f>
        <v>0</v>
      </c>
      <c r="HU8">
        <f>IF(raw_data!HU8="no", 0, IF(raw_data!HU8="na", 0, 1))</f>
        <v>0</v>
      </c>
      <c r="HV8">
        <f>IF(raw_data!HV8="yes", 1, 0)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IF(raw_data!HY8="no", 0, IF(raw_data!HY8="na", 0, 1))</f>
        <v>0</v>
      </c>
      <c r="HZ8">
        <f>IF(raw_data!HZ8="yes", 1, 0)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IF(raw_data!IC8="no", 0, IF(raw_data!IC8="na", 0, 1))</f>
        <v>0</v>
      </c>
      <c r="ID8">
        <f>IF(raw_data!ID8="yes", 1, 0)</f>
        <v>0</v>
      </c>
      <c r="IE8">
        <f>IF(raw_data!IE8="all the time",2,IF(raw_data!IE8="often",1,0))</f>
        <v>0</v>
      </c>
      <c r="IF8">
        <f>IF(raw_data!IF8="yes", 1, 0)</f>
        <v>0</v>
      </c>
      <c r="IG8">
        <f>IF(raw_data!IG8="yes", 1, 0)</f>
        <v>0</v>
      </c>
      <c r="IH8">
        <f>IF(raw_data!IH8="no", 0, IF(raw_data!IH8="na", 0, 1))</f>
        <v>1</v>
      </c>
      <c r="II8">
        <f>IF(raw_data!II8="no", 0, IF(raw_data!II8="na", 0, 1))</f>
        <v>1</v>
      </c>
      <c r="IJ8">
        <f>IF(raw_data!IJ8="no", 0, IF(raw_data!IJ8="na", 0, 1))</f>
        <v>1</v>
      </c>
      <c r="IK8">
        <f>IF(raw_data!IK8="4+ hrs",4,IF(raw_data!IK8="2-4 hrs",3,IF(raw_data!IK8="1-2 hrs",2,1)))</f>
        <v>4</v>
      </c>
      <c r="IL8">
        <f>IF(raw_data!IL8="4+ hrs",4,IF(raw_data!IL8="2-4 hrs",3,IF(raw_data!IL8="1-2 hrs",2,1)))</f>
        <v>4</v>
      </c>
      <c r="IM8">
        <f>IF(raw_data!IM8="4+ hrs",4,IF(raw_data!IM8="2-4 hrs",3,IF(raw_data!IM8="1-2 hrs",2,1)))</f>
        <v>1</v>
      </c>
      <c r="IN8">
        <f>IF(raw_data!IN8="no", 0, IF(raw_data!IN8="na", 0, 1))</f>
        <v>1</v>
      </c>
      <c r="IO8">
        <f>IF(raw_data!IO8="no", 0, IF(raw_data!IO8="na", 0, 1))</f>
        <v>1</v>
      </c>
      <c r="IP8">
        <f>IF(raw_data!IP8="no", 0, IF(raw_data!IP8="na", 0, 1))</f>
        <v>1</v>
      </c>
      <c r="IQ8">
        <f>IF(raw_data!IQ8="4+ hrs",4,IF(raw_data!IQ8="2-4 hrs",3,IF(raw_data!IQ8="1-2 hrs",2,1)))</f>
        <v>4</v>
      </c>
      <c r="IR8">
        <f>IF(raw_data!IR8="4+ hrs",4,IF(raw_data!IR8="2-4 hrs",3,IF(raw_data!IR8="1-2 hrs",2,1)))</f>
        <v>4</v>
      </c>
      <c r="IS8">
        <f>IF(raw_data!IS8="4+ hrs",4,IF(raw_data!IS8="2-4 hrs",3,IF(raw_data!IS8="1-2 hrs",2,1)))</f>
        <v>3</v>
      </c>
      <c r="IT8">
        <f>IF(raw_data!IT8="no", 0, IF(raw_data!IT8="na", 0, 1))</f>
        <v>0</v>
      </c>
      <c r="IU8">
        <f>IF(raw_data!IU8="no", 0, IF(raw_data!IU8="na", 0, 1))</f>
        <v>1</v>
      </c>
      <c r="IV8">
        <f>IF(raw_data!IV8="no", 0, IF(raw_data!IV8="na", 0, 1))</f>
        <v>0</v>
      </c>
      <c r="IW8">
        <f>IF(raw_data!IW8="no", 0, IF(raw_data!IW8="na", 0, 1))</f>
        <v>1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1</v>
      </c>
      <c r="JC8">
        <f>IF(raw_data!JC8="fellow farmers", 0, IF(raw_data!JC8="community leaders", 1, IF(raw_data!JC8="gov agri-technicians", 2, IF(raw_data!JC8="health authorities", 3, IF(raw_data!JC8="agri-suppliers and agents", 4, 5)))))</f>
        <v>0</v>
      </c>
      <c r="JD8">
        <f>IF(raw_data!JD8="no", 0, IF(raw_data!JD8="na", 0, 1))</f>
        <v>1</v>
      </c>
      <c r="JE8">
        <f>IF(raw_data!JE8="no", 0, IF(raw_data!JE8="na", 0, 1))</f>
        <v>1</v>
      </c>
      <c r="JF8" s="33">
        <f>IF(raw_data!JF8="no", 0, IF(raw_data!JF8="na", 0, 1))</f>
        <v>1</v>
      </c>
    </row>
    <row r="9" spans="1:266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 t="str">
        <f>IF(raw_data!AX9="na", 0, raw_data!AX9)</f>
        <v>5 sq. ft</v>
      </c>
      <c r="AY9" t="str">
        <f>IF(raw_data!AY9="na", 0, raw_data!AY9)</f>
        <v>5 sq. ft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seprated", 0, IF(raw_data!BE9="separated w/ contact", 1, IF(raw_data!BE9="mixed", 2, 3)))</f>
        <v>3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IF(raw_data!CJ9="no",0,IF(raw_data!CJ9="na",0,1))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1</v>
      </c>
      <c r="FN9">
        <f>IF(raw_data!FN9="no", 0, IF(raw_data!FN9="na", 0, 1))</f>
        <v>1</v>
      </c>
      <c r="FO9">
        <f>IF(raw_data!FO9="no", 0, IF(raw_data!FO9="na", 0, 1))</f>
        <v>0</v>
      </c>
      <c r="FP9">
        <f>IF(raw_data!FP9="no", 0, IF(raw_data!FP9="na", 0, 1))</f>
        <v>1</v>
      </c>
      <c r="FQ9">
        <f>IF(raw_data!FQ9="no", 0, IF(raw_data!FQ9="na", 0, 1))</f>
        <v>1</v>
      </c>
      <c r="FR9">
        <f>IF(raw_data!FR9="no", 0, IF(raw_data!FR9="na", 0, 1))</f>
        <v>0</v>
      </c>
      <c r="FS9">
        <f>IF(raw_data!FS9="no", 0, IF(raw_data!FS9="na", 0, 1))</f>
        <v>0</v>
      </c>
      <c r="FT9">
        <f>IF(raw_data!FT9="no", 0, IF(raw_data!FT9="na", 0, 1))</f>
        <v>0</v>
      </c>
      <c r="FU9">
        <f>IF(raw_data!FU9="yes", 1, 0)</f>
        <v>0</v>
      </c>
      <c r="FV9">
        <f>IF(raw_data!FV9="yes", 1, 0)</f>
        <v>0</v>
      </c>
      <c r="FW9">
        <f>IF(raw_data!FW9="no", 0, IF(raw_data!FW9="na", 0, 1))</f>
        <v>1</v>
      </c>
      <c r="FX9">
        <f>IF(raw_data!FX9="no", 0, IF(raw_data!FX9="na", 0, 1))</f>
        <v>1</v>
      </c>
      <c r="FY9">
        <f>IF(raw_data!FY9="no", 0, IF(raw_data!FY9="na", 0, 1))</f>
        <v>0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IF(raw_data!GB9="can't remember", 0, 1)</f>
        <v>1</v>
      </c>
      <c r="GC9">
        <f>IF(raw_data!GC9="can't remember", 0, 1)</f>
        <v>0</v>
      </c>
      <c r="GD9">
        <f>IF(raw_data!GD9="can't remember", 0, 1)</f>
        <v>0</v>
      </c>
      <c r="GE9">
        <f>IF(raw_data!GE9="no", 0, IF(raw_data!GE9="na", 0, 1))</f>
        <v>1</v>
      </c>
      <c r="GF9">
        <f>IF(raw_data!GF9="no", 0, IF(raw_data!GF9="na", 0, 1))</f>
        <v>0</v>
      </c>
      <c r="GG9">
        <f>IF(raw_data!GG9="no", 0, IF(raw_data!GG9="na", 0, 1))</f>
        <v>1</v>
      </c>
      <c r="GH9">
        <f>IF(raw_data!GH9="no", 0, IF(raw_data!GH9="na", 0, 1))</f>
        <v>1</v>
      </c>
      <c r="GI9">
        <f>IF(raw_data!GI9="no", 0, IF(raw_data!GI9="na", 0, 1))</f>
        <v>1</v>
      </c>
      <c r="GJ9">
        <f>IF(raw_data!GJ9="as prescribed", 1, 0)</f>
        <v>0</v>
      </c>
      <c r="GK9">
        <f>IF(raw_data!GK9="no", 0, IF(raw_data!GK9="na", 0, 1))</f>
        <v>0</v>
      </c>
      <c r="GL9">
        <f>IF(raw_data!GL9="no", 0, IF(raw_data!GL9="na", 0, 1))</f>
        <v>1</v>
      </c>
      <c r="GM9">
        <f>IF(raw_data!GM9="no", 0, IF(raw_data!GM9="na", 0, 1))</f>
        <v>0</v>
      </c>
      <c r="GN9">
        <f>IF(raw_data!GN9="no", 0, IF(raw_data!GN9="na", 0, 1))</f>
        <v>0</v>
      </c>
      <c r="GO9">
        <f>IF(raw_data!GO9="no", 0, IF(raw_data!GO9="na", 0, 1))</f>
        <v>1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1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0</v>
      </c>
      <c r="GV9">
        <f>IF(raw_data!GV9="no", 0, IF(raw_data!GV9="na", 0, 1))</f>
        <v>1</v>
      </c>
      <c r="GW9">
        <f>IF(raw_data!GW9="no", 0, IF(raw_data!GW9="na", 0, 1))</f>
        <v>1</v>
      </c>
      <c r="GX9">
        <f>IF(raw_data!GX9="no", 0, IF(raw_data!GX9="na", 0, 1))</f>
        <v>0</v>
      </c>
      <c r="GY9">
        <f>IF(raw_data!GY9="don't keep", 1, 0)</f>
        <v>0</v>
      </c>
      <c r="GZ9">
        <f>IF(raw_data!GZ9="cool dry place", 1, 0)</f>
        <v>0</v>
      </c>
      <c r="HA9">
        <f>IF(raw_data!HA9="1-15 days", 0, IF(raw_data!HA9="16-28 days", 1, IF(raw_data!HA9="29-60 days", 2, 3)))</f>
        <v>0</v>
      </c>
      <c r="HB9" s="33">
        <f>IF(raw_data!HB9="bury properly", 1, 0)</f>
        <v>0</v>
      </c>
      <c r="HC9">
        <f>IF(raw_data!HC9="yes", 1, 0)</f>
        <v>1</v>
      </c>
      <c r="HD9">
        <f>IF(raw_data!HD9="yes", 1, 0)</f>
        <v>0</v>
      </c>
      <c r="HE9" s="33">
        <f>IF(raw_data!HE9="interested", 1, 0)</f>
        <v>0</v>
      </c>
      <c r="HF9">
        <f>IF(raw_data!HF9="yes", 1, 0)</f>
        <v>0</v>
      </c>
      <c r="HG9">
        <f>IF(raw_data!HG9="yes", 1, 0)</f>
        <v>0</v>
      </c>
      <c r="HH9">
        <f>IF(raw_data!HH9="yes", 1, 0)</f>
        <v>1</v>
      </c>
      <c r="HI9">
        <f>IF(raw_data!HI9="yes", 1, 0)</f>
        <v>0</v>
      </c>
      <c r="HJ9">
        <f>IF(raw_data!HJ9="yes", 1, 0)</f>
        <v>0</v>
      </c>
      <c r="HK9">
        <f>IF(raw_data!HK9="yes", 1, 0)</f>
        <v>0</v>
      </c>
      <c r="HL9">
        <f>IF(raw_data!HL9="weeky",2,IF(raw_data!HL9="once a month",2,IF(raw_data!HL9="twice a month",2,IF(raw_data!HL9="every three months",2,IF(raw_data!HL9="twice a year",2,IF(raw_data!HL9="once a year",1,0))))))</f>
        <v>0</v>
      </c>
      <c r="HM9">
        <f>IF(raw_data!HM9="yes", 1, 0)</f>
        <v>0</v>
      </c>
      <c r="HN9">
        <f>IF(raw_data!HN9="no", 0, IF(raw_data!HN9="na", 0, 1))</f>
        <v>0</v>
      </c>
      <c r="HO9">
        <f>IF(raw_data!HO9="no", 0, IF(raw_data!HO9="na", 0, 1))</f>
        <v>0</v>
      </c>
      <c r="HP9">
        <f>IF(raw_data!HP9="yes", 1, 0)</f>
        <v>0</v>
      </c>
      <c r="HQ9">
        <f>IF(raw_data!HQ9="no", 0, IF(raw_data!HQ9="na", 0, 1))</f>
        <v>0</v>
      </c>
      <c r="HR9">
        <f>IF(raw_data!HR9="no", 0, IF(raw_data!HR9="na", 0, 1))</f>
        <v>0</v>
      </c>
      <c r="HS9">
        <f>IF(raw_data!HS9="yes", 1, 0)</f>
        <v>0</v>
      </c>
      <c r="HT9">
        <f>IF(raw_data!HT9="no", 0, IF(raw_data!HT9="na", 0, 1))</f>
        <v>0</v>
      </c>
      <c r="HU9">
        <f>IF(raw_data!HU9="no", 0, IF(raw_data!HU9="na", 0, 1))</f>
        <v>0</v>
      </c>
      <c r="HV9">
        <f>IF(raw_data!HV9="yes", 1, 0)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IF(raw_data!HY9="no", 0, IF(raw_data!HY9="na", 0, 1))</f>
        <v>0</v>
      </c>
      <c r="HZ9">
        <f>IF(raw_data!HZ9="yes", 1, 0)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IF(raw_data!IC9="no", 0, IF(raw_data!IC9="na", 0, 1))</f>
        <v>0</v>
      </c>
      <c r="ID9">
        <f>IF(raw_data!ID9="yes", 1, 0)</f>
        <v>1</v>
      </c>
      <c r="IE9">
        <f>IF(raw_data!IE9="all the time",2,IF(raw_data!IE9="often",1,0))</f>
        <v>1</v>
      </c>
      <c r="IF9">
        <f>IF(raw_data!IF9="yes", 1, 0)</f>
        <v>1</v>
      </c>
      <c r="IG9">
        <f>IF(raw_data!IG9="yes", 1, 0)</f>
        <v>0</v>
      </c>
      <c r="IH9">
        <f>IF(raw_data!IH9="no", 0, IF(raw_data!IH9="na", 0, 1))</f>
        <v>1</v>
      </c>
      <c r="II9">
        <f>IF(raw_data!II9="no", 0, IF(raw_data!II9="na", 0, 1))</f>
        <v>1</v>
      </c>
      <c r="IJ9">
        <f>IF(raw_data!IJ9="no", 0, IF(raw_data!IJ9="na", 0, 1))</f>
        <v>1</v>
      </c>
      <c r="IK9">
        <f>IF(raw_data!IK9="4+ hrs",4,IF(raw_data!IK9="2-4 hrs",3,IF(raw_data!IK9="1-2 hrs",2,1)))</f>
        <v>2</v>
      </c>
      <c r="IL9">
        <f>IF(raw_data!IL9="4+ hrs",4,IF(raw_data!IL9="2-4 hrs",3,IF(raw_data!IL9="1-2 hrs",2,1)))</f>
        <v>1</v>
      </c>
      <c r="IM9">
        <f>IF(raw_data!IM9="4+ hrs",4,IF(raw_data!IM9="2-4 hrs",3,IF(raw_data!IM9="1-2 hrs",2,1)))</f>
        <v>2</v>
      </c>
      <c r="IN9">
        <f>IF(raw_data!IN9="no", 0, IF(raw_data!IN9="na", 0, 1))</f>
        <v>1</v>
      </c>
      <c r="IO9">
        <f>IF(raw_data!IO9="no", 0, IF(raw_data!IO9="na", 0, 1))</f>
        <v>1</v>
      </c>
      <c r="IP9">
        <f>IF(raw_data!IP9="no", 0, IF(raw_data!IP9="na", 0, 1))</f>
        <v>1</v>
      </c>
      <c r="IQ9">
        <f>IF(raw_data!IQ9="4+ hrs",4,IF(raw_data!IQ9="2-4 hrs",3,IF(raw_data!IQ9="1-2 hrs",2,1)))</f>
        <v>3</v>
      </c>
      <c r="IR9">
        <f>IF(raw_data!IR9="4+ hrs",4,IF(raw_data!IR9="2-4 hrs",3,IF(raw_data!IR9="1-2 hrs",2,1)))</f>
        <v>3</v>
      </c>
      <c r="IS9">
        <f>IF(raw_data!IS9="4+ hrs",4,IF(raw_data!IS9="2-4 hrs",3,IF(raw_data!IS9="1-2 hrs",2,1)))</f>
        <v>2</v>
      </c>
      <c r="IT9">
        <f>IF(raw_data!IT9="no", 0, IF(raw_data!IT9="na", 0, 1))</f>
        <v>1</v>
      </c>
      <c r="IU9">
        <f>IF(raw_data!IU9="no", 0, IF(raw_data!IU9="na", 0, 1))</f>
        <v>1</v>
      </c>
      <c r="IV9">
        <f>IF(raw_data!IV9="no", 0, IF(raw_data!IV9="na", 0, 1))</f>
        <v>0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1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IF(raw_data!JC9="fellow farmers", 0, IF(raw_data!JC9="community leaders", 1, IF(raw_data!JC9="gov agri-technicians", 2, IF(raw_data!JC9="health authorities", 3, IF(raw_data!JC9="agri-suppliers and agents", 4, 5)))))</f>
        <v>0</v>
      </c>
      <c r="JD9">
        <f>IF(raw_data!JD9="no", 0, IF(raw_data!JD9="na", 0, 1))</f>
        <v>1</v>
      </c>
      <c r="JE9">
        <f>IF(raw_data!JE9="no", 0, IF(raw_data!JE9="na", 0, 1))</f>
        <v>1</v>
      </c>
      <c r="JF9" s="33">
        <f>IF(raw_data!JF9="no", 0, IF(raw_data!JF9="na", 0, 1))</f>
        <v>1</v>
      </c>
    </row>
    <row r="10" spans="1:266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 t="str">
        <f>IF(raw_data!AX10="na", 0, raw_data!AX10)</f>
        <v>6 sq. ft</v>
      </c>
      <c r="AY10" t="str">
        <f>IF(raw_data!AY10="na", 0, raw_data!AY10)</f>
        <v>4 sq. ft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IF(raw_data!CJ10="no",0,IF(raw_data!CJ10="na",0,1))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1</v>
      </c>
      <c r="FN10">
        <f>IF(raw_data!FN10="no", 0, IF(raw_data!FN10="na", 0, 1))</f>
        <v>1</v>
      </c>
      <c r="FO10">
        <f>IF(raw_data!FO10="no", 0, IF(raw_data!FO10="na", 0, 1))</f>
        <v>0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0</v>
      </c>
      <c r="FT10">
        <f>IF(raw_data!FT10="no", 0, IF(raw_data!FT10="na", 0, 1))</f>
        <v>0</v>
      </c>
      <c r="FU10">
        <f>IF(raw_data!FU10="yes", 1, 0)</f>
        <v>0</v>
      </c>
      <c r="FV10">
        <f>IF(raw_data!FV10="yes", 1, 0)</f>
        <v>0</v>
      </c>
      <c r="FW10">
        <f>IF(raw_data!FW10="no", 0, IF(raw_data!FW10="na", 0, 1))</f>
        <v>1</v>
      </c>
      <c r="FX10">
        <f>IF(raw_data!FX10="no", 0, IF(raw_data!FX10="na", 0, 1))</f>
        <v>1</v>
      </c>
      <c r="FY10">
        <f>IF(raw_data!FY10="no", 0, IF(raw_data!FY10="na", 0, 1))</f>
        <v>0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IF(raw_data!GB10="can't remember", 0, 1)</f>
        <v>1</v>
      </c>
      <c r="GC10">
        <f>IF(raw_data!GC10="can't remember", 0, 1)</f>
        <v>0</v>
      </c>
      <c r="GD10">
        <f>IF(raw_data!GD10="can't remember", 0, 1)</f>
        <v>0</v>
      </c>
      <c r="GE10">
        <f>IF(raw_data!GE10="no", 0, IF(raw_data!GE10="na", 0, 1))</f>
        <v>1</v>
      </c>
      <c r="GF10">
        <f>IF(raw_data!GF10="no", 0, IF(raw_data!GF10="na", 0, 1))</f>
        <v>0</v>
      </c>
      <c r="GG10">
        <f>IF(raw_data!GG10="no", 0, IF(raw_data!GG10="na", 0, 1))</f>
        <v>1</v>
      </c>
      <c r="GH10">
        <f>IF(raw_data!GH10="no", 0, IF(raw_data!GH10="na", 0, 1))</f>
        <v>1</v>
      </c>
      <c r="GI10">
        <f>IF(raw_data!GI10="no", 0, IF(raw_data!GI10="na", 0, 1))</f>
        <v>1</v>
      </c>
      <c r="GJ10">
        <f>IF(raw_data!GJ10="as prescribed", 1, 0)</f>
        <v>0</v>
      </c>
      <c r="GK10">
        <f>IF(raw_data!GK10="no", 0, IF(raw_data!GK10="na", 0, 1))</f>
        <v>0</v>
      </c>
      <c r="GL10">
        <f>IF(raw_data!GL10="no", 0, IF(raw_data!GL10="na", 0, 1))</f>
        <v>1</v>
      </c>
      <c r="GM10">
        <f>IF(raw_data!GM10="no", 0, IF(raw_data!GM10="na", 0, 1))</f>
        <v>0</v>
      </c>
      <c r="GN10">
        <f>IF(raw_data!GN10="no", 0, IF(raw_data!GN10="na", 0, 1))</f>
        <v>0</v>
      </c>
      <c r="GO10">
        <f>IF(raw_data!GO10="no", 0, IF(raw_data!GO10="na", 0, 1))</f>
        <v>1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1</v>
      </c>
      <c r="GS10">
        <f>IF(raw_data!GS10="no", 0, IF(raw_data!GS10="na", 0, 1))</f>
        <v>1</v>
      </c>
      <c r="GT10">
        <f>IF(raw_data!GT10="no", 0, IF(raw_data!GT10="na", 0, 1))</f>
        <v>0</v>
      </c>
      <c r="GU10">
        <f>IF(raw_data!GU10="no", 0, IF(raw_data!GU10="na", 0, 1))</f>
        <v>0</v>
      </c>
      <c r="GV10">
        <f>IF(raw_data!GV10="no", 0, IF(raw_data!GV10="na", 0, 1))</f>
        <v>0</v>
      </c>
      <c r="GW10">
        <f>IF(raw_data!GW10="no", 0, IF(raw_data!GW10="na", 0, 1))</f>
        <v>1</v>
      </c>
      <c r="GX10">
        <f>IF(raw_data!GX10="no", 0, IF(raw_data!GX10="na", 0, 1))</f>
        <v>0</v>
      </c>
      <c r="GY10">
        <f>IF(raw_data!GY10="don't keep", 1, 0)</f>
        <v>0</v>
      </c>
      <c r="GZ10">
        <f>IF(raw_data!GZ10="cool dry place", 1, 0)</f>
        <v>0</v>
      </c>
      <c r="HA10">
        <f>IF(raw_data!HA10="1-15 days", 0, IF(raw_data!HA10="16-28 days", 1, IF(raw_data!HA10="29-60 days", 2, 3)))</f>
        <v>0</v>
      </c>
      <c r="HB10" s="33">
        <f>IF(raw_data!HB10="bury properly", 1, 0)</f>
        <v>0</v>
      </c>
      <c r="HC10">
        <f>IF(raw_data!HC10="yes", 1, 0)</f>
        <v>1</v>
      </c>
      <c r="HD10">
        <f>IF(raw_data!HD10="yes", 1, 0)</f>
        <v>0</v>
      </c>
      <c r="HE10" s="33">
        <f>IF(raw_data!HE10="interested", 1, 0)</f>
        <v>1</v>
      </c>
      <c r="HF10">
        <f>IF(raw_data!HF10="yes", 1, 0)</f>
        <v>0</v>
      </c>
      <c r="HG10">
        <f>IF(raw_data!HG10="yes", 1, 0)</f>
        <v>0</v>
      </c>
      <c r="HH10">
        <f>IF(raw_data!HH10="yes", 1, 0)</f>
        <v>1</v>
      </c>
      <c r="HI10">
        <f>IF(raw_data!HI10="yes", 1, 0)</f>
        <v>0</v>
      </c>
      <c r="HJ10">
        <f>IF(raw_data!HJ10="yes", 1, 0)</f>
        <v>0</v>
      </c>
      <c r="HK10">
        <f>IF(raw_data!HK10="yes", 1, 0)</f>
        <v>0</v>
      </c>
      <c r="HL10">
        <f>IF(raw_data!HL10="weeky",2,IF(raw_data!HL10="once a month",2,IF(raw_data!HL10="twice a month",2,IF(raw_data!HL10="every three months",2,IF(raw_data!HL10="twice a year",2,IF(raw_data!HL10="once a year",1,0))))))</f>
        <v>0</v>
      </c>
      <c r="HM10">
        <f>IF(raw_data!HM10="yes", 1, 0)</f>
        <v>0</v>
      </c>
      <c r="HN10">
        <f>IF(raw_data!HN10="no", 0, IF(raw_data!HN10="na", 0, 1))</f>
        <v>0</v>
      </c>
      <c r="HO10">
        <f>IF(raw_data!HO10="no", 0, IF(raw_data!HO10="na", 0, 1))</f>
        <v>0</v>
      </c>
      <c r="HP10">
        <f>IF(raw_data!HP10="yes", 1, 0)</f>
        <v>0</v>
      </c>
      <c r="HQ10">
        <f>IF(raw_data!HQ10="no", 0, IF(raw_data!HQ10="na", 0, 1))</f>
        <v>0</v>
      </c>
      <c r="HR10">
        <f>IF(raw_data!HR10="no", 0, IF(raw_data!HR10="na", 0, 1))</f>
        <v>0</v>
      </c>
      <c r="HS10">
        <f>IF(raw_data!HS10="yes", 1, 0)</f>
        <v>0</v>
      </c>
      <c r="HT10">
        <f>IF(raw_data!HT10="no", 0, IF(raw_data!HT10="na", 0, 1))</f>
        <v>0</v>
      </c>
      <c r="HU10">
        <f>IF(raw_data!HU10="no", 0, IF(raw_data!HU10="na", 0, 1))</f>
        <v>0</v>
      </c>
      <c r="HV10">
        <f>IF(raw_data!HV10="yes", 1, 0)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IF(raw_data!HY10="no", 0, IF(raw_data!HY10="na", 0, 1))</f>
        <v>0</v>
      </c>
      <c r="HZ10">
        <f>IF(raw_data!HZ10="yes", 1, 0)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IF(raw_data!IC10="no", 0, IF(raw_data!IC10="na", 0, 1))</f>
        <v>0</v>
      </c>
      <c r="ID10">
        <f>IF(raw_data!ID10="yes", 1, 0)</f>
        <v>0</v>
      </c>
      <c r="IE10">
        <f>IF(raw_data!IE10="all the time",2,IF(raw_data!IE10="often",1,0))</f>
        <v>0</v>
      </c>
      <c r="IF10">
        <f>IF(raw_data!IF10="yes", 1, 0)</f>
        <v>0</v>
      </c>
      <c r="IG10">
        <f>IF(raw_data!IG10="yes", 1, 0)</f>
        <v>0</v>
      </c>
      <c r="IH10">
        <f>IF(raw_data!IH10="no", 0, IF(raw_data!IH10="na", 0, 1))</f>
        <v>1</v>
      </c>
      <c r="II10">
        <f>IF(raw_data!II10="no", 0, IF(raw_data!II10="na", 0, 1))</f>
        <v>1</v>
      </c>
      <c r="IJ10">
        <f>IF(raw_data!IJ10="no", 0, IF(raw_data!IJ10="na", 0, 1))</f>
        <v>1</v>
      </c>
      <c r="IK10">
        <f>IF(raw_data!IK10="4+ hrs",4,IF(raw_data!IK10="2-4 hrs",3,IF(raw_data!IK10="1-2 hrs",2,1)))</f>
        <v>2</v>
      </c>
      <c r="IL10">
        <f>IF(raw_data!IL10="4+ hrs",4,IF(raw_data!IL10="2-4 hrs",3,IF(raw_data!IL10="1-2 hrs",2,1)))</f>
        <v>1</v>
      </c>
      <c r="IM10">
        <f>IF(raw_data!IM10="4+ hrs",4,IF(raw_data!IM10="2-4 hrs",3,IF(raw_data!IM10="1-2 hrs",2,1)))</f>
        <v>2</v>
      </c>
      <c r="IN10">
        <f>IF(raw_data!IN10="no", 0, IF(raw_data!IN10="na", 0, 1))</f>
        <v>1</v>
      </c>
      <c r="IO10">
        <f>IF(raw_data!IO10="no", 0, IF(raw_data!IO10="na", 0, 1))</f>
        <v>1</v>
      </c>
      <c r="IP10">
        <f>IF(raw_data!IP10="no", 0, IF(raw_data!IP10="na", 0, 1))</f>
        <v>1</v>
      </c>
      <c r="IQ10">
        <f>IF(raw_data!IQ10="4+ hrs",4,IF(raw_data!IQ10="2-4 hrs",3,IF(raw_data!IQ10="1-2 hrs",2,1)))</f>
        <v>3</v>
      </c>
      <c r="IR10">
        <f>IF(raw_data!IR10="4+ hrs",4,IF(raw_data!IR10="2-4 hrs",3,IF(raw_data!IR10="1-2 hrs",2,1)))</f>
        <v>3</v>
      </c>
      <c r="IS10">
        <f>IF(raw_data!IS10="4+ hrs",4,IF(raw_data!IS10="2-4 hrs",3,IF(raw_data!IS10="1-2 hrs",2,1)))</f>
        <v>2</v>
      </c>
      <c r="IT10">
        <f>IF(raw_data!IT10="no", 0, IF(raw_data!IT10="na", 0, 1))</f>
        <v>1</v>
      </c>
      <c r="IU10">
        <f>IF(raw_data!IU10="no", 0, IF(raw_data!IU10="na", 0, 1))</f>
        <v>1</v>
      </c>
      <c r="IV10">
        <f>IF(raw_data!IV10="no", 0, IF(raw_data!IV10="na", 0, 1))</f>
        <v>1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0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1</v>
      </c>
      <c r="JC10">
        <f>IF(raw_data!JC10="fellow farmers", 0, IF(raw_data!JC10="community leaders", 1, IF(raw_data!JC10="gov agri-technicians", 2, IF(raw_data!JC10="health authorities", 3, IF(raw_data!JC10="agri-suppliers and agents", 4, 5)))))</f>
        <v>0</v>
      </c>
      <c r="JD10">
        <f>IF(raw_data!JD10="no", 0, IF(raw_data!JD10="na", 0, 1))</f>
        <v>1</v>
      </c>
      <c r="JE10">
        <f>IF(raw_data!JE10="no", 0, IF(raw_data!JE10="na", 0, 1))</f>
        <v>1</v>
      </c>
      <c r="JF10" s="33">
        <f>IF(raw_data!JF10="no", 0, IF(raw_data!JF10="na", 0, 1))</f>
        <v>1</v>
      </c>
    </row>
    <row r="11" spans="1:266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 t="str">
        <f>IF(raw_data!AX11="na", 0, raw_data!AX11)</f>
        <v>5 sq. ft</v>
      </c>
      <c r="AY11" t="str">
        <f>IF(raw_data!AY11="na", 0, raw_data!AY11)</f>
        <v>4 sq. ft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IF(raw_data!CJ11="no",0,IF(raw_data!CJ11="na",0,1))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1</v>
      </c>
      <c r="FN11">
        <f>IF(raw_data!FN11="no", 0, IF(raw_data!FN11="na", 0, 1))</f>
        <v>0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0</v>
      </c>
      <c r="FT11">
        <f>IF(raw_data!FT11="no", 0, IF(raw_data!FT11="na", 0, 1))</f>
        <v>0</v>
      </c>
      <c r="FU11">
        <f>IF(raw_data!FU11="yes", 1, 0)</f>
        <v>0</v>
      </c>
      <c r="FV11">
        <f>IF(raw_data!FV11="yes", 1, 0)</f>
        <v>0</v>
      </c>
      <c r="FW11">
        <f>IF(raw_data!FW11="no", 0, IF(raw_data!FW11="na", 0, 1))</f>
        <v>1</v>
      </c>
      <c r="FX11">
        <f>IF(raw_data!FX11="no", 0, IF(raw_data!FX11="na", 0, 1))</f>
        <v>1</v>
      </c>
      <c r="FY11">
        <f>IF(raw_data!FY11="no", 0, IF(raw_data!FY11="na", 0, 1))</f>
        <v>0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IF(raw_data!GB11="can't remember", 0, 1)</f>
        <v>1</v>
      </c>
      <c r="GC11">
        <f>IF(raw_data!GC11="can't remember", 0, 1)</f>
        <v>0</v>
      </c>
      <c r="GD11">
        <f>IF(raw_data!GD11="can't remember", 0, 1)</f>
        <v>0</v>
      </c>
      <c r="GE11">
        <f>IF(raw_data!GE11="no", 0, IF(raw_data!GE11="na", 0, 1))</f>
        <v>1</v>
      </c>
      <c r="GF11">
        <f>IF(raw_data!GF11="no", 0, IF(raw_data!GF11="na", 0, 1))</f>
        <v>0</v>
      </c>
      <c r="GG11">
        <f>IF(raw_data!GG11="no", 0, IF(raw_data!GG11="na", 0, 1))</f>
        <v>0</v>
      </c>
      <c r="GH11">
        <f>IF(raw_data!GH11="no", 0, IF(raw_data!GH11="na", 0, 1))</f>
        <v>1</v>
      </c>
      <c r="GI11">
        <f>IF(raw_data!GI11="no", 0, IF(raw_data!GI11="na", 0, 1))</f>
        <v>1</v>
      </c>
      <c r="GJ11">
        <f>IF(raw_data!GJ11="as prescribed", 1, 0)</f>
        <v>0</v>
      </c>
      <c r="GK11">
        <f>IF(raw_data!GK11="no", 0, IF(raw_data!GK11="na", 0, 1))</f>
        <v>0</v>
      </c>
      <c r="GL11">
        <f>IF(raw_data!GL11="no", 0, IF(raw_data!GL11="na", 0, 1))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1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1</v>
      </c>
      <c r="GS11">
        <f>IF(raw_data!GS11="no", 0, IF(raw_data!GS11="na", 0, 1))</f>
        <v>1</v>
      </c>
      <c r="GT11">
        <f>IF(raw_data!GT11="no", 0, IF(raw_data!GT11="na", 0, 1))</f>
        <v>0</v>
      </c>
      <c r="GU11">
        <f>IF(raw_data!GU11="no", 0, IF(raw_data!GU11="na", 0, 1))</f>
        <v>0</v>
      </c>
      <c r="GV11">
        <f>IF(raw_data!GV11="no", 0, IF(raw_data!GV11="na", 0, 1))</f>
        <v>1</v>
      </c>
      <c r="GW11">
        <f>IF(raw_data!GW11="no", 0, IF(raw_data!GW11="na", 0, 1))</f>
        <v>1</v>
      </c>
      <c r="GX11">
        <f>IF(raw_data!GX11="no", 0, IF(raw_data!GX11="na", 0, 1))</f>
        <v>1</v>
      </c>
      <c r="GY11">
        <f>IF(raw_data!GY11="don't keep", 1, 0)</f>
        <v>0</v>
      </c>
      <c r="GZ11">
        <f>IF(raw_data!GZ11="cool dry place", 1, 0)</f>
        <v>0</v>
      </c>
      <c r="HA11">
        <f>IF(raw_data!HA11="1-15 days", 0, IF(raw_data!HA11="16-28 days", 1, IF(raw_data!HA11="29-60 days", 2, 3)))</f>
        <v>0</v>
      </c>
      <c r="HB11" s="33">
        <f>IF(raw_data!HB11="bury properly", 1, 0)</f>
        <v>0</v>
      </c>
      <c r="HC11">
        <f>IF(raw_data!HC11="yes", 1, 0)</f>
        <v>1</v>
      </c>
      <c r="HD11">
        <f>IF(raw_data!HD11="yes", 1, 0)</f>
        <v>0</v>
      </c>
      <c r="HE11" s="33">
        <f>IF(raw_data!HE11="interested", 1, 0)</f>
        <v>1</v>
      </c>
      <c r="HF11">
        <f>IF(raw_data!HF11="yes", 1, 0)</f>
        <v>0</v>
      </c>
      <c r="HG11">
        <f>IF(raw_data!HG11="yes", 1, 0)</f>
        <v>0</v>
      </c>
      <c r="HH11">
        <f>IF(raw_data!HH11="yes", 1, 0)</f>
        <v>1</v>
      </c>
      <c r="HI11">
        <f>IF(raw_data!HI11="yes", 1, 0)</f>
        <v>0</v>
      </c>
      <c r="HJ11">
        <f>IF(raw_data!HJ11="yes", 1, 0)</f>
        <v>0</v>
      </c>
      <c r="HK11">
        <f>IF(raw_data!HK11="yes", 1, 0)</f>
        <v>0</v>
      </c>
      <c r="HL11">
        <f>IF(raw_data!HL11="weeky",2,IF(raw_data!HL11="once a month",2,IF(raw_data!HL11="twice a month",2,IF(raw_data!HL11="every three months",2,IF(raw_data!HL11="twice a year",2,IF(raw_data!HL11="once a year",1,0))))))</f>
        <v>0</v>
      </c>
      <c r="HM11">
        <f>IF(raw_data!HM11="yes", 1, 0)</f>
        <v>0</v>
      </c>
      <c r="HN11">
        <f>IF(raw_data!HN11="no", 0, IF(raw_data!HN11="na", 0, 1))</f>
        <v>0</v>
      </c>
      <c r="HO11">
        <f>IF(raw_data!HO11="no", 0, IF(raw_data!HO11="na", 0, 1))</f>
        <v>0</v>
      </c>
      <c r="HP11">
        <f>IF(raw_data!HP11="yes", 1, 0)</f>
        <v>0</v>
      </c>
      <c r="HQ11">
        <f>IF(raw_data!HQ11="no", 0, IF(raw_data!HQ11="na", 0, 1))</f>
        <v>0</v>
      </c>
      <c r="HR11">
        <f>IF(raw_data!HR11="no", 0, IF(raw_data!HR11="na", 0, 1))</f>
        <v>0</v>
      </c>
      <c r="HS11">
        <f>IF(raw_data!HS11="yes", 1, 0)</f>
        <v>0</v>
      </c>
      <c r="HT11">
        <f>IF(raw_data!HT11="no", 0, IF(raw_data!HT11="na", 0, 1))</f>
        <v>0</v>
      </c>
      <c r="HU11">
        <f>IF(raw_data!HU11="no", 0, IF(raw_data!HU11="na", 0, 1))</f>
        <v>0</v>
      </c>
      <c r="HV11">
        <f>IF(raw_data!HV11="yes", 1, 0)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IF(raw_data!HY11="no", 0, IF(raw_data!HY11="na", 0, 1))</f>
        <v>0</v>
      </c>
      <c r="HZ11">
        <f>IF(raw_data!HZ11="yes", 1, 0)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IF(raw_data!IC11="no", 0, IF(raw_data!IC11="na", 0, 1))</f>
        <v>0</v>
      </c>
      <c r="ID11">
        <f>IF(raw_data!ID11="yes", 1, 0)</f>
        <v>1</v>
      </c>
      <c r="IE11">
        <f>IF(raw_data!IE11="all the time",2,IF(raw_data!IE11="often",1,0))</f>
        <v>0</v>
      </c>
      <c r="IF11">
        <f>IF(raw_data!IF11="yes", 1, 0)</f>
        <v>1</v>
      </c>
      <c r="IG11">
        <f>IF(raw_data!IG11="yes", 1, 0)</f>
        <v>0</v>
      </c>
      <c r="IH11">
        <f>IF(raw_data!IH11="no", 0, IF(raw_data!IH11="na", 0, 1))</f>
        <v>1</v>
      </c>
      <c r="II11">
        <f>IF(raw_data!II11="no", 0, IF(raw_data!II11="na", 0, 1))</f>
        <v>1</v>
      </c>
      <c r="IJ11">
        <f>IF(raw_data!IJ11="no", 0, IF(raw_data!IJ11="na", 0, 1))</f>
        <v>1</v>
      </c>
      <c r="IK11">
        <f>IF(raw_data!IK11="4+ hrs",4,IF(raw_data!IK11="2-4 hrs",3,IF(raw_data!IK11="1-2 hrs",2,1)))</f>
        <v>4</v>
      </c>
      <c r="IL11">
        <f>IF(raw_data!IL11="4+ hrs",4,IF(raw_data!IL11="2-4 hrs",3,IF(raw_data!IL11="1-2 hrs",2,1)))</f>
        <v>3</v>
      </c>
      <c r="IM11">
        <f>IF(raw_data!IM11="4+ hrs",4,IF(raw_data!IM11="2-4 hrs",3,IF(raw_data!IM11="1-2 hrs",2,1)))</f>
        <v>1</v>
      </c>
      <c r="IN11">
        <f>IF(raw_data!IN11="no", 0, IF(raw_data!IN11="na", 0, 1))</f>
        <v>1</v>
      </c>
      <c r="IO11">
        <f>IF(raw_data!IO11="no", 0, IF(raw_data!IO11="na", 0, 1))</f>
        <v>1</v>
      </c>
      <c r="IP11">
        <f>IF(raw_data!IP11="no", 0, IF(raw_data!IP11="na", 0, 1))</f>
        <v>1</v>
      </c>
      <c r="IQ11">
        <f>IF(raw_data!IQ11="4+ hrs",4,IF(raw_data!IQ11="2-4 hrs",3,IF(raw_data!IQ11="1-2 hrs",2,1)))</f>
        <v>4</v>
      </c>
      <c r="IR11">
        <f>IF(raw_data!IR11="4+ hrs",4,IF(raw_data!IR11="2-4 hrs",3,IF(raw_data!IR11="1-2 hrs",2,1)))</f>
        <v>3</v>
      </c>
      <c r="IS11">
        <f>IF(raw_data!IS11="4+ hrs",4,IF(raw_data!IS11="2-4 hrs",3,IF(raw_data!IS11="1-2 hrs",2,1)))</f>
        <v>3</v>
      </c>
      <c r="IT11">
        <f>IF(raw_data!IT11="no", 0, IF(raw_data!IT11="na", 0, 1))</f>
        <v>1</v>
      </c>
      <c r="IU11">
        <f>IF(raw_data!IU11="no", 0, IF(raw_data!IU11="na", 0, 1))</f>
        <v>1</v>
      </c>
      <c r="IV11">
        <f>IF(raw_data!IV11="no", 0, IF(raw_data!IV11="na", 0, 1))</f>
        <v>0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1</v>
      </c>
      <c r="JC11">
        <f>IF(raw_data!JC11="fellow farmers", 0, IF(raw_data!JC11="community leaders", 1, IF(raw_data!JC11="gov agri-technicians", 2, IF(raw_data!JC11="health authorities", 3, IF(raw_data!JC11="agri-suppliers and agents", 4, 5)))))</f>
        <v>0</v>
      </c>
      <c r="JD11">
        <f>IF(raw_data!JD11="no", 0, IF(raw_data!JD11="na", 0, 1))</f>
        <v>1</v>
      </c>
      <c r="JE11">
        <f>IF(raw_data!JE11="no", 0, IF(raw_data!JE11="na", 0, 1))</f>
        <v>1</v>
      </c>
      <c r="JF11" s="33">
        <f>IF(raw_data!JF11="no", 0, IF(raw_data!JF11="na", 0, 1))</f>
        <v>1</v>
      </c>
    </row>
    <row r="12" spans="1:266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1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IF(raw_data!CJ12="no",0,IF(raw_data!CJ12="na",0,1))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1</v>
      </c>
      <c r="FN12">
        <f>IF(raw_data!FN12="no", 0, IF(raw_data!FN12="na", 0, 1))</f>
        <v>1</v>
      </c>
      <c r="FO12">
        <f>IF(raw_data!FO12="no", 0, IF(raw_data!FO12="na", 0, 1))</f>
        <v>0</v>
      </c>
      <c r="FP12">
        <f>IF(raw_data!FP12="no", 0, IF(raw_data!FP12="na", 0, 1))</f>
        <v>1</v>
      </c>
      <c r="FQ12">
        <f>IF(raw_data!FQ12="no", 0, IF(raw_data!FQ12="na", 0, 1))</f>
        <v>1</v>
      </c>
      <c r="FR12">
        <f>IF(raw_data!FR12="no", 0, IF(raw_data!FR12="na", 0, 1))</f>
        <v>0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IF(raw_data!FU12="yes", 1, 0)</f>
        <v>0</v>
      </c>
      <c r="FV12">
        <f>IF(raw_data!FV12="yes", 1, 0)</f>
        <v>0</v>
      </c>
      <c r="FW12">
        <f>IF(raw_data!FW12="no", 0, IF(raw_data!FW12="na", 0, 1))</f>
        <v>1</v>
      </c>
      <c r="FX12">
        <f>IF(raw_data!FX12="no", 0, IF(raw_data!FX12="na", 0, 1))</f>
        <v>1</v>
      </c>
      <c r="FY12">
        <f>IF(raw_data!FY12="no", 0, IF(raw_data!FY12="na", 0, 1))</f>
        <v>0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IF(raw_data!GB12="can't remember", 0, 1)</f>
        <v>1</v>
      </c>
      <c r="GC12">
        <f>IF(raw_data!GC12="can't remember", 0, 1)</f>
        <v>0</v>
      </c>
      <c r="GD12">
        <f>IF(raw_data!GD12="can't remember", 0, 1)</f>
        <v>0</v>
      </c>
      <c r="GE12">
        <f>IF(raw_data!GE12="no", 0, IF(raw_data!GE12="na", 0, 1))</f>
        <v>1</v>
      </c>
      <c r="GF12">
        <f>IF(raw_data!GF12="no", 0, IF(raw_data!GF12="na", 0, 1))</f>
        <v>0</v>
      </c>
      <c r="GG12">
        <f>IF(raw_data!GG12="no", 0, IF(raw_data!GG12="na", 0, 1))</f>
        <v>1</v>
      </c>
      <c r="GH12">
        <f>IF(raw_data!GH12="no", 0, IF(raw_data!GH12="na", 0, 1))</f>
        <v>1</v>
      </c>
      <c r="GI12">
        <f>IF(raw_data!GI12="no", 0, IF(raw_data!GI12="na", 0, 1))</f>
        <v>1</v>
      </c>
      <c r="GJ12">
        <f>IF(raw_data!GJ12="as prescribed", 1, 0)</f>
        <v>0</v>
      </c>
      <c r="GK12">
        <f>IF(raw_data!GK12="no", 0, IF(raw_data!GK12="na", 0, 1))</f>
        <v>0</v>
      </c>
      <c r="GL12">
        <f>IF(raw_data!GL12="no", 0, IF(raw_data!GL12="na", 0, 1))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1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1</v>
      </c>
      <c r="GS12">
        <f>IF(raw_data!GS12="no", 0, IF(raw_data!GS12="na", 0, 1))</f>
        <v>1</v>
      </c>
      <c r="GT12">
        <f>IF(raw_data!GT12="no", 0, IF(raw_data!GT12="na", 0, 1))</f>
        <v>0</v>
      </c>
      <c r="GU12">
        <f>IF(raw_data!GU12="no", 0, IF(raw_data!GU12="na", 0, 1))</f>
        <v>0</v>
      </c>
      <c r="GV12">
        <f>IF(raw_data!GV12="no", 0, IF(raw_data!GV12="na", 0, 1))</f>
        <v>1</v>
      </c>
      <c r="GW12">
        <f>IF(raw_data!GW12="no", 0, IF(raw_data!GW12="na", 0, 1))</f>
        <v>1</v>
      </c>
      <c r="GX12">
        <f>IF(raw_data!GX12="no", 0, IF(raw_data!GX12="na", 0, 1))</f>
        <v>0</v>
      </c>
      <c r="GY12">
        <f>IF(raw_data!GY12="don't keep", 1, 0)</f>
        <v>0</v>
      </c>
      <c r="GZ12">
        <f>IF(raw_data!GZ12="cool dry place", 1, 0)</f>
        <v>0</v>
      </c>
      <c r="HA12">
        <f>IF(raw_data!HA12="1-15 days", 0, IF(raw_data!HA12="16-28 days", 1, IF(raw_data!HA12="29-60 days", 2, 3)))</f>
        <v>0</v>
      </c>
      <c r="HB12" s="33">
        <f>IF(raw_data!HB12="bury properly", 1, 0)</f>
        <v>0</v>
      </c>
      <c r="HC12">
        <f>IF(raw_data!HC12="yes", 1, 0)</f>
        <v>1</v>
      </c>
      <c r="HD12">
        <f>IF(raw_data!HD12="yes", 1, 0)</f>
        <v>0</v>
      </c>
      <c r="HE12" s="33">
        <f>IF(raw_data!HE12="interested", 1, 0)</f>
        <v>1</v>
      </c>
      <c r="HF12">
        <f>IF(raw_data!HF12="yes", 1, 0)</f>
        <v>0</v>
      </c>
      <c r="HG12">
        <f>IF(raw_data!HG12="yes", 1, 0)</f>
        <v>0</v>
      </c>
      <c r="HH12">
        <f>IF(raw_data!HH12="yes", 1, 0)</f>
        <v>1</v>
      </c>
      <c r="HI12">
        <f>IF(raw_data!HI12="yes", 1, 0)</f>
        <v>0</v>
      </c>
      <c r="HJ12">
        <f>IF(raw_data!HJ12="yes", 1, 0)</f>
        <v>0</v>
      </c>
      <c r="HK12">
        <f>IF(raw_data!HK12="yes", 1, 0)</f>
        <v>0</v>
      </c>
      <c r="HL12">
        <f>IF(raw_data!HL12="weeky",2,IF(raw_data!HL12="once a month",2,IF(raw_data!HL12="twice a month",2,IF(raw_data!HL12="every three months",2,IF(raw_data!HL12="twice a year",2,IF(raw_data!HL12="once a year",1,0))))))</f>
        <v>0</v>
      </c>
      <c r="HM12">
        <f>IF(raw_data!HM12="yes", 1, 0)</f>
        <v>0</v>
      </c>
      <c r="HN12">
        <f>IF(raw_data!HN12="no", 0, IF(raw_data!HN12="na", 0, 1))</f>
        <v>0</v>
      </c>
      <c r="HO12">
        <f>IF(raw_data!HO12="no", 0, IF(raw_data!HO12="na", 0, 1))</f>
        <v>0</v>
      </c>
      <c r="HP12">
        <f>IF(raw_data!HP12="yes", 1, 0)</f>
        <v>0</v>
      </c>
      <c r="HQ12">
        <f>IF(raw_data!HQ12="no", 0, IF(raw_data!HQ12="na", 0, 1))</f>
        <v>0</v>
      </c>
      <c r="HR12">
        <f>IF(raw_data!HR12="no", 0, IF(raw_data!HR12="na", 0, 1))</f>
        <v>0</v>
      </c>
      <c r="HS12">
        <f>IF(raw_data!HS12="yes", 1, 0)</f>
        <v>0</v>
      </c>
      <c r="HT12">
        <f>IF(raw_data!HT12="no", 0, IF(raw_data!HT12="na", 0, 1))</f>
        <v>0</v>
      </c>
      <c r="HU12">
        <f>IF(raw_data!HU12="no", 0, IF(raw_data!HU12="na", 0, 1))</f>
        <v>0</v>
      </c>
      <c r="HV12">
        <f>IF(raw_data!HV12="yes", 1, 0)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IF(raw_data!HY12="no", 0, IF(raw_data!HY12="na", 0, 1))</f>
        <v>0</v>
      </c>
      <c r="HZ12">
        <f>IF(raw_data!HZ12="yes", 1, 0)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IF(raw_data!IC12="no", 0, IF(raw_data!IC12="na", 0, 1))</f>
        <v>0</v>
      </c>
      <c r="ID12">
        <f>IF(raw_data!ID12="yes", 1, 0)</f>
        <v>0</v>
      </c>
      <c r="IE12">
        <f>IF(raw_data!IE12="all the time",2,IF(raw_data!IE12="often",1,0))</f>
        <v>0</v>
      </c>
      <c r="IF12">
        <f>IF(raw_data!IF12="yes", 1, 0)</f>
        <v>1</v>
      </c>
      <c r="IG12">
        <f>IF(raw_data!IG12="yes", 1, 0)</f>
        <v>0</v>
      </c>
      <c r="IH12">
        <f>IF(raw_data!IH12="no", 0, IF(raw_data!IH12="na", 0, 1))</f>
        <v>1</v>
      </c>
      <c r="II12">
        <f>IF(raw_data!II12="no", 0, IF(raw_data!II12="na", 0, 1))</f>
        <v>1</v>
      </c>
      <c r="IJ12">
        <f>IF(raw_data!IJ12="no", 0, IF(raw_data!IJ12="na", 0, 1))</f>
        <v>1</v>
      </c>
      <c r="IK12">
        <f>IF(raw_data!IK12="4+ hrs",4,IF(raw_data!IK12="2-4 hrs",3,IF(raw_data!IK12="1-2 hrs",2,1)))</f>
        <v>4</v>
      </c>
      <c r="IL12">
        <f>IF(raw_data!IL12="4+ hrs",4,IF(raw_data!IL12="2-4 hrs",3,IF(raw_data!IL12="1-2 hrs",2,1)))</f>
        <v>3</v>
      </c>
      <c r="IM12">
        <f>IF(raw_data!IM12="4+ hrs",4,IF(raw_data!IM12="2-4 hrs",3,IF(raw_data!IM12="1-2 hrs",2,1)))</f>
        <v>1</v>
      </c>
      <c r="IN12">
        <f>IF(raw_data!IN12="no", 0, IF(raw_data!IN12="na", 0, 1))</f>
        <v>1</v>
      </c>
      <c r="IO12">
        <f>IF(raw_data!IO12="no", 0, IF(raw_data!IO12="na", 0, 1))</f>
        <v>1</v>
      </c>
      <c r="IP12">
        <f>IF(raw_data!IP12="no", 0, IF(raw_data!IP12="na", 0, 1))</f>
        <v>1</v>
      </c>
      <c r="IQ12">
        <f>IF(raw_data!IQ12="4+ hrs",4,IF(raw_data!IQ12="2-4 hrs",3,IF(raw_data!IQ12="1-2 hrs",2,1)))</f>
        <v>4</v>
      </c>
      <c r="IR12">
        <f>IF(raw_data!IR12="4+ hrs",4,IF(raw_data!IR12="2-4 hrs",3,IF(raw_data!IR12="1-2 hrs",2,1)))</f>
        <v>3</v>
      </c>
      <c r="IS12">
        <f>IF(raw_data!IS12="4+ hrs",4,IF(raw_data!IS12="2-4 hrs",3,IF(raw_data!IS12="1-2 hrs",2,1)))</f>
        <v>1</v>
      </c>
      <c r="IT12">
        <f>IF(raw_data!IT12="no", 0, IF(raw_data!IT12="na", 0, 1))</f>
        <v>1</v>
      </c>
      <c r="IU12">
        <f>IF(raw_data!IU12="no", 0, IF(raw_data!IU12="na", 0, 1))</f>
        <v>1</v>
      </c>
      <c r="IV12">
        <f>IF(raw_data!IV12="no", 0, IF(raw_data!IV12="na", 0, 1))</f>
        <v>0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1</v>
      </c>
      <c r="JC12">
        <f>IF(raw_data!JC12="fellow farmers", 0, IF(raw_data!JC12="community leaders", 1, IF(raw_data!JC12="gov agri-technicians", 2, IF(raw_data!JC12="health authorities", 3, IF(raw_data!JC12="agri-suppliers and agents", 4, 5)))))</f>
        <v>0</v>
      </c>
      <c r="JD12">
        <f>IF(raw_data!JD12="no", 0, IF(raw_data!JD12="na", 0, 1))</f>
        <v>1</v>
      </c>
      <c r="JE12">
        <f>IF(raw_data!JE12="no", 0, IF(raw_data!JE12="na", 0, 1))</f>
        <v>1</v>
      </c>
      <c r="JF12" s="33">
        <f>IF(raw_data!JF12="no", 0, IF(raw_data!JF12="na", 0, 1))</f>
        <v>1</v>
      </c>
    </row>
    <row r="13" spans="1:266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0</v>
      </c>
      <c r="K13">
        <f>IF(raw_data!K13="na", 0, raw_data!K13)</f>
        <v>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 t="str">
        <f>IF(raw_data!AX13="na", 0, raw_data!AX13)</f>
        <v>35 sq. ft</v>
      </c>
      <c r="AY13" t="str">
        <f>IF(raw_data!AY13="na", 0, raw_data!AY13)</f>
        <v>20 sq. ft</v>
      </c>
      <c r="AZ13" t="str">
        <f>IF(raw_data!AZ13="na", 0, raw_data!AZ13)</f>
        <v>50 sq. ft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IF(raw_data!CJ13="no",0,IF(raw_data!CJ13="na",0,1))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0</v>
      </c>
      <c r="FO13">
        <f>IF(raw_data!FO13="no", 0, IF(raw_data!FO13="na", 0, 1))</f>
        <v>1</v>
      </c>
      <c r="FP13">
        <f>IF(raw_data!FP13="no", 0, IF(raw_data!FP13="na", 0, 1))</f>
        <v>0</v>
      </c>
      <c r="FQ13">
        <f>IF(raw_data!FQ13="no", 0, IF(raw_data!FQ13="na", 0, 1))</f>
        <v>0</v>
      </c>
      <c r="FR13">
        <f>IF(raw_data!FR13="no", 0, IF(raw_data!FR13="na", 0, 1))</f>
        <v>1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IF(raw_data!FU13="yes", 1, 0)</f>
        <v>1</v>
      </c>
      <c r="FV13">
        <f>IF(raw_data!FV13="yes", 1, 0)</f>
        <v>0</v>
      </c>
      <c r="FW13">
        <f>IF(raw_data!FW13="no", 0, IF(raw_data!FW13="na", 0, 1))</f>
        <v>0</v>
      </c>
      <c r="FX13">
        <f>IF(raw_data!FX13="no", 0, IF(raw_data!FX13="na", 0, 1))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1</v>
      </c>
      <c r="GB13">
        <f>IF(raw_data!GB13="can't remember", 0, 1)</f>
        <v>1</v>
      </c>
      <c r="GC13">
        <f>IF(raw_data!GC13="can't remember", 0, 1)</f>
        <v>0</v>
      </c>
      <c r="GD13">
        <f>IF(raw_data!GD13="can't remember", 0, 1)</f>
        <v>0</v>
      </c>
      <c r="GE13">
        <f>IF(raw_data!GE13="no", 0, IF(raw_data!GE13="na", 0, 1))</f>
        <v>1</v>
      </c>
      <c r="GF13">
        <f>IF(raw_data!GF13="no", 0, IF(raw_data!GF13="na", 0, 1))</f>
        <v>1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0</v>
      </c>
      <c r="GJ13">
        <f>IF(raw_data!GJ13="as prescribed", 1, 0)</f>
        <v>0</v>
      </c>
      <c r="GK13">
        <f>IF(raw_data!GK13="no", 0, IF(raw_data!GK13="na", 0, 1))</f>
        <v>1</v>
      </c>
      <c r="GL13">
        <f>IF(raw_data!GL13="no", 0, IF(raw_data!GL13="na", 0, 1))</f>
        <v>1</v>
      </c>
      <c r="GM13">
        <f>IF(raw_data!GM13="no", 0, IF(raw_data!GM13="na", 0, 1))</f>
        <v>0</v>
      </c>
      <c r="GN13">
        <f>IF(raw_data!GN13="no", 0, IF(raw_data!GN13="na", 0, 1))</f>
        <v>0</v>
      </c>
      <c r="GO13">
        <f>IF(raw_data!GO13="no", 0, IF(raw_data!GO13="na", 0, 1))</f>
        <v>1</v>
      </c>
      <c r="GP13">
        <f>IF(raw_data!GP13="no", 0, IF(raw_data!GP13="na", 0, 1))</f>
        <v>0</v>
      </c>
      <c r="GQ13">
        <f>IF(raw_data!GQ13="no", 0, IF(raw_data!GQ13="na", 0, 1))</f>
        <v>0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1</v>
      </c>
      <c r="GV13">
        <f>IF(raw_data!GV13="no", 0, IF(raw_data!GV13="na", 0, 1))</f>
        <v>0</v>
      </c>
      <c r="GW13">
        <f>IF(raw_data!GW13="no", 0, IF(raw_data!GW13="na", 0, 1))</f>
        <v>0</v>
      </c>
      <c r="GX13">
        <f>IF(raw_data!GX13="no", 0, IF(raw_data!GX13="na", 0, 1))</f>
        <v>0</v>
      </c>
      <c r="GY13">
        <f>IF(raw_data!GY13="don't keep", 1, 0)</f>
        <v>1</v>
      </c>
      <c r="GZ13">
        <f>IF(raw_data!GZ13="cool dry place", 1, 0)</f>
        <v>1</v>
      </c>
      <c r="HA13">
        <f>IF(raw_data!HA13="1-15 days", 0, IF(raw_data!HA13="16-28 days", 1, IF(raw_data!HA13="29-60 days", 2, 3)))</f>
        <v>3</v>
      </c>
      <c r="HB13" s="33">
        <f>IF(raw_data!HB13="bury properly", 1, 0)</f>
        <v>1</v>
      </c>
      <c r="HC13">
        <f>IF(raw_data!HC13="yes", 1, 0)</f>
        <v>1</v>
      </c>
      <c r="HD13">
        <f>IF(raw_data!HD13="yes", 1, 0)</f>
        <v>0</v>
      </c>
      <c r="HE13" s="33">
        <f>IF(raw_data!HE13="interested", 1, 0)</f>
        <v>1</v>
      </c>
      <c r="HF13">
        <f>IF(raw_data!HF13="yes", 1, 0)</f>
        <v>1</v>
      </c>
      <c r="HG13">
        <f>IF(raw_data!HG13="yes", 1, 0)</f>
        <v>0</v>
      </c>
      <c r="HH13">
        <f>IF(raw_data!HH13="yes", 1, 0)</f>
        <v>1</v>
      </c>
      <c r="HI13">
        <f>IF(raw_data!HI13="yes", 1, 0)</f>
        <v>1</v>
      </c>
      <c r="HJ13">
        <f>IF(raw_data!HJ13="yes", 1, 0)</f>
        <v>1</v>
      </c>
      <c r="HK13">
        <f>IF(raw_data!HK13="yes", 1, 0)</f>
        <v>1</v>
      </c>
      <c r="HL13">
        <f>IF(raw_data!HL13="weeky",2,IF(raw_data!HL13="once a month",2,IF(raw_data!HL13="twice a month",2,IF(raw_data!HL13="every three months",2,IF(raw_data!HL13="twice a year",2,IF(raw_data!HL13="once a year",1,0))))))</f>
        <v>1</v>
      </c>
      <c r="HM13">
        <f>IF(raw_data!HM13="yes", 1, 0)</f>
        <v>1</v>
      </c>
      <c r="HN13">
        <f>IF(raw_data!HN13="no", 0, IF(raw_data!HN13="na", 0, 1))</f>
        <v>1</v>
      </c>
      <c r="HO13">
        <f>IF(raw_data!HO13="no", 0, IF(raw_data!HO13="na", 0, 1))</f>
        <v>1</v>
      </c>
      <c r="HP13">
        <f>IF(raw_data!HP13="yes", 1, 0)</f>
        <v>1</v>
      </c>
      <c r="HQ13">
        <f>IF(raw_data!HQ13="no", 0, IF(raw_data!HQ13="na", 0, 1))</f>
        <v>1</v>
      </c>
      <c r="HR13">
        <f>IF(raw_data!HR13="no", 0, IF(raw_data!HR13="na", 0, 1))</f>
        <v>1</v>
      </c>
      <c r="HS13">
        <f>IF(raw_data!HS13="yes", 1, 0)</f>
        <v>0</v>
      </c>
      <c r="HT13">
        <f>IF(raw_data!HT13="no", 0, IF(raw_data!HT13="na", 0, 1))</f>
        <v>1</v>
      </c>
      <c r="HU13">
        <f>IF(raw_data!HU13="no", 0, IF(raw_data!HU13="na", 0, 1))</f>
        <v>1</v>
      </c>
      <c r="HV13">
        <f>IF(raw_data!HV13="yes", 1, 0)</f>
        <v>0</v>
      </c>
      <c r="HW13">
        <f>IF(raw_data!HW13="no", 0, IF(raw_data!HW13="na", 0, 1))</f>
        <v>0</v>
      </c>
      <c r="HX13">
        <f>IF(raw_data!HX13="no", 0, IF(raw_data!HX13="na", 0, 1))</f>
        <v>0</v>
      </c>
      <c r="HY13">
        <f>IF(raw_data!HY13="no", 0, IF(raw_data!HY13="na", 0, 1))</f>
        <v>0</v>
      </c>
      <c r="HZ13">
        <f>IF(raw_data!HZ13="yes", 1, 0)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IF(raw_data!IC13="no", 0, IF(raw_data!IC13="na", 0, 1))</f>
        <v>0</v>
      </c>
      <c r="ID13">
        <f>IF(raw_data!ID13="yes", 1, 0)</f>
        <v>1</v>
      </c>
      <c r="IE13">
        <f>IF(raw_data!IE13="all the time",2,IF(raw_data!IE13="often",1,0))</f>
        <v>1</v>
      </c>
      <c r="IF13">
        <f>IF(raw_data!IF13="yes", 1, 0)</f>
        <v>0</v>
      </c>
      <c r="IG13">
        <f>IF(raw_data!IG13="yes", 1, 0)</f>
        <v>0</v>
      </c>
      <c r="IH13">
        <f>IF(raw_data!IH13="no", 0, IF(raw_data!IH13="na", 0, 1))</f>
        <v>1</v>
      </c>
      <c r="II13">
        <f>IF(raw_data!II13="no", 0, IF(raw_data!II13="na", 0, 1))</f>
        <v>1</v>
      </c>
      <c r="IJ13">
        <f>IF(raw_data!IJ13="no", 0, IF(raw_data!IJ13="na", 0, 1))</f>
        <v>1</v>
      </c>
      <c r="IK13">
        <f>IF(raw_data!IK13="4+ hrs",4,IF(raw_data!IK13="2-4 hrs",3,IF(raw_data!IK13="1-2 hrs",2,1)))</f>
        <v>4</v>
      </c>
      <c r="IL13">
        <f>IF(raw_data!IL13="4+ hrs",4,IF(raw_data!IL13="2-4 hrs",3,IF(raw_data!IL13="1-2 hrs",2,1)))</f>
        <v>3</v>
      </c>
      <c r="IM13">
        <f>IF(raw_data!IM13="4+ hrs",4,IF(raw_data!IM13="2-4 hrs",3,IF(raw_data!IM13="1-2 hrs",2,1)))</f>
        <v>2</v>
      </c>
      <c r="IN13">
        <f>IF(raw_data!IN13="no", 0, IF(raw_data!IN13="na", 0, 1))</f>
        <v>1</v>
      </c>
      <c r="IO13">
        <f>IF(raw_data!IO13="no", 0, IF(raw_data!IO13="na", 0, 1))</f>
        <v>1</v>
      </c>
      <c r="IP13">
        <f>IF(raw_data!IP13="no", 0, IF(raw_data!IP13="na", 0, 1))</f>
        <v>1</v>
      </c>
      <c r="IQ13">
        <f>IF(raw_data!IQ13="4+ hrs",4,IF(raw_data!IQ13="2-4 hrs",3,IF(raw_data!IQ13="1-2 hrs",2,1)))</f>
        <v>4</v>
      </c>
      <c r="IR13">
        <f>IF(raw_data!IR13="4+ hrs",4,IF(raw_data!IR13="2-4 hrs",3,IF(raw_data!IR13="1-2 hrs",2,1)))</f>
        <v>3</v>
      </c>
      <c r="IS13">
        <f>IF(raw_data!IS13="4+ hrs",4,IF(raw_data!IS13="2-4 hrs",3,IF(raw_data!IS13="1-2 hrs",2,1)))</f>
        <v>2</v>
      </c>
      <c r="IT13">
        <f>IF(raw_data!IT13="no", 0, IF(raw_data!IT13="na", 0, 1))</f>
        <v>1</v>
      </c>
      <c r="IU13">
        <f>IF(raw_data!IU13="no", 0, IF(raw_data!IU13="na", 0, 1))</f>
        <v>0</v>
      </c>
      <c r="IV13">
        <f>IF(raw_data!IV13="no", 0, IF(raw_data!IV13="na", 0, 1))</f>
        <v>1</v>
      </c>
      <c r="IW13">
        <f>IF(raw_data!IW13="no", 0, IF(raw_data!IW13="na", 0, 1))</f>
        <v>1</v>
      </c>
      <c r="IX13">
        <f>IF(raw_data!IX13="no", 0, IF(raw_data!IX13="na", 0, 1))</f>
        <v>1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IF(raw_data!JC13="fellow farmers", 0, IF(raw_data!JC13="community leaders", 1, IF(raw_data!JC13="gov agri-technicians", 2, IF(raw_data!JC13="health authorities", 3, IF(raw_data!JC13="agri-suppliers and agents", 4, 5)))))</f>
        <v>2</v>
      </c>
      <c r="JD13">
        <f>IF(raw_data!JD13="no", 0, IF(raw_data!JD13="na", 0, 1))</f>
        <v>1</v>
      </c>
      <c r="JE13">
        <f>IF(raw_data!JE13="no", 0, IF(raw_data!JE13="na", 0, 1))</f>
        <v>1</v>
      </c>
      <c r="JF13" s="33">
        <f>IF(raw_data!JF13="no", 0, IF(raw_data!JF13="na", 0, 1))</f>
        <v>1</v>
      </c>
    </row>
  </sheetData>
  <mergeCells count="33">
    <mergeCell ref="JC2:JF2"/>
    <mergeCell ref="HM2:HY2"/>
    <mergeCell ref="HZ2:ID2"/>
    <mergeCell ref="IE2:IG2"/>
    <mergeCell ref="IH2:IL2"/>
    <mergeCell ref="IM2:IS2"/>
    <mergeCell ref="IT2:JB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B1"/>
    <mergeCell ref="HC1:HE2"/>
    <mergeCell ref="HF1:IG1"/>
    <mergeCell ref="IH1:JF1"/>
    <mergeCell ref="HF2:HL2"/>
    <mergeCell ref="EF2:EG2"/>
    <mergeCell ref="EH2:EO2"/>
    <mergeCell ref="EP2:FA2"/>
    <mergeCell ref="FB2:FI2"/>
    <mergeCell ref="FJ2:FT2"/>
    <mergeCell ref="FU2:FV2"/>
    <mergeCell ref="FW2:GI2"/>
    <mergeCell ref="GJ2:GP2"/>
    <mergeCell ref="GQ2:GZ2"/>
    <mergeCell ref="HA2:H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>
      <selection activeCell="H4" sqref="H4"/>
    </sheetView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B1" s="137" t="s">
        <v>494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9"/>
      <c r="Z1" s="126" t="s">
        <v>495</v>
      </c>
      <c r="AA1" s="127"/>
      <c r="AB1" s="127"/>
      <c r="AC1" s="127"/>
      <c r="AD1" s="127"/>
      <c r="AE1" s="127"/>
      <c r="AF1" s="127"/>
      <c r="AG1" s="128"/>
      <c r="AH1" s="129" t="s">
        <v>496</v>
      </c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40"/>
      <c r="BN1" s="108" t="s">
        <v>499</v>
      </c>
      <c r="BO1" s="109"/>
      <c r="BP1" s="109"/>
      <c r="BQ1" s="110"/>
      <c r="BR1" s="114" t="s">
        <v>497</v>
      </c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2"/>
    </row>
    <row r="2" spans="1:85" ht="15" thickBot="1" x14ac:dyDescent="0.4">
      <c r="B2" s="131" t="s">
        <v>467</v>
      </c>
      <c r="C2" s="132"/>
      <c r="D2" s="132"/>
      <c r="E2" s="135"/>
      <c r="F2" s="131" t="s">
        <v>468</v>
      </c>
      <c r="G2" s="132"/>
      <c r="H2" s="132"/>
      <c r="I2" s="135"/>
      <c r="J2" s="131" t="s">
        <v>500</v>
      </c>
      <c r="K2" s="132"/>
      <c r="L2" s="132"/>
      <c r="M2" s="135"/>
      <c r="N2" s="131" t="s">
        <v>501</v>
      </c>
      <c r="O2" s="132"/>
      <c r="P2" s="132"/>
      <c r="Q2" s="135"/>
      <c r="R2" s="131" t="s">
        <v>470</v>
      </c>
      <c r="S2" s="132"/>
      <c r="T2" s="132"/>
      <c r="U2" s="135"/>
      <c r="V2" s="131" t="s">
        <v>471</v>
      </c>
      <c r="W2" s="132"/>
      <c r="X2" s="132"/>
      <c r="Y2" s="135"/>
      <c r="Z2" s="131" t="s">
        <v>472</v>
      </c>
      <c r="AA2" s="132"/>
      <c r="AB2" s="132"/>
      <c r="AC2" s="135"/>
      <c r="AD2" s="131" t="s">
        <v>473</v>
      </c>
      <c r="AE2" s="132"/>
      <c r="AF2" s="132"/>
      <c r="AG2" s="135"/>
      <c r="AH2" s="131" t="s">
        <v>512</v>
      </c>
      <c r="AI2" s="132"/>
      <c r="AJ2" s="132"/>
      <c r="AK2" s="135"/>
      <c r="AL2" s="131" t="s">
        <v>475</v>
      </c>
      <c r="AM2" s="132"/>
      <c r="AN2" s="132"/>
      <c r="AO2" s="135"/>
      <c r="AP2" s="133" t="s">
        <v>502</v>
      </c>
      <c r="AQ2" s="134"/>
      <c r="AR2" s="134"/>
      <c r="AS2" s="136"/>
      <c r="AT2" s="131" t="s">
        <v>477</v>
      </c>
      <c r="AU2" s="132"/>
      <c r="AV2" s="132"/>
      <c r="AW2" s="135"/>
      <c r="AX2" s="131" t="s">
        <v>478</v>
      </c>
      <c r="AY2" s="132"/>
      <c r="AZ2" s="132"/>
      <c r="BA2" s="135"/>
      <c r="BB2" s="131" t="s">
        <v>479</v>
      </c>
      <c r="BC2" s="132"/>
      <c r="BD2" s="132"/>
      <c r="BE2" s="135"/>
      <c r="BF2" s="131" t="s">
        <v>511</v>
      </c>
      <c r="BG2" s="132"/>
      <c r="BH2" s="132"/>
      <c r="BI2" s="135"/>
      <c r="BJ2" s="131" t="s">
        <v>503</v>
      </c>
      <c r="BK2" s="132"/>
      <c r="BL2" s="132"/>
      <c r="BM2" s="135"/>
      <c r="BN2" s="111"/>
      <c r="BO2" s="112"/>
      <c r="BP2" s="112"/>
      <c r="BQ2" s="113"/>
      <c r="BR2" s="131" t="s">
        <v>483</v>
      </c>
      <c r="BS2" s="132"/>
      <c r="BT2" s="132"/>
      <c r="BU2" s="135"/>
      <c r="BV2" s="131" t="s">
        <v>504</v>
      </c>
      <c r="BW2" s="132"/>
      <c r="BX2" s="132"/>
      <c r="BY2" s="135"/>
      <c r="BZ2" s="131" t="s">
        <v>484</v>
      </c>
      <c r="CA2" s="132"/>
      <c r="CB2" s="132"/>
      <c r="CC2" s="135"/>
      <c r="CD2" s="131" t="s">
        <v>486</v>
      </c>
      <c r="CE2" s="132"/>
      <c r="CF2" s="132"/>
      <c r="CG2" s="135"/>
    </row>
    <row r="3" spans="1:85" ht="15" thickBot="1" x14ac:dyDescent="0.4">
      <c r="A3" t="s">
        <v>416</v>
      </c>
      <c r="B3" s="36" t="s">
        <v>505</v>
      </c>
      <c r="C3" s="37" t="s">
        <v>506</v>
      </c>
      <c r="D3" s="37" t="s">
        <v>507</v>
      </c>
      <c r="E3" s="38" t="s">
        <v>508</v>
      </c>
      <c r="F3" s="36" t="s">
        <v>524</v>
      </c>
      <c r="G3" s="37" t="s">
        <v>525</v>
      </c>
      <c r="H3" s="37" t="s">
        <v>526</v>
      </c>
      <c r="I3" s="38" t="s">
        <v>527</v>
      </c>
      <c r="J3" s="36" t="s">
        <v>528</v>
      </c>
      <c r="K3" s="37" t="s">
        <v>529</v>
      </c>
      <c r="L3" s="37" t="s">
        <v>530</v>
      </c>
      <c r="M3" s="38" t="s">
        <v>531</v>
      </c>
      <c r="N3" s="36" t="s">
        <v>532</v>
      </c>
      <c r="O3" s="37" t="s">
        <v>533</v>
      </c>
      <c r="P3" s="37" t="s">
        <v>534</v>
      </c>
      <c r="Q3" s="38" t="s">
        <v>535</v>
      </c>
      <c r="R3" s="36" t="s">
        <v>536</v>
      </c>
      <c r="S3" s="37" t="s">
        <v>537</v>
      </c>
      <c r="T3" s="37" t="s">
        <v>538</v>
      </c>
      <c r="U3" s="38" t="s">
        <v>539</v>
      </c>
      <c r="V3" s="36" t="s">
        <v>540</v>
      </c>
      <c r="W3" s="37" t="s">
        <v>541</v>
      </c>
      <c r="X3" s="37" t="s">
        <v>542</v>
      </c>
      <c r="Y3" s="143" t="s">
        <v>543</v>
      </c>
      <c r="Z3" s="39" t="s">
        <v>545</v>
      </c>
      <c r="AA3" s="37" t="s">
        <v>544</v>
      </c>
      <c r="AB3" s="37" t="s">
        <v>546</v>
      </c>
      <c r="AC3" s="38" t="s">
        <v>547</v>
      </c>
      <c r="AD3" s="36" t="s">
        <v>548</v>
      </c>
      <c r="AE3" s="37" t="s">
        <v>549</v>
      </c>
      <c r="AF3" s="37" t="s">
        <v>550</v>
      </c>
      <c r="AG3" s="38" t="s">
        <v>551</v>
      </c>
      <c r="AH3" s="36" t="s">
        <v>552</v>
      </c>
      <c r="AI3" s="37" t="s">
        <v>553</v>
      </c>
      <c r="AJ3" s="37" t="s">
        <v>554</v>
      </c>
      <c r="AK3" s="38" t="s">
        <v>555</v>
      </c>
      <c r="AL3" s="34" t="s">
        <v>560</v>
      </c>
      <c r="AM3" s="34" t="s">
        <v>561</v>
      </c>
      <c r="AN3" s="34" t="s">
        <v>562</v>
      </c>
      <c r="AO3" s="34" t="s">
        <v>563</v>
      </c>
      <c r="AP3" s="36" t="s">
        <v>556</v>
      </c>
      <c r="AQ3" s="37" t="s">
        <v>557</v>
      </c>
      <c r="AR3" s="37" t="s">
        <v>558</v>
      </c>
      <c r="AS3" s="38" t="s">
        <v>559</v>
      </c>
      <c r="AT3" s="36" t="s">
        <v>564</v>
      </c>
      <c r="AU3" s="37" t="s">
        <v>565</v>
      </c>
      <c r="AV3" s="37" t="s">
        <v>566</v>
      </c>
      <c r="AW3" s="38" t="s">
        <v>567</v>
      </c>
      <c r="AX3" s="36" t="s">
        <v>568</v>
      </c>
      <c r="AY3" s="37" t="s">
        <v>570</v>
      </c>
      <c r="AZ3" s="37" t="s">
        <v>569</v>
      </c>
      <c r="BA3" s="38" t="s">
        <v>571</v>
      </c>
      <c r="BB3" s="36" t="s">
        <v>572</v>
      </c>
      <c r="BC3" s="37" t="s">
        <v>573</v>
      </c>
      <c r="BD3" s="37" t="s">
        <v>574</v>
      </c>
      <c r="BE3" s="38" t="s">
        <v>575</v>
      </c>
      <c r="BF3" s="36" t="s">
        <v>576</v>
      </c>
      <c r="BG3" s="37" t="s">
        <v>577</v>
      </c>
      <c r="BH3" s="37" t="s">
        <v>578</v>
      </c>
      <c r="BI3" s="38" t="s">
        <v>579</v>
      </c>
      <c r="BJ3" s="36" t="s">
        <v>580</v>
      </c>
      <c r="BK3" s="37" t="s">
        <v>581</v>
      </c>
      <c r="BL3" s="37" t="s">
        <v>582</v>
      </c>
      <c r="BM3" s="143" t="s">
        <v>583</v>
      </c>
      <c r="BN3" s="39" t="s">
        <v>584</v>
      </c>
      <c r="BO3" s="37" t="s">
        <v>585</v>
      </c>
      <c r="BP3" s="37" t="s">
        <v>586</v>
      </c>
      <c r="BQ3" s="143" t="s">
        <v>587</v>
      </c>
      <c r="BR3" s="39" t="s">
        <v>588</v>
      </c>
      <c r="BS3" s="37" t="s">
        <v>589</v>
      </c>
      <c r="BT3" s="37" t="s">
        <v>590</v>
      </c>
      <c r="BU3" s="38" t="s">
        <v>591</v>
      </c>
      <c r="BV3" s="36" t="s">
        <v>592</v>
      </c>
      <c r="BW3" s="37" t="s">
        <v>593</v>
      </c>
      <c r="BX3" s="37" t="s">
        <v>594</v>
      </c>
      <c r="BY3" s="38" t="s">
        <v>595</v>
      </c>
      <c r="BZ3" s="36" t="s">
        <v>596</v>
      </c>
      <c r="CA3" s="37" t="s">
        <v>597</v>
      </c>
      <c r="CB3" s="37" t="s">
        <v>598</v>
      </c>
      <c r="CC3" s="38" t="s">
        <v>599</v>
      </c>
      <c r="CD3" s="36" t="s">
        <v>600</v>
      </c>
      <c r="CE3" s="37" t="s">
        <v>601</v>
      </c>
      <c r="CF3" s="37" t="s">
        <v>602</v>
      </c>
      <c r="CG3" s="143" t="s">
        <v>603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SUM(coded_data!FJ4:FT4)</f>
        <v>5</v>
      </c>
      <c r="AQ4" s="40">
        <f>AP4/12</f>
        <v>0.41666666666666669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SUM(coded_data!FU4:FV4)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SUM(coded_data!FW4:GI4)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SUM(coded_data!GJ4:GP4)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SUM(coded_data!GQ4:GZ4)</f>
        <v>3</v>
      </c>
      <c r="BG4" s="40">
        <f>BF4/8</f>
        <v>0.375</v>
      </c>
      <c r="BH4">
        <f>IF(BI4="very high", 5, IF(BI4="high", 4, IF(BI4="moderate", 3, IF(BI4="low", 2, 1))))</f>
        <v>2</v>
      </c>
      <c r="BI4" t="str">
        <f>IF(BG4&lt;=20%, "very low", IF(BG4&lt;=40%, "low", IF(BG4&lt;=60%, "moderate", IF(BG4&lt;=80%, "high", "very high"))))</f>
        <v>low</v>
      </c>
      <c r="BJ4">
        <f>SUM(coded_data!HA4:HB4)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SUM(coded_data!HC4:HE4)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SUM(coded_data!HF4:HL4)</f>
        <v>5</v>
      </c>
      <c r="BS4" s="40">
        <f>BR4/8</f>
        <v>0.625</v>
      </c>
      <c r="BT4">
        <f>IF(BU4="very high", 5, IF(BU4="high", 4, IF(BU4="moderate", 3, IF(BU4="low", 2, 1))))</f>
        <v>4</v>
      </c>
      <c r="BU4" t="str">
        <f>IF(BS4&lt;=20%, "very low", IF(BS4&lt;=40%, "low", IF(BS4&lt;=60%, "moderate", IF(BS4&lt;=80%, "high", "very high"))))</f>
        <v>high</v>
      </c>
      <c r="BV4">
        <f>SUM(coded_data!HM4:HY4)</f>
        <v>13</v>
      </c>
      <c r="BW4" s="40">
        <f>BV4/14</f>
        <v>0.9285714285714286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SUM(coded_data!HZ4:ID4)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SUM(coded_data!IE4:IG4)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SUM(coded_data!FJ5:FT5)</f>
        <v>5</v>
      </c>
      <c r="AQ5" s="40">
        <f t="shared" ref="AQ5:AQ13" si="30">AP5/12</f>
        <v>0.41666666666666669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SUM(coded_data!FU5:FV5)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SUM(coded_data!FW5:GI5)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SUM(coded_data!GJ5:GP5)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SUM(coded_data!GQ5:GZ5)</f>
        <v>3</v>
      </c>
      <c r="BG5" s="40">
        <f t="shared" ref="BG5:BG13" si="42">BF5/8</f>
        <v>0.375</v>
      </c>
      <c r="BH5">
        <f t="shared" ref="BH5:BH13" si="43">IF(BI5="very high", 5, IF(BI5="high", 4, IF(BI5="moderate", 3, IF(BI5="low", 2, 1))))</f>
        <v>2</v>
      </c>
      <c r="BI5" t="str">
        <f t="shared" ref="BI5:BI13" si="44">IF(BG5&lt;=20%, "very low", IF(BG5&lt;=40%, "low", IF(BG5&lt;=60%, "moderate", IF(BG5&lt;=80%, "high", "very high"))))</f>
        <v>low</v>
      </c>
      <c r="BJ5">
        <f>SUM(coded_data!HA5:HB5)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SUM(coded_data!HC5:HE5)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SUM(coded_data!HF5:HL5)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SUM(coded_data!HM5:HY5)</f>
        <v>7</v>
      </c>
      <c r="BW5" s="40">
        <f t="shared" ref="BW5:BW13" si="54">BV5/14</f>
        <v>0.5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SUM(coded_data!HZ5:ID5)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SUM(coded_data!IE5:IG5)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SUM(coded_data!FJ6:FT6)</f>
        <v>3</v>
      </c>
      <c r="AQ6" s="40">
        <f t="shared" si="30"/>
        <v>0.25</v>
      </c>
      <c r="AR6">
        <f t="shared" si="31"/>
        <v>2</v>
      </c>
      <c r="AS6" t="str">
        <f t="shared" si="32"/>
        <v>low</v>
      </c>
      <c r="AT6">
        <f>SUM(coded_data!FU6:FV6)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SUM(coded_data!FW6:GI6)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SUM(coded_data!GJ6:GP6)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SUM(coded_data!GQ6:GZ6)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SUM(coded_data!HA6:HB6)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SUM(coded_data!HC6:HE6)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SUM(coded_data!HF6:HL6)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SUM(coded_data!HM6:HY6)</f>
        <v>3</v>
      </c>
      <c r="BW6" s="40">
        <f t="shared" si="54"/>
        <v>0.21428571428571427</v>
      </c>
      <c r="BX6">
        <f t="shared" si="55"/>
        <v>2</v>
      </c>
      <c r="BY6" t="str">
        <f t="shared" si="56"/>
        <v>low</v>
      </c>
      <c r="BZ6">
        <f>SUM(coded_data!HZ6:ID6)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SUM(coded_data!IE6:IG6)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SUM(coded_data!FJ7:FT7)</f>
        <v>6</v>
      </c>
      <c r="AQ7" s="40">
        <f t="shared" si="30"/>
        <v>0.5</v>
      </c>
      <c r="AR7">
        <f t="shared" si="31"/>
        <v>3</v>
      </c>
      <c r="AS7" t="str">
        <f t="shared" si="32"/>
        <v>moderate</v>
      </c>
      <c r="AT7">
        <f>SUM(coded_data!FU7:FV7)</f>
        <v>0</v>
      </c>
      <c r="AU7" s="40">
        <f t="shared" si="33"/>
        <v>0</v>
      </c>
      <c r="AV7">
        <f t="shared" si="34"/>
        <v>1</v>
      </c>
      <c r="AW7" t="str">
        <f t="shared" si="35"/>
        <v>very low</v>
      </c>
      <c r="AX7">
        <f>SUM(coded_data!FW7:GI7)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SUM(coded_data!GJ7:GP7)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SUM(coded_data!GQ7:GZ7)</f>
        <v>5</v>
      </c>
      <c r="BG7" s="40">
        <f t="shared" si="42"/>
        <v>0.625</v>
      </c>
      <c r="BH7">
        <f t="shared" si="43"/>
        <v>4</v>
      </c>
      <c r="BI7" t="str">
        <f t="shared" si="44"/>
        <v>high</v>
      </c>
      <c r="BJ7">
        <f>SUM(coded_data!HA7:HB7)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SUM(coded_data!HC7:HE7)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SUM(coded_data!HF7:HL7)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SUM(coded_data!HM7:HY7)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SUM(coded_data!HZ7:ID7)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SUM(coded_data!IE7:IG7)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SUM(coded_data!FJ8:FT8)</f>
        <v>3</v>
      </c>
      <c r="AQ8" s="40">
        <f t="shared" si="30"/>
        <v>0.25</v>
      </c>
      <c r="AR8">
        <f t="shared" si="31"/>
        <v>2</v>
      </c>
      <c r="AS8" t="str">
        <f t="shared" si="32"/>
        <v>low</v>
      </c>
      <c r="AT8">
        <f>SUM(coded_data!FU8:FV8)</f>
        <v>0</v>
      </c>
      <c r="AU8" s="40">
        <f t="shared" si="33"/>
        <v>0</v>
      </c>
      <c r="AV8">
        <f t="shared" si="34"/>
        <v>1</v>
      </c>
      <c r="AW8" t="str">
        <f t="shared" si="35"/>
        <v>very low</v>
      </c>
      <c r="AX8">
        <f>SUM(coded_data!FW8:GI8)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SUM(coded_data!GJ8:GP8)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SUM(coded_data!GQ8:GZ8)</f>
        <v>6</v>
      </c>
      <c r="BG8" s="40">
        <f t="shared" si="42"/>
        <v>0.75</v>
      </c>
      <c r="BH8">
        <f t="shared" si="43"/>
        <v>4</v>
      </c>
      <c r="BI8" t="str">
        <f t="shared" si="44"/>
        <v>high</v>
      </c>
      <c r="BJ8">
        <f>SUM(coded_data!HA8:HB8)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SUM(coded_data!HC8:HE8)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SUM(coded_data!HF8:HL8)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SUM(coded_data!HM8:HY8)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SUM(coded_data!HZ8:ID8)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SUM(coded_data!IE8:IG8)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SUM(coded_data!FJ9:FT9)</f>
        <v>5</v>
      </c>
      <c r="AQ9" s="40">
        <f t="shared" si="30"/>
        <v>0.41666666666666669</v>
      </c>
      <c r="AR9">
        <f t="shared" si="31"/>
        <v>3</v>
      </c>
      <c r="AS9" t="str">
        <f t="shared" si="32"/>
        <v>moderate</v>
      </c>
      <c r="AT9">
        <f>SUM(coded_data!FU9:FV9)</f>
        <v>0</v>
      </c>
      <c r="AU9" s="40">
        <f t="shared" si="33"/>
        <v>0</v>
      </c>
      <c r="AV9">
        <f t="shared" si="34"/>
        <v>1</v>
      </c>
      <c r="AW9" t="str">
        <f t="shared" si="35"/>
        <v>very low</v>
      </c>
      <c r="AX9">
        <f>SUM(coded_data!FW9:GI9)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SUM(coded_data!GJ9:GP9)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SUM(coded_data!GQ9:GZ9)</f>
        <v>6</v>
      </c>
      <c r="BG9" s="40">
        <f t="shared" si="42"/>
        <v>0.75</v>
      </c>
      <c r="BH9">
        <f t="shared" si="43"/>
        <v>4</v>
      </c>
      <c r="BI9" t="str">
        <f t="shared" si="44"/>
        <v>high</v>
      </c>
      <c r="BJ9">
        <f>SUM(coded_data!HA9:HB9)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SUM(coded_data!HC9:HE9)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SUM(coded_data!HF9:HL9)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SUM(coded_data!HM9:HY9)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SUM(coded_data!HZ9:ID9)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SUM(coded_data!IE9:IG9)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SUM(coded_data!FJ10:FT10)</f>
        <v>3</v>
      </c>
      <c r="AQ10" s="40">
        <f t="shared" si="30"/>
        <v>0.25</v>
      </c>
      <c r="AR10">
        <f t="shared" si="31"/>
        <v>2</v>
      </c>
      <c r="AS10" t="str">
        <f t="shared" si="32"/>
        <v>low</v>
      </c>
      <c r="AT10">
        <f>SUM(coded_data!FU10:FV10)</f>
        <v>0</v>
      </c>
      <c r="AU10" s="40">
        <f t="shared" si="33"/>
        <v>0</v>
      </c>
      <c r="AV10">
        <f t="shared" si="34"/>
        <v>1</v>
      </c>
      <c r="AW10" t="str">
        <f t="shared" si="35"/>
        <v>very low</v>
      </c>
      <c r="AX10">
        <f>SUM(coded_data!FW10:GI10)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SUM(coded_data!GJ10:GP10)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SUM(coded_data!GQ10:GZ10)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SUM(coded_data!HA10:HB10)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SUM(coded_data!HC10:HE10)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SUM(coded_data!HF10:HL10)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SUM(coded_data!HM10:HY10)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SUM(coded_data!HZ10:ID10)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SUM(coded_data!IE10:IG10)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SUM(coded_data!FJ11:FT11)</f>
        <v>4</v>
      </c>
      <c r="AQ11" s="40">
        <f t="shared" si="30"/>
        <v>0.33333333333333331</v>
      </c>
      <c r="AR11">
        <f t="shared" si="31"/>
        <v>2</v>
      </c>
      <c r="AS11" t="str">
        <f t="shared" si="32"/>
        <v>low</v>
      </c>
      <c r="AT11">
        <f>SUM(coded_data!FU11:FV11)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SUM(coded_data!FW11:GI11)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SUM(coded_data!GJ11:GP11)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SUM(coded_data!GQ11:GZ11)</f>
        <v>6</v>
      </c>
      <c r="BG11" s="40">
        <f t="shared" si="42"/>
        <v>0.75</v>
      </c>
      <c r="BH11">
        <f t="shared" si="43"/>
        <v>4</v>
      </c>
      <c r="BI11" t="str">
        <f t="shared" si="44"/>
        <v>high</v>
      </c>
      <c r="BJ11">
        <f>SUM(coded_data!HA11:HB11)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SUM(coded_data!HC11:HE11)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SUM(coded_data!HF11:HL11)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SUM(coded_data!HM11:HY11)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SUM(coded_data!HZ11:ID11)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SUM(coded_data!IE11:IG11)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SUM(coded_data!FJ12:FT12)</f>
        <v>6</v>
      </c>
      <c r="AQ12" s="40">
        <f t="shared" si="30"/>
        <v>0.5</v>
      </c>
      <c r="AR12">
        <f t="shared" si="31"/>
        <v>3</v>
      </c>
      <c r="AS12" t="str">
        <f t="shared" si="32"/>
        <v>moderate</v>
      </c>
      <c r="AT12">
        <f>SUM(coded_data!FU12:FV12)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SUM(coded_data!FW12:GI12)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SUM(coded_data!GJ12:GP12)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SUM(coded_data!GQ12:GZ12)</f>
        <v>5</v>
      </c>
      <c r="BG12" s="40">
        <f t="shared" si="42"/>
        <v>0.625</v>
      </c>
      <c r="BH12">
        <f t="shared" si="43"/>
        <v>4</v>
      </c>
      <c r="BI12" t="str">
        <f t="shared" si="44"/>
        <v>high</v>
      </c>
      <c r="BJ12">
        <f>SUM(coded_data!HA12:HB12)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SUM(coded_data!HC12:HE12)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SUM(coded_data!HF12:HL12)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SUM(coded_data!HM12:HY12)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SUM(coded_data!HZ12:ID12)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SUM(coded_data!IE12:IG12)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SUM(coded_data!FJ13:FT13)</f>
        <v>5</v>
      </c>
      <c r="AQ13" s="40">
        <f t="shared" si="30"/>
        <v>0.41666666666666669</v>
      </c>
      <c r="AR13">
        <f t="shared" si="31"/>
        <v>3</v>
      </c>
      <c r="AS13" t="str">
        <f t="shared" si="32"/>
        <v>moderate</v>
      </c>
      <c r="AT13">
        <f>SUM(coded_data!FU13:FV13)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SUM(coded_data!FW13:GI13)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SUM(coded_data!GJ13:GP13)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SUM(coded_data!GQ13:GZ13)</f>
        <v>3</v>
      </c>
      <c r="BG13" s="40">
        <f t="shared" si="42"/>
        <v>0.375</v>
      </c>
      <c r="BH13">
        <f t="shared" si="43"/>
        <v>2</v>
      </c>
      <c r="BI13" t="str">
        <f t="shared" si="44"/>
        <v>low</v>
      </c>
      <c r="BJ13">
        <f>SUM(coded_data!HA13:HB13)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SUM(coded_data!HC13:HE13)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SUM(coded_data!HF13:HL13)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SUM(coded_data!HM13:HY13)</f>
        <v>8</v>
      </c>
      <c r="BW13" s="40">
        <f t="shared" si="54"/>
        <v>0.5714285714285714</v>
      </c>
      <c r="BX13">
        <f t="shared" si="55"/>
        <v>3</v>
      </c>
      <c r="BY13" t="str">
        <f t="shared" si="56"/>
        <v>moderate</v>
      </c>
      <c r="BZ13">
        <f>SUM(coded_data!HZ13:ID13)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SUM(coded_data!IE13:IG13)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3"/>
  <sheetViews>
    <sheetView tabSelected="1" zoomScale="40" zoomScaleNormal="40" workbookViewId="0">
      <selection activeCell="I13" sqref="I13"/>
    </sheetView>
  </sheetViews>
  <sheetFormatPr defaultRowHeight="14.5" x14ac:dyDescent="0.35"/>
  <cols>
    <col min="1" max="1" width="9.54296875" style="144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B1" s="154" t="str">
        <f>CONCATENATE("SUMMARY OF VARIABLE SCORES AT (n = ", COUNT(processed_data!A:A), ")")</f>
        <v>SUMMARY OF VARIABLE SCORES AT (n = 10)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x14ac:dyDescent="0.35"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x14ac:dyDescent="0.35">
      <c r="A3" s="145" t="s">
        <v>494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</row>
    <row r="4" spans="1:13" x14ac:dyDescent="0.35">
      <c r="A4" s="144" t="s">
        <v>513</v>
      </c>
      <c r="B4" t="s">
        <v>514</v>
      </c>
      <c r="C4" t="s">
        <v>515</v>
      </c>
      <c r="D4" t="s">
        <v>516</v>
      </c>
      <c r="E4" t="s">
        <v>517</v>
      </c>
      <c r="F4" t="s">
        <v>629</v>
      </c>
      <c r="G4" t="s">
        <v>518</v>
      </c>
      <c r="H4" t="s">
        <v>519</v>
      </c>
      <c r="I4" s="40" t="s">
        <v>520</v>
      </c>
      <c r="J4" t="s">
        <v>521</v>
      </c>
      <c r="K4" t="s">
        <v>509</v>
      </c>
      <c r="L4" t="s">
        <v>522</v>
      </c>
      <c r="M4" t="s">
        <v>523</v>
      </c>
    </row>
    <row r="5" spans="1:13" x14ac:dyDescent="0.35">
      <c r="A5" s="144" t="s">
        <v>604</v>
      </c>
      <c r="B5" t="s">
        <v>467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>D5-C5</f>
        <v>3</v>
      </c>
      <c r="M5">
        <f>_xlfn.STDEV.S(processed_data!B:B)</f>
        <v>0.99442892601175348</v>
      </c>
    </row>
    <row r="6" spans="1:13" x14ac:dyDescent="0.35">
      <c r="A6" s="144" t="s">
        <v>605</v>
      </c>
      <c r="B6" t="s">
        <v>468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0">IF(I6&lt;=20%, "very low", IF(I6&lt;=40%, "low", IF(I6&lt;=60%, "moderate", IF(I6&lt;=80%, "high", "very high"))))</f>
        <v>high</v>
      </c>
      <c r="K6">
        <f t="shared" ref="K6:K10" si="1">IF(J6="very high", 5, IF(J6="high", 4, IF(J6="moderate", 3, IF(J6="low", 2, 1))))</f>
        <v>4</v>
      </c>
      <c r="L6">
        <f>D6-C6</f>
        <v>3</v>
      </c>
      <c r="M6">
        <f>_xlfn.STDEV.S(processed_data!F:F)</f>
        <v>1.0327955589886442</v>
      </c>
    </row>
    <row r="7" spans="1:13" x14ac:dyDescent="0.35">
      <c r="A7" s="144" t="s">
        <v>606</v>
      </c>
      <c r="B7" t="s">
        <v>469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0"/>
        <v>very low</v>
      </c>
      <c r="K7">
        <f t="shared" si="1"/>
        <v>1</v>
      </c>
      <c r="L7">
        <f>D7-C7</f>
        <v>6</v>
      </c>
      <c r="M7">
        <f>_xlfn.STDEV.S(processed_data!J:J)</f>
        <v>2.5905812303633931</v>
      </c>
    </row>
    <row r="8" spans="1:13" x14ac:dyDescent="0.35">
      <c r="A8" s="144" t="s">
        <v>607</v>
      </c>
      <c r="B8" t="s">
        <v>501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0"/>
        <v>very low</v>
      </c>
      <c r="K8">
        <f t="shared" si="1"/>
        <v>1</v>
      </c>
      <c r="L8">
        <f>D8-C8</f>
        <v>6</v>
      </c>
      <c r="M8">
        <f>_xlfn.STDEV.S(processed_data!N:N)</f>
        <v>2.4608038433722332</v>
      </c>
    </row>
    <row r="9" spans="1:13" x14ac:dyDescent="0.35">
      <c r="A9" s="144" t="s">
        <v>608</v>
      </c>
      <c r="B9" t="s">
        <v>470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0"/>
        <v>moderate</v>
      </c>
      <c r="K9">
        <f t="shared" si="1"/>
        <v>3</v>
      </c>
      <c r="L9">
        <f>D9-C9</f>
        <v>4</v>
      </c>
      <c r="M9">
        <f>_xlfn.STDEV.S(processed_data!R:R)</f>
        <v>1.6633299933166201</v>
      </c>
    </row>
    <row r="10" spans="1:13" x14ac:dyDescent="0.35">
      <c r="A10" s="144" t="s">
        <v>609</v>
      </c>
      <c r="B10" t="s">
        <v>471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0"/>
        <v>high</v>
      </c>
      <c r="K10">
        <f t="shared" si="1"/>
        <v>4</v>
      </c>
      <c r="L10">
        <f>D10-C10</f>
        <v>5</v>
      </c>
      <c r="M10">
        <f>_xlfn.STDEV.S(processed_data!V:V)</f>
        <v>1.5491933384829668</v>
      </c>
    </row>
    <row r="11" spans="1:13" x14ac:dyDescent="0.35">
      <c r="A11" s="147" t="s">
        <v>495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</row>
    <row r="12" spans="1:13" x14ac:dyDescent="0.35">
      <c r="A12" s="144" t="s">
        <v>513</v>
      </c>
      <c r="B12" t="s">
        <v>514</v>
      </c>
      <c r="C12" t="s">
        <v>515</v>
      </c>
      <c r="D12" t="s">
        <v>516</v>
      </c>
      <c r="E12" t="s">
        <v>517</v>
      </c>
      <c r="F12" t="s">
        <v>629</v>
      </c>
      <c r="G12" t="s">
        <v>518</v>
      </c>
      <c r="H12" t="s">
        <v>519</v>
      </c>
      <c r="I12" s="40" t="s">
        <v>635</v>
      </c>
      <c r="J12" t="s">
        <v>521</v>
      </c>
      <c r="K12" t="s">
        <v>509</v>
      </c>
      <c r="L12" t="s">
        <v>522</v>
      </c>
      <c r="M12" t="s">
        <v>523</v>
      </c>
    </row>
    <row r="13" spans="1:13" x14ac:dyDescent="0.35">
      <c r="A13" s="144" t="s">
        <v>610</v>
      </c>
      <c r="B13" t="s">
        <v>472</v>
      </c>
      <c r="C13">
        <f>MIN(processed_data!Z:Z)</f>
        <v>7</v>
      </c>
      <c r="D13">
        <f>MAX(processed_data!Z:Z)</f>
        <v>10</v>
      </c>
      <c r="E13">
        <f>AVERAGE(processed_data!Z:Z)</f>
        <v>9.1</v>
      </c>
      <c r="F13">
        <f>MEDIAN(processed_data!Z:Z)</f>
        <v>9</v>
      </c>
      <c r="G13">
        <f>MODE(processed_data!Z:Z)</f>
        <v>10</v>
      </c>
      <c r="H13">
        <f>SUM(processed_data!Z:Z)</f>
        <v>91</v>
      </c>
      <c r="I13" s="40">
        <f>H13/COUNT(processed_data!A:A)/10</f>
        <v>0.90999999999999992</v>
      </c>
      <c r="J13" t="str">
        <f t="shared" ref="J13:J14" si="2">IF(I13&lt;=20%, "very low", IF(I13&lt;=40%, "low", IF(I13&lt;=60%, "moderate", IF(I13&lt;=80%, "high", "very high"))))</f>
        <v>very high</v>
      </c>
      <c r="K13">
        <f t="shared" ref="K13:K14" si="3">IF(J13="very high", 5, IF(J13="high", 4, IF(J13="moderate", 3, IF(J13="low", 2, 1))))</f>
        <v>5</v>
      </c>
      <c r="L13">
        <f>D13-C13</f>
        <v>3</v>
      </c>
      <c r="M13">
        <f>_xlfn.STDEV.S(processed_data!Z:Z)</f>
        <v>0.99442892601175192</v>
      </c>
    </row>
    <row r="14" spans="1:13" x14ac:dyDescent="0.35">
      <c r="A14" s="144" t="s">
        <v>611</v>
      </c>
      <c r="B14" t="s">
        <v>473</v>
      </c>
      <c r="C14">
        <f>MIN(processed_data!AD:AD)</f>
        <v>26</v>
      </c>
      <c r="D14">
        <f>MAX(processed_data!AD:AD)</f>
        <v>33</v>
      </c>
      <c r="E14">
        <f>AVERAGE(processed_data!AD:AD)</f>
        <v>29.1</v>
      </c>
      <c r="F14">
        <f>MEDIAN(processed_data!AD:AD)</f>
        <v>29.5</v>
      </c>
      <c r="G14">
        <f>MODE(processed_data!AD:AD)</f>
        <v>31</v>
      </c>
      <c r="H14">
        <f>SUM(processed_data!AD:AD)</f>
        <v>291</v>
      </c>
      <c r="I14" s="40">
        <f>H14/COUNT(processed_data!A:A)/40</f>
        <v>0.72750000000000004</v>
      </c>
      <c r="J14" t="str">
        <f t="shared" si="2"/>
        <v>high</v>
      </c>
      <c r="K14">
        <f t="shared" si="3"/>
        <v>4</v>
      </c>
      <c r="L14">
        <f>D14-C14</f>
        <v>7</v>
      </c>
      <c r="M14">
        <f>_xlfn.STDEV.S(processed_data!AD:AD)</f>
        <v>2.4698178070456938</v>
      </c>
    </row>
    <row r="15" spans="1:13" x14ac:dyDescent="0.35">
      <c r="A15" s="149" t="s">
        <v>496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</row>
    <row r="16" spans="1:13" x14ac:dyDescent="0.35">
      <c r="A16" s="144" t="s">
        <v>513</v>
      </c>
      <c r="B16" t="s">
        <v>514</v>
      </c>
      <c r="C16" t="s">
        <v>515</v>
      </c>
      <c r="D16" t="s">
        <v>516</v>
      </c>
      <c r="E16" t="s">
        <v>517</v>
      </c>
      <c r="F16" t="s">
        <v>629</v>
      </c>
      <c r="G16" t="s">
        <v>518</v>
      </c>
      <c r="H16" t="s">
        <v>519</v>
      </c>
      <c r="I16" s="40" t="s">
        <v>520</v>
      </c>
      <c r="J16" t="s">
        <v>521</v>
      </c>
      <c r="K16" t="s">
        <v>509</v>
      </c>
      <c r="L16" t="s">
        <v>522</v>
      </c>
      <c r="M16" t="s">
        <v>523</v>
      </c>
    </row>
    <row r="17" spans="1:13" x14ac:dyDescent="0.35">
      <c r="A17" s="144" t="s">
        <v>612</v>
      </c>
      <c r="B17" t="s">
        <v>512</v>
      </c>
      <c r="C17">
        <f>MIN(processed_data!AH:AH)</f>
        <v>8</v>
      </c>
      <c r="D17">
        <f>MAX(processed_data!AH:AH)</f>
        <v>16</v>
      </c>
      <c r="E17">
        <f>AVERAGE(processed_data!AH:AH)</f>
        <v>11.6</v>
      </c>
      <c r="F17">
        <f>MEDIAN(processed_data!AH:AH)</f>
        <v>12</v>
      </c>
      <c r="G17">
        <f>MODE(processed_data!AH:AH)</f>
        <v>12</v>
      </c>
      <c r="H17">
        <f>SUM(processed_data!AH:AH)</f>
        <v>116</v>
      </c>
      <c r="I17" s="40">
        <f>H17/COUNT(processed_data!A:A)/17</f>
        <v>0.68235294117647061</v>
      </c>
      <c r="J17" t="str">
        <f t="shared" ref="J17:J24" si="4">IF(I17&lt;=20%, "very low", IF(I17&lt;=40%, "low", IF(I17&lt;=60%, "moderate", IF(I17&lt;=80%, "high", "very high"))))</f>
        <v>high</v>
      </c>
      <c r="K17">
        <f t="shared" ref="K17:K24" si="5">IF(J17="very high", 5, IF(J17="high", 4, IF(J17="moderate", 3, IF(J17="low", 2, 1))))</f>
        <v>4</v>
      </c>
      <c r="L17">
        <f>D17-C17</f>
        <v>8</v>
      </c>
      <c r="M17">
        <f>_xlfn.STDEV.S(processed_data!AH:AH)</f>
        <v>2.4585451886114389</v>
      </c>
    </row>
    <row r="18" spans="1:13" x14ac:dyDescent="0.35">
      <c r="A18" s="144" t="s">
        <v>613</v>
      </c>
      <c r="B18" t="s">
        <v>475</v>
      </c>
      <c r="C18">
        <f>MIN(processed_data!AL:AL)</f>
        <v>6</v>
      </c>
      <c r="D18">
        <f>MAX(processed_data!AL:AL)</f>
        <v>12</v>
      </c>
      <c r="E18">
        <f>AVERAGE(processed_data!AL:AL)</f>
        <v>7.7</v>
      </c>
      <c r="F18">
        <f>MEDIAN(processed_data!AL:AL)</f>
        <v>7</v>
      </c>
      <c r="G18">
        <f>MODE(processed_data!AL:AL)</f>
        <v>7</v>
      </c>
      <c r="H18">
        <f>SUM(processed_data!AL:AL)</f>
        <v>77</v>
      </c>
      <c r="I18" s="40">
        <f>H18/COUNT(processed_data!A:A)/13</f>
        <v>0.59230769230769231</v>
      </c>
      <c r="J18" t="str">
        <f t="shared" si="4"/>
        <v>moderate</v>
      </c>
      <c r="K18">
        <f t="shared" si="5"/>
        <v>3</v>
      </c>
      <c r="L18">
        <f>D18-C18</f>
        <v>6</v>
      </c>
      <c r="M18">
        <f>_xlfn.STDEV.S(processed_data!AL:AL)</f>
        <v>1.8885620632287066</v>
      </c>
    </row>
    <row r="19" spans="1:13" x14ac:dyDescent="0.35">
      <c r="A19" s="144" t="s">
        <v>614</v>
      </c>
      <c r="B19" t="s">
        <v>502</v>
      </c>
      <c r="C19">
        <f>MIN(processed_data!AP:AP)</f>
        <v>3</v>
      </c>
      <c r="D19">
        <f>MAX(processed_data!AP:AP)</f>
        <v>6</v>
      </c>
      <c r="E19">
        <f>AVERAGE(processed_data!AP:AP)</f>
        <v>4.5</v>
      </c>
      <c r="F19">
        <f>MEDIAN(processed_data!AP:AP)</f>
        <v>5</v>
      </c>
      <c r="G19">
        <f>MODE(processed_data!AP:AP)</f>
        <v>5</v>
      </c>
      <c r="H19">
        <f>SUM(processed_data!AP:AP)</f>
        <v>45</v>
      </c>
      <c r="I19" s="40">
        <f>H19/COUNT(processed_data!A:A)/12</f>
        <v>0.375</v>
      </c>
      <c r="J19" t="str">
        <f t="shared" si="4"/>
        <v>low</v>
      </c>
      <c r="K19">
        <f t="shared" si="5"/>
        <v>2</v>
      </c>
      <c r="L19">
        <f>D19-C19</f>
        <v>3</v>
      </c>
      <c r="M19">
        <f>_xlfn.STDEV.S(processed_data!AP:AP)</f>
        <v>1.1785113019775793</v>
      </c>
    </row>
    <row r="20" spans="1:13" x14ac:dyDescent="0.35">
      <c r="A20" s="144" t="s">
        <v>615</v>
      </c>
      <c r="B20" t="s">
        <v>625</v>
      </c>
      <c r="C20">
        <f>MIN(processed_data!AT:AT)</f>
        <v>0</v>
      </c>
      <c r="D20">
        <f>MAX(processed_data!AT:AT)</f>
        <v>2</v>
      </c>
      <c r="E20">
        <f>AVERAGE(processed_data!AT:AT)</f>
        <v>0.6</v>
      </c>
      <c r="F20">
        <f>MEDIAN(processed_data!AT:AT)</f>
        <v>0</v>
      </c>
      <c r="G20">
        <f>MODE(processed_data!AT:AT)</f>
        <v>0</v>
      </c>
      <c r="H20">
        <f>SUM(processed_data!AT:AT)</f>
        <v>6</v>
      </c>
      <c r="I20" s="40">
        <f>H20/COUNT(processed_data!A:A)/3</f>
        <v>0.19999999999999998</v>
      </c>
      <c r="J20" t="str">
        <f t="shared" si="4"/>
        <v>very low</v>
      </c>
      <c r="K20">
        <f t="shared" si="5"/>
        <v>1</v>
      </c>
      <c r="L20">
        <f>D20-C20</f>
        <v>2</v>
      </c>
      <c r="M20">
        <f>_xlfn.STDEV.S(processed_data!AT:AT)</f>
        <v>0.84327404271156781</v>
      </c>
    </row>
    <row r="21" spans="1:13" x14ac:dyDescent="0.35">
      <c r="A21" s="144" t="s">
        <v>616</v>
      </c>
      <c r="B21" t="s">
        <v>626</v>
      </c>
      <c r="C21">
        <f>MIN(processed_data!AX:AX)</f>
        <v>3</v>
      </c>
      <c r="D21">
        <f>MAX(processed_data!AX:AX)</f>
        <v>8</v>
      </c>
      <c r="E21">
        <f>AVERAGE(processed_data!AX:AX)</f>
        <v>6.3</v>
      </c>
      <c r="F21">
        <f>MEDIAN(processed_data!AX:AX)</f>
        <v>7</v>
      </c>
      <c r="G21">
        <f>MODE(processed_data!AX:AX)</f>
        <v>7</v>
      </c>
      <c r="H21">
        <f>SUM(processed_data!AX:AX)</f>
        <v>63</v>
      </c>
      <c r="I21" s="40">
        <f>H21/COUNT(processed_data!A:A)/13</f>
        <v>0.48461538461538461</v>
      </c>
      <c r="J21" t="str">
        <f t="shared" si="4"/>
        <v>moderate</v>
      </c>
      <c r="K21">
        <f t="shared" si="5"/>
        <v>3</v>
      </c>
      <c r="L21">
        <f>D21-C21</f>
        <v>5</v>
      </c>
      <c r="M21">
        <f>_xlfn.STDEV.S(processed_data!AX:AX)</f>
        <v>1.8885620632287066</v>
      </c>
    </row>
    <row r="22" spans="1:13" x14ac:dyDescent="0.35">
      <c r="A22" s="144" t="s">
        <v>617</v>
      </c>
      <c r="B22" t="s">
        <v>479</v>
      </c>
      <c r="C22">
        <f>MIN(processed_data!BB:BB)</f>
        <v>1</v>
      </c>
      <c r="D22">
        <f>MAX(processed_data!BB:BB)</f>
        <v>7</v>
      </c>
      <c r="E22">
        <f>AVERAGE(processed_data!BB:BB)</f>
        <v>2.8</v>
      </c>
      <c r="F22">
        <f>MEDIAN(processed_data!BB:BB)</f>
        <v>2</v>
      </c>
      <c r="G22">
        <f>MODE(processed_data!BB:BB)</f>
        <v>2</v>
      </c>
      <c r="H22">
        <f>SUM(processed_data!BB:BB)</f>
        <v>28</v>
      </c>
      <c r="I22" s="40">
        <f>H22/COUNT(processed_data!A:A)/7</f>
        <v>0.39999999999999997</v>
      </c>
      <c r="J22" t="str">
        <f t="shared" si="4"/>
        <v>low</v>
      </c>
      <c r="K22">
        <f t="shared" si="5"/>
        <v>2</v>
      </c>
      <c r="L22">
        <f>D22-C22</f>
        <v>6</v>
      </c>
      <c r="M22">
        <f>_xlfn.STDEV.S(processed_data!BB:BB)</f>
        <v>2.0976176963403028</v>
      </c>
    </row>
    <row r="23" spans="1:13" x14ac:dyDescent="0.35">
      <c r="A23" s="144" t="s">
        <v>618</v>
      </c>
      <c r="B23" t="s">
        <v>511</v>
      </c>
      <c r="C23">
        <f>MIN(processed_data!BF:BF)</f>
        <v>3</v>
      </c>
      <c r="D23">
        <f>MAX(processed_data!BF:BF)</f>
        <v>6</v>
      </c>
      <c r="E23">
        <f>AVERAGE(processed_data!BF:BF)</f>
        <v>4.4000000000000004</v>
      </c>
      <c r="F23">
        <f>MEDIAN(processed_data!BF:BF)</f>
        <v>4.5</v>
      </c>
      <c r="G23">
        <f>MODE(processed_data!BF:BF)</f>
        <v>3</v>
      </c>
      <c r="H23">
        <f>SUM(processed_data!BF:BF)</f>
        <v>44</v>
      </c>
      <c r="I23" s="40">
        <f>H23/COUNT(processed_data!A:A)/8</f>
        <v>0.55000000000000004</v>
      </c>
      <c r="J23" t="str">
        <f t="shared" si="4"/>
        <v>moderate</v>
      </c>
      <c r="K23">
        <f t="shared" si="5"/>
        <v>3</v>
      </c>
      <c r="L23">
        <f>D23-C23</f>
        <v>3</v>
      </c>
      <c r="M23">
        <f>_xlfn.STDEV.S(processed_data!BF:BF)</f>
        <v>1.3498971154211061</v>
      </c>
    </row>
    <row r="24" spans="1:13" x14ac:dyDescent="0.35">
      <c r="A24" s="144" t="s">
        <v>619</v>
      </c>
      <c r="B24" t="s">
        <v>481</v>
      </c>
      <c r="C24">
        <f>MIN(processed_data!BJ:BJ)</f>
        <v>0</v>
      </c>
      <c r="D24">
        <f>MAX(processed_data!BJ:BJ)</f>
        <v>4</v>
      </c>
      <c r="E24">
        <f>AVERAGE(processed_data!BJ:BJ)</f>
        <v>1.2</v>
      </c>
      <c r="F24">
        <f>MEDIAN(processed_data!BJ:BJ)</f>
        <v>0</v>
      </c>
      <c r="G24">
        <f>MODE(processed_data!BJ:BJ)</f>
        <v>0</v>
      </c>
      <c r="H24">
        <f>SUM(processed_data!BJ:BJ)</f>
        <v>12</v>
      </c>
      <c r="I24" s="40">
        <f>H24/COUNT(processed_data!A:A)/4</f>
        <v>0.3</v>
      </c>
      <c r="J24" t="str">
        <f t="shared" si="4"/>
        <v>low</v>
      </c>
      <c r="K24">
        <f t="shared" si="5"/>
        <v>2</v>
      </c>
      <c r="L24">
        <f>D24-C24</f>
        <v>4</v>
      </c>
      <c r="M24">
        <f>_xlfn.STDEV.S(processed_data!BJ:BJ)</f>
        <v>1.9321835661585918</v>
      </c>
    </row>
    <row r="25" spans="1:13" x14ac:dyDescent="0.35">
      <c r="A25" s="150" t="s">
        <v>630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1:13" x14ac:dyDescent="0.35">
      <c r="A26" s="144" t="s">
        <v>513</v>
      </c>
      <c r="B26" t="s">
        <v>514</v>
      </c>
      <c r="C26" t="s">
        <v>515</v>
      </c>
      <c r="D26" t="s">
        <v>516</v>
      </c>
      <c r="E26" t="s">
        <v>517</v>
      </c>
      <c r="F26" t="s">
        <v>629</v>
      </c>
      <c r="G26" t="s">
        <v>518</v>
      </c>
      <c r="H26" t="s">
        <v>519</v>
      </c>
      <c r="I26" s="40" t="s">
        <v>520</v>
      </c>
      <c r="J26" t="s">
        <v>521</v>
      </c>
      <c r="K26" t="s">
        <v>509</v>
      </c>
      <c r="L26" t="s">
        <v>522</v>
      </c>
      <c r="M26" t="s">
        <v>523</v>
      </c>
    </row>
    <row r="27" spans="1:13" x14ac:dyDescent="0.35">
      <c r="A27" s="144" t="s">
        <v>620</v>
      </c>
      <c r="B27" t="s">
        <v>482</v>
      </c>
      <c r="C27">
        <f>MIN(processed_data!BN:BN)</f>
        <v>1</v>
      </c>
      <c r="D27">
        <f>MAX(processed_data!BN:BN)</f>
        <v>2</v>
      </c>
      <c r="E27">
        <f>AVERAGE(processed_data!BN:BN)</f>
        <v>1.5</v>
      </c>
      <c r="F27">
        <f>MEDIAN(processed_data!BN:BN)</f>
        <v>1.5</v>
      </c>
      <c r="G27">
        <f>MODE(processed_data!BN:BN)</f>
        <v>2</v>
      </c>
      <c r="H27">
        <f>SUM(processed_data!BN:BN)</f>
        <v>15</v>
      </c>
      <c r="I27" s="40">
        <f>H27/COUNT(processed_data!A:A)/3</f>
        <v>0.5</v>
      </c>
      <c r="J27" t="str">
        <f t="shared" ref="J27:J32" si="6">IF(I27&lt;=20%, "very low", IF(I27&lt;=40%, "low", IF(I27&lt;=60%, "moderate", IF(I27&lt;=80%, "high", "very high"))))</f>
        <v>moderate</v>
      </c>
      <c r="K27">
        <f t="shared" ref="K27:K32" si="7">IF(J27="very high", 5, IF(J27="high", 4, IF(J27="moderate", 3, IF(J27="low", 2, 1))))</f>
        <v>3</v>
      </c>
      <c r="L27">
        <f>D27-C27</f>
        <v>1</v>
      </c>
      <c r="M27">
        <f>_xlfn.STDEV.S(processed_data!BN:BN)</f>
        <v>0.52704627669472992</v>
      </c>
    </row>
    <row r="28" spans="1:13" x14ac:dyDescent="0.35">
      <c r="A28" s="151" t="s">
        <v>631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1:13" x14ac:dyDescent="0.35">
      <c r="A29" s="144" t="s">
        <v>513</v>
      </c>
      <c r="B29" t="s">
        <v>514</v>
      </c>
      <c r="C29" t="s">
        <v>515</v>
      </c>
      <c r="D29" t="s">
        <v>516</v>
      </c>
      <c r="E29" t="s">
        <v>517</v>
      </c>
      <c r="F29" t="s">
        <v>629</v>
      </c>
      <c r="G29" t="s">
        <v>518</v>
      </c>
      <c r="H29" t="s">
        <v>519</v>
      </c>
      <c r="I29" s="40" t="s">
        <v>520</v>
      </c>
      <c r="J29" t="s">
        <v>521</v>
      </c>
      <c r="K29" t="s">
        <v>509</v>
      </c>
      <c r="L29" t="s">
        <v>522</v>
      </c>
      <c r="M29" t="s">
        <v>523</v>
      </c>
    </row>
    <row r="30" spans="1:13" x14ac:dyDescent="0.35">
      <c r="A30" s="144" t="s">
        <v>621</v>
      </c>
      <c r="B30" t="s">
        <v>627</v>
      </c>
      <c r="C30">
        <f>MIN(processed_data!BR:BR)</f>
        <v>1</v>
      </c>
      <c r="D30">
        <f>MAX(processed_data!BR:BR)</f>
        <v>6</v>
      </c>
      <c r="E30">
        <f>AVERAGE(processed_data!BR:BR)</f>
        <v>2.4</v>
      </c>
      <c r="F30">
        <f>MEDIAN(processed_data!BR:BR)</f>
        <v>1</v>
      </c>
      <c r="G30">
        <f>MODE(processed_data!BR:BR)</f>
        <v>1</v>
      </c>
      <c r="H30">
        <f>SUM(processed_data!BR:BR)</f>
        <v>24</v>
      </c>
      <c r="I30" s="40">
        <f>H30/COUNT(processed_data!A:A)/8</f>
        <v>0.3</v>
      </c>
      <c r="J30" t="str">
        <f>IF(I30&lt;=20%, "very low", IF(I30&lt;=40%, "low", IF(I30&lt;=60%, "moderate", IF(I30&lt;=80%, "high", "very high"))))</f>
        <v>low</v>
      </c>
      <c r="K30">
        <f>IF(J30="very high", 5, IF(J30="high", 4, IF(J30="moderate", 3, IF(J30="low", 2, 1))))</f>
        <v>2</v>
      </c>
      <c r="L30">
        <f>D30-C30</f>
        <v>5</v>
      </c>
      <c r="M30">
        <f>_xlfn.STDEV.S(processed_data!BR:BR)</f>
        <v>1.9550504398153572</v>
      </c>
    </row>
    <row r="31" spans="1:13" x14ac:dyDescent="0.35">
      <c r="A31" s="144" t="s">
        <v>622</v>
      </c>
      <c r="B31" t="s">
        <v>628</v>
      </c>
      <c r="C31">
        <f>MIN(processed_data!BV:BV)</f>
        <v>0</v>
      </c>
      <c r="D31">
        <f>MAX(processed_data!BV:BV)</f>
        <v>13</v>
      </c>
      <c r="E31">
        <f>AVERAGE(processed_data!BV:BV)</f>
        <v>3.1</v>
      </c>
      <c r="F31">
        <f>MEDIAN(processed_data!BV:BV)</f>
        <v>0</v>
      </c>
      <c r="G31">
        <f>MODE(processed_data!BV:BV)</f>
        <v>0</v>
      </c>
      <c r="H31">
        <f>SUM(processed_data!BV:BV)</f>
        <v>31</v>
      </c>
      <c r="I31" s="40">
        <f>H31/COUNT(processed_data!A:A)/14</f>
        <v>0.22142857142857145</v>
      </c>
      <c r="J31" t="str">
        <f>IF(I31&lt;=20%, "very low", IF(I31&lt;=40%, "low", IF(I31&lt;=60%, "moderate", IF(I31&lt;=80%, "high", "very high"))))</f>
        <v>low</v>
      </c>
      <c r="K31">
        <f>IF(J31="very high", 5, IF(J31="high", 4, IF(J31="moderate", 3, IF(J31="low", 2, 1))))</f>
        <v>2</v>
      </c>
      <c r="L31">
        <f>D31-C31</f>
        <v>13</v>
      </c>
      <c r="M31">
        <f>_xlfn.STDEV.S(processed_data!BV:BV)</f>
        <v>4.6535530034110018</v>
      </c>
    </row>
    <row r="32" spans="1:13" x14ac:dyDescent="0.35">
      <c r="A32" s="144" t="s">
        <v>623</v>
      </c>
      <c r="B32" t="s">
        <v>484</v>
      </c>
      <c r="C32">
        <f>MIN(processed_data!BZ:BZ)</f>
        <v>0</v>
      </c>
      <c r="D32">
        <f>MAX(processed_data!BZ:BZ)</f>
        <v>5</v>
      </c>
      <c r="E32">
        <f>AVERAGE(processed_data!BZ:BZ)</f>
        <v>1.1000000000000001</v>
      </c>
      <c r="F32">
        <f>MEDIAN(processed_data!BZ:BZ)</f>
        <v>1</v>
      </c>
      <c r="G32">
        <f>MODE(processed_data!BZ:BZ)</f>
        <v>1</v>
      </c>
      <c r="H32">
        <f>SUM(processed_data!BZ:BZ)</f>
        <v>11</v>
      </c>
      <c r="I32" s="40">
        <f>H32/COUNT(processed_data!A:A)/5</f>
        <v>0.22000000000000003</v>
      </c>
      <c r="J32" t="str">
        <f>IF(I32&lt;=20%, "very low", IF(I32&lt;=40%, "low", IF(I32&lt;=60%, "moderate", IF(I32&lt;=80%, "high", "very high"))))</f>
        <v>low</v>
      </c>
      <c r="K32">
        <f>IF(J32="very high", 5, IF(J32="high", 4, IF(J32="moderate", 3, IF(J32="low", 2, 1))))</f>
        <v>2</v>
      </c>
      <c r="L32">
        <f>D32-C32</f>
        <v>5</v>
      </c>
      <c r="M32">
        <f>_xlfn.STDEV.S(processed_data!BZ:BZ)</f>
        <v>1.4491376746189437</v>
      </c>
    </row>
    <row r="33" spans="1:13" x14ac:dyDescent="0.35">
      <c r="A33" s="144" t="s">
        <v>624</v>
      </c>
      <c r="B33" t="s">
        <v>486</v>
      </c>
      <c r="C33">
        <f>MIN(processed_data!CD:CD)</f>
        <v>0</v>
      </c>
      <c r="D33">
        <f>MAX(processed_data!CD:CD)</f>
        <v>4</v>
      </c>
      <c r="E33">
        <f>AVERAGE(processed_data!CD:CD)</f>
        <v>1.1000000000000001</v>
      </c>
      <c r="F33">
        <f>MEDIAN(processed_data!CD:CD)</f>
        <v>1</v>
      </c>
      <c r="G33">
        <f>MODE(processed_data!CD:CD)</f>
        <v>1</v>
      </c>
      <c r="H33">
        <f>SUM(processed_data!CD:CD)</f>
        <v>11</v>
      </c>
      <c r="I33" s="40">
        <f>H33/COUNT(processed_data!A:A)/4</f>
        <v>0.27500000000000002</v>
      </c>
      <c r="J33" t="str">
        <f>IF(I33&lt;=20%, "very low", IF(I33&lt;=40%, "low", IF(I33&lt;=60%, "moderate", IF(I33&lt;=80%, "high", "very high"))))</f>
        <v>low</v>
      </c>
      <c r="K33">
        <f>IF(J33="very high", 5, IF(J33="high", 4, IF(J33="moderate", 3, IF(J33="low", 2, 1))))</f>
        <v>2</v>
      </c>
      <c r="L33">
        <f>D33-C33</f>
        <v>4</v>
      </c>
      <c r="M33">
        <f>_xlfn.STDEV.S(processed_data!CD:CD)</f>
        <v>1.1972189997378648</v>
      </c>
    </row>
  </sheetData>
  <mergeCells count="6">
    <mergeCell ref="A3:M3"/>
    <mergeCell ref="A11:M11"/>
    <mergeCell ref="A15:M15"/>
    <mergeCell ref="A25:M25"/>
    <mergeCell ref="A28:M28"/>
    <mergeCell ref="B1:M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3:I14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7:I24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27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0:I33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I17:I24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I30:I33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3:A71"/>
  <sheetViews>
    <sheetView topLeftCell="A25" zoomScale="60" zoomScaleNormal="60" workbookViewId="0">
      <selection activeCell="C41" sqref="C41"/>
    </sheetView>
  </sheetViews>
  <sheetFormatPr defaultRowHeight="14.5" x14ac:dyDescent="0.35"/>
  <cols>
    <col min="1" max="1" width="37.26953125" customWidth="1"/>
  </cols>
  <sheetData>
    <row r="3" spans="1:1" x14ac:dyDescent="0.35">
      <c r="A3" s="153" t="s">
        <v>632</v>
      </c>
    </row>
    <row r="4" spans="1:1" x14ac:dyDescent="0.35">
      <c r="A4" s="153"/>
    </row>
    <row r="5" spans="1:1" x14ac:dyDescent="0.35">
      <c r="A5" t="s">
        <v>467</v>
      </c>
    </row>
    <row r="6" spans="1:1" x14ac:dyDescent="0.35">
      <c r="A6" t="s">
        <v>468</v>
      </c>
    </row>
    <row r="7" spans="1:1" x14ac:dyDescent="0.35">
      <c r="A7" t="s">
        <v>469</v>
      </c>
    </row>
    <row r="8" spans="1:1" x14ac:dyDescent="0.35">
      <c r="A8" t="s">
        <v>501</v>
      </c>
    </row>
    <row r="9" spans="1:1" x14ac:dyDescent="0.35">
      <c r="A9" t="s">
        <v>470</v>
      </c>
    </row>
    <row r="10" spans="1:1" x14ac:dyDescent="0.35">
      <c r="A10" t="s">
        <v>471</v>
      </c>
    </row>
    <row r="11" spans="1:1" x14ac:dyDescent="0.35">
      <c r="A11" t="s">
        <v>472</v>
      </c>
    </row>
    <row r="12" spans="1:1" x14ac:dyDescent="0.35">
      <c r="A12" t="s">
        <v>473</v>
      </c>
    </row>
    <row r="13" spans="1:1" x14ac:dyDescent="0.35">
      <c r="A13" t="s">
        <v>512</v>
      </c>
    </row>
    <row r="14" spans="1:1" x14ac:dyDescent="0.35">
      <c r="A14" t="s">
        <v>475</v>
      </c>
    </row>
    <row r="15" spans="1:1" x14ac:dyDescent="0.35">
      <c r="A15" t="s">
        <v>502</v>
      </c>
    </row>
    <row r="16" spans="1:1" x14ac:dyDescent="0.35">
      <c r="A16" t="s">
        <v>625</v>
      </c>
    </row>
    <row r="17" spans="1:1" x14ac:dyDescent="0.35">
      <c r="A17" t="s">
        <v>626</v>
      </c>
    </row>
    <row r="18" spans="1:1" x14ac:dyDescent="0.35">
      <c r="A18" t="s">
        <v>479</v>
      </c>
    </row>
    <row r="19" spans="1:1" x14ac:dyDescent="0.35">
      <c r="A19" t="s">
        <v>511</v>
      </c>
    </row>
    <row r="20" spans="1:1" x14ac:dyDescent="0.35">
      <c r="A20" t="s">
        <v>481</v>
      </c>
    </row>
    <row r="21" spans="1:1" x14ac:dyDescent="0.35">
      <c r="A21" t="s">
        <v>482</v>
      </c>
    </row>
    <row r="22" spans="1:1" x14ac:dyDescent="0.35">
      <c r="A22" t="s">
        <v>627</v>
      </c>
    </row>
    <row r="23" spans="1:1" x14ac:dyDescent="0.35">
      <c r="A23" t="s">
        <v>628</v>
      </c>
    </row>
    <row r="24" spans="1:1" x14ac:dyDescent="0.35">
      <c r="A24" t="s">
        <v>484</v>
      </c>
    </row>
    <row r="25" spans="1:1" x14ac:dyDescent="0.35">
      <c r="A25" t="s">
        <v>486</v>
      </c>
    </row>
    <row r="26" spans="1:1" x14ac:dyDescent="0.35">
      <c r="A26" s="153" t="s">
        <v>633</v>
      </c>
    </row>
    <row r="27" spans="1:1" x14ac:dyDescent="0.35">
      <c r="A27" s="153"/>
    </row>
    <row r="28" spans="1:1" x14ac:dyDescent="0.35">
      <c r="A28" t="s">
        <v>467</v>
      </c>
    </row>
    <row r="29" spans="1:1" x14ac:dyDescent="0.35">
      <c r="A29" t="s">
        <v>468</v>
      </c>
    </row>
    <row r="30" spans="1:1" x14ac:dyDescent="0.35">
      <c r="A30" t="s">
        <v>469</v>
      </c>
    </row>
    <row r="31" spans="1:1" x14ac:dyDescent="0.35">
      <c r="A31" t="s">
        <v>501</v>
      </c>
    </row>
    <row r="32" spans="1:1" x14ac:dyDescent="0.35">
      <c r="A32" t="s">
        <v>470</v>
      </c>
    </row>
    <row r="33" spans="1:1" x14ac:dyDescent="0.35">
      <c r="A33" t="s">
        <v>471</v>
      </c>
    </row>
    <row r="34" spans="1:1" x14ac:dyDescent="0.35">
      <c r="A34" t="s">
        <v>472</v>
      </c>
    </row>
    <row r="35" spans="1:1" x14ac:dyDescent="0.35">
      <c r="A35" t="s">
        <v>473</v>
      </c>
    </row>
    <row r="36" spans="1:1" x14ac:dyDescent="0.35">
      <c r="A36" t="s">
        <v>512</v>
      </c>
    </row>
    <row r="37" spans="1:1" x14ac:dyDescent="0.35">
      <c r="A37" t="s">
        <v>475</v>
      </c>
    </row>
    <row r="38" spans="1:1" x14ac:dyDescent="0.35">
      <c r="A38" t="s">
        <v>502</v>
      </c>
    </row>
    <row r="39" spans="1:1" x14ac:dyDescent="0.35">
      <c r="A39" t="s">
        <v>625</v>
      </c>
    </row>
    <row r="40" spans="1:1" x14ac:dyDescent="0.35">
      <c r="A40" t="s">
        <v>626</v>
      </c>
    </row>
    <row r="41" spans="1:1" x14ac:dyDescent="0.35">
      <c r="A41" t="s">
        <v>479</v>
      </c>
    </row>
    <row r="42" spans="1:1" x14ac:dyDescent="0.35">
      <c r="A42" t="s">
        <v>511</v>
      </c>
    </row>
    <row r="43" spans="1:1" x14ac:dyDescent="0.35">
      <c r="A43" t="s">
        <v>481</v>
      </c>
    </row>
    <row r="44" spans="1:1" x14ac:dyDescent="0.35">
      <c r="A44" t="s">
        <v>482</v>
      </c>
    </row>
    <row r="45" spans="1:1" x14ac:dyDescent="0.35">
      <c r="A45" t="s">
        <v>627</v>
      </c>
    </row>
    <row r="46" spans="1:1" x14ac:dyDescent="0.35">
      <c r="A46" t="s">
        <v>628</v>
      </c>
    </row>
    <row r="47" spans="1:1" x14ac:dyDescent="0.35">
      <c r="A47" t="s">
        <v>484</v>
      </c>
    </row>
    <row r="48" spans="1:1" x14ac:dyDescent="0.35">
      <c r="A48" t="s">
        <v>486</v>
      </c>
    </row>
    <row r="49" spans="1:1" x14ac:dyDescent="0.35">
      <c r="A49" s="153" t="s">
        <v>634</v>
      </c>
    </row>
    <row r="50" spans="1:1" x14ac:dyDescent="0.35">
      <c r="A50" s="153"/>
    </row>
    <row r="51" spans="1:1" x14ac:dyDescent="0.35">
      <c r="A51" t="s">
        <v>467</v>
      </c>
    </row>
    <row r="52" spans="1:1" x14ac:dyDescent="0.35">
      <c r="A52" t="s">
        <v>468</v>
      </c>
    </row>
    <row r="53" spans="1:1" x14ac:dyDescent="0.35">
      <c r="A53" t="s">
        <v>469</v>
      </c>
    </row>
    <row r="54" spans="1:1" x14ac:dyDescent="0.35">
      <c r="A54" t="s">
        <v>501</v>
      </c>
    </row>
    <row r="55" spans="1:1" x14ac:dyDescent="0.35">
      <c r="A55" t="s">
        <v>470</v>
      </c>
    </row>
    <row r="56" spans="1:1" x14ac:dyDescent="0.35">
      <c r="A56" t="s">
        <v>471</v>
      </c>
    </row>
    <row r="57" spans="1:1" x14ac:dyDescent="0.35">
      <c r="A57" t="s">
        <v>472</v>
      </c>
    </row>
    <row r="58" spans="1:1" x14ac:dyDescent="0.35">
      <c r="A58" t="s">
        <v>473</v>
      </c>
    </row>
    <row r="59" spans="1:1" x14ac:dyDescent="0.35">
      <c r="A59" t="s">
        <v>512</v>
      </c>
    </row>
    <row r="60" spans="1:1" x14ac:dyDescent="0.35">
      <c r="A60" t="s">
        <v>475</v>
      </c>
    </row>
    <row r="61" spans="1:1" x14ac:dyDescent="0.35">
      <c r="A61" t="s">
        <v>502</v>
      </c>
    </row>
    <row r="62" spans="1:1" x14ac:dyDescent="0.35">
      <c r="A62" t="s">
        <v>625</v>
      </c>
    </row>
    <row r="63" spans="1:1" x14ac:dyDescent="0.35">
      <c r="A63" t="s">
        <v>626</v>
      </c>
    </row>
    <row r="64" spans="1:1" x14ac:dyDescent="0.35">
      <c r="A64" t="s">
        <v>479</v>
      </c>
    </row>
    <row r="65" spans="1:1" x14ac:dyDescent="0.35">
      <c r="A65" t="s">
        <v>511</v>
      </c>
    </row>
    <row r="66" spans="1:1" x14ac:dyDescent="0.35">
      <c r="A66" t="s">
        <v>481</v>
      </c>
    </row>
    <row r="67" spans="1:1" x14ac:dyDescent="0.35">
      <c r="A67" t="s">
        <v>482</v>
      </c>
    </row>
    <row r="68" spans="1:1" x14ac:dyDescent="0.35">
      <c r="A68" t="s">
        <v>627</v>
      </c>
    </row>
    <row r="69" spans="1:1" x14ac:dyDescent="0.35">
      <c r="A69" t="s">
        <v>628</v>
      </c>
    </row>
    <row r="70" spans="1:1" x14ac:dyDescent="0.35">
      <c r="A70" t="s">
        <v>484</v>
      </c>
    </row>
    <row r="71" spans="1:1" x14ac:dyDescent="0.35">
      <c r="A71" t="s">
        <v>486</v>
      </c>
    </row>
  </sheetData>
  <mergeCells count="3">
    <mergeCell ref="A3:A4"/>
    <mergeCell ref="A26:A27"/>
    <mergeCell ref="A49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Sheet1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2020-06-11T06:40:48Z</dcterms:modified>
</cp:coreProperties>
</file>