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30"/>
  <workbookPr/>
  <mc:AlternateContent xmlns:mc="http://schemas.openxmlformats.org/markup-compatibility/2006">
    <mc:Choice Requires="x15">
      <x15ac:absPath xmlns:x15ac="http://schemas.microsoft.com/office/spreadsheetml/2010/11/ac" url="C:\Users\FLierville\Desktop\"/>
    </mc:Choice>
  </mc:AlternateContent>
  <xr:revisionPtr revIDLastSave="0" documentId="11_29E86C325E96CB96475DAA476D26C1144300D66A" xr6:coauthVersionLast="47" xr6:coauthVersionMax="47" xr10:uidLastSave="{00000000-0000-0000-0000-000000000000}"/>
  <bookViews>
    <workbookView xWindow="0" yWindow="0" windowWidth="23040" windowHeight="8760" xr2:uid="{00000000-000D-0000-FFFF-FFFF00000000}"/>
  </bookViews>
  <sheets>
    <sheet name="Grille à poin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H4" i="1" l="1"/>
  <c r="C4" i="1" s="1"/>
  <c r="H6" i="1" l="1"/>
  <c r="C6" i="1" s="1"/>
  <c r="B121" i="1" l="1"/>
  <c r="B111" i="1"/>
  <c r="B101" i="1"/>
  <c r="E129" i="1"/>
  <c r="D129" i="1"/>
  <c r="E119" i="1"/>
  <c r="D119" i="1"/>
  <c r="E109" i="1"/>
  <c r="D109" i="1"/>
  <c r="E68" i="1"/>
  <c r="H68" i="1" s="1"/>
  <c r="D98" i="1" l="1"/>
  <c r="C98" i="1"/>
  <c r="F98" i="1"/>
  <c r="H98" i="1"/>
  <c r="H109" i="1"/>
  <c r="H129" i="1"/>
  <c r="F16" i="1" s="1"/>
  <c r="H16" i="1" s="1"/>
  <c r="H119" i="1"/>
  <c r="F15" i="1" s="1"/>
  <c r="D68" i="1"/>
  <c r="F14" i="1" l="1"/>
  <c r="H14" i="1" s="1"/>
  <c r="H15" i="1"/>
  <c r="G15" i="1"/>
  <c r="C70" i="1"/>
  <c r="D70" i="1"/>
  <c r="G16" i="1"/>
  <c r="G14" i="1"/>
  <c r="H70" i="1"/>
  <c r="F70" i="1"/>
</calcChain>
</file>

<file path=xl/sharedStrings.xml><?xml version="1.0" encoding="utf-8"?>
<sst xmlns="http://schemas.openxmlformats.org/spreadsheetml/2006/main" count="153" uniqueCount="70">
  <si>
    <t>Référence bloc de compétences :</t>
  </si>
  <si>
    <t>Nom bloc de compétences :</t>
  </si>
  <si>
    <t>Promotion :</t>
  </si>
  <si>
    <t>Date :</t>
  </si>
  <si>
    <t>Coef</t>
  </si>
  <si>
    <t>Nom-Prénom</t>
  </si>
  <si>
    <t>Note collective</t>
  </si>
  <si>
    <t>Note individuelle</t>
  </si>
  <si>
    <t>Note* finale</t>
  </si>
  <si>
    <t>Candidat 1</t>
  </si>
  <si>
    <t>Candidat 2</t>
  </si>
  <si>
    <t>Candidat 3</t>
  </si>
  <si>
    <t>*</t>
  </si>
  <si>
    <t>A : Acquis : les objectifs définis sont atteints</t>
  </si>
  <si>
    <t xml:space="preserve">B : Acquis : les objectifs définis sont partiellement atteints - écarts mineurs constatés </t>
  </si>
  <si>
    <t>C : Non acquis : les objectifs définis ne sont pas atteints - écarts majeurs constatés</t>
  </si>
  <si>
    <t>D : Non acquis : les objectifs définis ne sont pas atteints - écarts critiques constatés</t>
  </si>
  <si>
    <t>Signature ?</t>
  </si>
  <si>
    <t>Evaluateur 1</t>
  </si>
  <si>
    <t>Evaluateur 2</t>
  </si>
  <si>
    <t>Evaluateur 3</t>
  </si>
  <si>
    <t>Commentaires :</t>
  </si>
  <si>
    <t>NOTATION DU TRAVAIL COLLECTIF</t>
  </si>
  <si>
    <t>Thèmes</t>
  </si>
  <si>
    <t>Critères</t>
  </si>
  <si>
    <t>Points à attribuer</t>
  </si>
  <si>
    <t>Points obtenus</t>
  </si>
  <si>
    <t>Commentaires/Argumentations</t>
  </si>
  <si>
    <t>Site web</t>
  </si>
  <si>
    <t>Présence d'un site web et d'une page d'accueil</t>
  </si>
  <si>
    <t>Présence d'un menu de navigation fonctionnel</t>
  </si>
  <si>
    <t xml:space="preserve">Connexion SQL </t>
  </si>
  <si>
    <t>Inscription, connexion et session utilisateur</t>
  </si>
  <si>
    <t>3 types de contenus</t>
  </si>
  <si>
    <t>Espace Administrateur et gestion de contenus (CRUD)</t>
  </si>
  <si>
    <t>Gestion des droits, permissions et sécurisation de l'admin</t>
  </si>
  <si>
    <t>Aspect graphique de l'application (cohérence)</t>
  </si>
  <si>
    <t>Intéraction entre le visiteur et le contenu</t>
  </si>
  <si>
    <t>Ergonomie</t>
  </si>
  <si>
    <t>Responsive</t>
  </si>
  <si>
    <t>Méthodologie</t>
  </si>
  <si>
    <t>MCD / MLD / Schéma</t>
  </si>
  <si>
    <t>Mockups / Maquettes</t>
  </si>
  <si>
    <t>Cohérence des données (BDD) et strcuture des fichiers</t>
  </si>
  <si>
    <t>Les fonctionnalités annoncées sont présentes</t>
  </si>
  <si>
    <t>Les fonctionnalités futures ont été pensées</t>
  </si>
  <si>
    <t>Organisation projet / rôle au sein du projet</t>
  </si>
  <si>
    <t>Les outils utilisés</t>
  </si>
  <si>
    <t>Formulaires sécurisés</t>
  </si>
  <si>
    <t>Qualité du code</t>
  </si>
  <si>
    <t>Application mobile</t>
  </si>
  <si>
    <t>Une application mobile a été développée</t>
  </si>
  <si>
    <t>Elle fonctionne sur smartphone</t>
  </si>
  <si>
    <t>Il existe une interface utilisateur pemrettant de naviguer et d'accéder aux contenus</t>
  </si>
  <si>
    <t>L'application mobile repose sur une base de données distante ou locale</t>
  </si>
  <si>
    <t>Des fonctionnalités sont présentes au sein de lapplication mobile</t>
  </si>
  <si>
    <t>L'application mobile répond à un besoin et est orignale</t>
  </si>
  <si>
    <t>Total :</t>
  </si>
  <si>
    <t>Note (lettre) collective :</t>
  </si>
  <si>
    <t>Conversion lettre</t>
  </si>
  <si>
    <t>NOTATION INDIVIDUELLE</t>
  </si>
  <si>
    <t>Compétences techniques</t>
  </si>
  <si>
    <t>Participation individuelle et efficacité</t>
  </si>
  <si>
    <t>Maîtrise technique</t>
  </si>
  <si>
    <t>Choix argumentés</t>
  </si>
  <si>
    <t>Qualité de la prestation orale</t>
  </si>
  <si>
    <t>Animation, prise en compte de l’auditoire</t>
  </si>
  <si>
    <t>Bilan et prise de recul</t>
  </si>
  <si>
    <t>Les réponses aux questions sont argumentées et justifiées</t>
  </si>
  <si>
    <t>Note (lettre) individuelle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</si>
</sst>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</font>
    <font>
      <sz val="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2" fillId="0" borderId="9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/>
    <xf numFmtId="0" fontId="7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9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3" fillId="0" borderId="3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2" fillId="0" borderId="45" xfId="0" applyFont="1" applyBorder="1" applyAlignment="1">
      <alignment vertical="top"/>
    </xf>
    <xf numFmtId="0" fontId="2" fillId="0" borderId="46" xfId="0" applyFont="1" applyBorder="1" applyAlignment="1">
      <alignment vertical="top"/>
    </xf>
    <xf numFmtId="0" fontId="2" fillId="0" borderId="47" xfId="0" applyFont="1" applyBorder="1" applyAlignment="1">
      <alignment vertical="top"/>
    </xf>
    <xf numFmtId="0" fontId="0" fillId="0" borderId="7" xfId="0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3" fillId="5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" fillId="0" borderId="0" xfId="0" quotePrefix="1" applyFont="1" applyAlignment="1">
      <alignment horizontal="right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5" fillId="0" borderId="0" xfId="0" applyFont="1" applyAlignment="1">
      <alignment wrapText="1"/>
    </xf>
    <xf numFmtId="0" fontId="13" fillId="0" borderId="0" xfId="0" applyFont="1"/>
    <xf numFmtId="0" fontId="4" fillId="0" borderId="4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0" fillId="0" borderId="53" xfId="0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0" fontId="0" fillId="0" borderId="5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0" borderId="21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5" fillId="0" borderId="18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28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2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5" fillId="0" borderId="21" xfId="0" applyFont="1" applyBorder="1" applyAlignment="1">
      <alignment horizontal="left" wrapText="1"/>
    </xf>
    <xf numFmtId="0" fontId="5" fillId="0" borderId="26" xfId="0" applyFont="1" applyBorder="1" applyAlignment="1">
      <alignment horizontal="left" wrapText="1"/>
    </xf>
    <xf numFmtId="0" fontId="2" fillId="0" borderId="1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56" xfId="0" applyFont="1" applyBorder="1" applyAlignment="1">
      <alignment vertical="center" wrapText="1"/>
    </xf>
    <xf numFmtId="0" fontId="4" fillId="0" borderId="57" xfId="0" applyFont="1" applyBorder="1" applyAlignment="1">
      <alignment vertical="center" wrapText="1"/>
    </xf>
    <xf numFmtId="0" fontId="4" fillId="0" borderId="58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18" xfId="0" applyFont="1" applyBorder="1" applyAlignment="1">
      <alignment horizontal="left" wrapText="1"/>
    </xf>
    <xf numFmtId="0" fontId="5" fillId="0" borderId="25" xfId="0" applyFont="1" applyBorder="1" applyAlignment="1">
      <alignment horizontal="left" wrapText="1"/>
    </xf>
    <xf numFmtId="0" fontId="4" fillId="0" borderId="62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28" xfId="0" applyFont="1" applyBorder="1" applyAlignment="1">
      <alignment vertical="center" wrapText="1"/>
    </xf>
    <xf numFmtId="0" fontId="4" fillId="0" borderId="29" xfId="0" applyFont="1" applyBorder="1" applyAlignment="1">
      <alignment vertical="center" wrapText="1"/>
    </xf>
    <xf numFmtId="0" fontId="12" fillId="4" borderId="12" xfId="0" applyFont="1" applyFill="1" applyBorder="1" applyAlignment="1">
      <alignment horizontal="center" vertical="center"/>
    </xf>
    <xf numFmtId="0" fontId="12" fillId="4" borderId="3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44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48" xfId="0" applyBorder="1" applyAlignment="1">
      <alignment horizontal="left" vertical="top"/>
    </xf>
    <xf numFmtId="0" fontId="0" fillId="0" borderId="49" xfId="0" applyBorder="1" applyAlignment="1">
      <alignment horizontal="left" vertical="top"/>
    </xf>
    <xf numFmtId="0" fontId="0" fillId="0" borderId="50" xfId="0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8" fillId="0" borderId="3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right" vertical="center" wrapText="1"/>
    </xf>
    <xf numFmtId="0" fontId="12" fillId="0" borderId="48" xfId="0" applyFont="1" applyBorder="1" applyAlignment="1">
      <alignment horizontal="right" vertical="center" wrapText="1"/>
    </xf>
    <xf numFmtId="0" fontId="4" fillId="0" borderId="58" xfId="0" applyFont="1" applyBorder="1" applyAlignment="1">
      <alignment horizontal="left" vertical="center" wrapText="1"/>
    </xf>
    <xf numFmtId="0" fontId="4" fillId="0" borderId="61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42"/>
  <sheetViews>
    <sheetView showGridLines="0" tabSelected="1" topLeftCell="A39" zoomScale="86" zoomScaleNormal="115" zoomScalePageLayoutView="130" workbookViewId="0">
      <selection activeCell="B46" sqref="B46:C46"/>
    </sheetView>
  </sheetViews>
  <sheetFormatPr defaultColWidth="11.42578125" defaultRowHeight="15"/>
  <cols>
    <col min="1" max="1" width="14.28515625" customWidth="1"/>
    <col min="2" max="2" width="11.42578125" customWidth="1"/>
    <col min="3" max="3" width="16.7109375" customWidth="1"/>
    <col min="4" max="5" width="8.7109375" customWidth="1"/>
    <col min="6" max="6" width="9.5703125" customWidth="1"/>
    <col min="7" max="7" width="8.7109375" customWidth="1"/>
    <col min="8" max="8" width="16.7109375" customWidth="1"/>
  </cols>
  <sheetData>
    <row r="2" spans="1:8" ht="10.15" customHeight="1"/>
    <row r="3" spans="1:8" ht="15.75" thickBot="1"/>
    <row r="4" spans="1:8" s="30" customFormat="1" ht="30.75" customHeight="1" thickBot="1">
      <c r="A4" s="153" t="s">
        <v>0</v>
      </c>
      <c r="B4" s="154"/>
      <c r="C4" s="128" t="e">
        <f ca="1">LEFT(H4,(SEARCH("-",H4)-2))</f>
        <v>#VALUE!</v>
      </c>
      <c r="D4" s="129"/>
      <c r="E4" s="129"/>
      <c r="F4" s="129"/>
      <c r="G4" s="130"/>
      <c r="H4" s="49" t="e">
        <f ca="1">RIGHT(MID(CELL("nomfichier",A1),FIND("[",CELL("nomfichier",A1))+1,FIND("]", CELL("nomfichier",A1))-FIND("[",CELL("nomfichier",A1))-1),(LEN(MID(CELL("nomfichier",A1),FIND("[",CELL("nomfichier",A1))+1,FIND("]", CELL("nomfichier",A1))-FIND("[",CELL("nomfichier",A1))-1))-SEARCH("-",MID(CELL("nomfichier",A1),FIND("[",CELL("nomfichier",A1))+1,FIND("]", CELL("nomfichier",A1))-FIND("[",CELL("nomfichier",A1))-1))))</f>
        <v>#VALUE!</v>
      </c>
    </row>
    <row r="5" spans="1:8" s="30" customFormat="1" ht="10.15" customHeight="1" thickBot="1">
      <c r="B5" s="31"/>
      <c r="C5" s="44"/>
      <c r="D5" s="44"/>
      <c r="E5" s="44"/>
      <c r="F5" s="44"/>
      <c r="G5" s="44"/>
      <c r="H5" s="50"/>
    </row>
    <row r="6" spans="1:8" ht="34.5" customHeight="1" thickBot="1">
      <c r="A6" s="153" t="s">
        <v>1</v>
      </c>
      <c r="B6" s="154"/>
      <c r="C6" s="128" t="e">
        <f ca="1">LEFT(H6,(SEARCH("-",H6)-2))</f>
        <v>#VALUE!</v>
      </c>
      <c r="D6" s="129"/>
      <c r="E6" s="129"/>
      <c r="F6" s="129"/>
      <c r="G6" s="130"/>
      <c r="H6" s="49" t="e">
        <f ca="1">RIGHT(H4,(LEN(H4)-SEARCH("-",H4)-1))</f>
        <v>#VALUE!</v>
      </c>
    </row>
    <row r="8" spans="1:8" ht="15.75" thickBot="1"/>
    <row r="9" spans="1:8" ht="24" customHeight="1" thickBot="1">
      <c r="A9" s="43" t="s">
        <v>2</v>
      </c>
      <c r="B9" s="107"/>
      <c r="C9" s="108"/>
      <c r="E9" s="42" t="s">
        <v>3</v>
      </c>
      <c r="F9" s="107"/>
      <c r="G9" s="108"/>
    </row>
    <row r="10" spans="1:8" ht="15.75" thickBot="1"/>
    <row r="11" spans="1:8" ht="12.6" customHeight="1">
      <c r="E11" s="151" t="s">
        <v>4</v>
      </c>
      <c r="F11" s="152"/>
    </row>
    <row r="12" spans="1:8" ht="8.4499999999999993" customHeight="1" thickBot="1">
      <c r="E12" s="36">
        <v>1</v>
      </c>
      <c r="F12" s="37">
        <v>2</v>
      </c>
    </row>
    <row r="13" spans="1:8" ht="24.75" thickBot="1">
      <c r="A13" s="20"/>
      <c r="B13" s="77" t="s">
        <v>5</v>
      </c>
      <c r="C13" s="105"/>
      <c r="D13" s="106"/>
      <c r="E13" s="14" t="s">
        <v>6</v>
      </c>
      <c r="F13" s="15" t="s">
        <v>7</v>
      </c>
      <c r="H13" s="33" t="s">
        <v>8</v>
      </c>
    </row>
    <row r="14" spans="1:8" s="3" customFormat="1" ht="19.149999999999999" customHeight="1">
      <c r="A14" s="5" t="s">
        <v>9</v>
      </c>
      <c r="B14" s="78"/>
      <c r="C14" s="78"/>
      <c r="D14" s="78"/>
      <c r="E14" s="16" t="str">
        <f>IF(B14="","",H68)</f>
        <v/>
      </c>
      <c r="F14" s="17" t="str">
        <f>H109</f>
        <v/>
      </c>
      <c r="G14" s="32">
        <f>(E12*(IF(E14="A", 4, IF(E14="B", 3, IF(E14="C", 2, IF(E14="D",1, 0)))))+(F12*IF(F14="A", 4, IF(F14="B", 3, IF(F14="C", 2, IF(F14="D",1, 0))))))/(E12+F12)</f>
        <v>0</v>
      </c>
      <c r="H14" s="47" t="str">
        <f>IF(F14="",E14,IF(G14&gt;0,IF(G14&gt;=3.6, "A", IF(G14&gt;=2.6, "B", IF(G14&gt;=1.6, "C", "D"))),""))</f>
        <v/>
      </c>
    </row>
    <row r="15" spans="1:8" s="3" customFormat="1" ht="19.149999999999999" customHeight="1">
      <c r="A15" s="5" t="s">
        <v>10</v>
      </c>
      <c r="B15" s="78"/>
      <c r="C15" s="78"/>
      <c r="D15" s="78"/>
      <c r="E15" s="16" t="str">
        <f>IF(B15="","",H68)</f>
        <v/>
      </c>
      <c r="F15" s="17" t="str">
        <f>H119</f>
        <v/>
      </c>
      <c r="G15" s="32">
        <f t="shared" ref="G15:G16" si="0">(IF(E15="A", 4, IF(E15="B", 3, IF(E15="C", 2, IF(E15="D",1, 0))))+(2*IF(F15="A", 4, IF(F15="B", 3, IF(F15="C", 2, IF(F15="D",1, 0))))))/3</f>
        <v>0</v>
      </c>
      <c r="H15" s="34" t="str">
        <f t="shared" ref="H15:H16" si="1">IF(F15="",E15,IF(G15&gt;0,IF(G15&gt;=3.6, "A", IF(G15&gt;=2.6, "B", IF(G15&gt;=1.6, "C", "D"))),""))</f>
        <v/>
      </c>
    </row>
    <row r="16" spans="1:8" s="3" customFormat="1" ht="19.149999999999999" customHeight="1" thickBot="1">
      <c r="A16" s="6" t="s">
        <v>11</v>
      </c>
      <c r="B16" s="80"/>
      <c r="C16" s="80"/>
      <c r="D16" s="80"/>
      <c r="E16" s="18" t="str">
        <f>IF(B16="","",H68)</f>
        <v/>
      </c>
      <c r="F16" s="19" t="str">
        <f>H129</f>
        <v/>
      </c>
      <c r="G16" s="32">
        <f t="shared" si="0"/>
        <v>0</v>
      </c>
      <c r="H16" s="35" t="str">
        <f t="shared" si="1"/>
        <v/>
      </c>
    </row>
    <row r="17" spans="1:8" s="3" customFormat="1" ht="19.149999999999999" customHeight="1">
      <c r="A17" s="21"/>
      <c r="B17" s="22"/>
      <c r="C17" s="22"/>
      <c r="D17" s="22"/>
      <c r="E17" s="23"/>
      <c r="F17" s="23"/>
      <c r="G17" s="32"/>
      <c r="H17" s="23"/>
    </row>
    <row r="18" spans="1:8" s="3" customFormat="1" ht="15" customHeight="1">
      <c r="A18" s="46" t="s">
        <v>12</v>
      </c>
      <c r="B18" s="45" t="s">
        <v>13</v>
      </c>
      <c r="D18" s="22"/>
      <c r="E18" s="23"/>
      <c r="F18" s="23"/>
      <c r="G18" s="32"/>
      <c r="H18" s="23"/>
    </row>
    <row r="19" spans="1:8" s="3" customFormat="1" ht="15" customHeight="1">
      <c r="A19" s="21"/>
      <c r="B19" s="45" t="s">
        <v>14</v>
      </c>
      <c r="D19" s="22"/>
      <c r="E19" s="23"/>
      <c r="F19" s="23"/>
      <c r="G19" s="32"/>
      <c r="H19" s="23"/>
    </row>
    <row r="20" spans="1:8" s="3" customFormat="1" ht="15" customHeight="1">
      <c r="A20" s="21"/>
      <c r="B20" s="45" t="s">
        <v>15</v>
      </c>
      <c r="D20" s="22"/>
      <c r="E20" s="23"/>
      <c r="F20" s="23"/>
      <c r="G20" s="32"/>
      <c r="H20" s="23"/>
    </row>
    <row r="21" spans="1:8" s="3" customFormat="1" ht="15" customHeight="1">
      <c r="A21" s="21"/>
      <c r="B21" s="45" t="s">
        <v>16</v>
      </c>
      <c r="D21" s="22"/>
      <c r="E21" s="23"/>
      <c r="F21" s="23"/>
      <c r="G21" s="32"/>
      <c r="H21" s="23"/>
    </row>
    <row r="22" spans="1:8" s="3" customFormat="1" ht="19.149999999999999" customHeight="1" thickBot="1">
      <c r="A22" s="21"/>
      <c r="B22" s="22"/>
      <c r="C22" s="22"/>
      <c r="D22" s="22"/>
      <c r="E22" s="23"/>
      <c r="F22" s="23"/>
      <c r="G22" s="32"/>
      <c r="H22" s="23"/>
    </row>
    <row r="23" spans="1:8" ht="15.75" thickBot="1">
      <c r="A23" s="2"/>
      <c r="B23" s="2"/>
      <c r="E23" s="136" t="s">
        <v>17</v>
      </c>
      <c r="F23" s="137"/>
      <c r="G23" s="138"/>
    </row>
    <row r="24" spans="1:8" ht="37.15" customHeight="1">
      <c r="A24" s="4" t="s">
        <v>18</v>
      </c>
      <c r="B24" s="76"/>
      <c r="C24" s="76"/>
      <c r="D24" s="77"/>
      <c r="E24" s="139"/>
      <c r="F24" s="76"/>
      <c r="G24" s="140"/>
      <c r="H24" s="21"/>
    </row>
    <row r="25" spans="1:8" ht="37.15" customHeight="1">
      <c r="A25" s="5" t="s">
        <v>19</v>
      </c>
      <c r="B25" s="78"/>
      <c r="C25" s="78"/>
      <c r="D25" s="79"/>
      <c r="E25" s="141"/>
      <c r="F25" s="78"/>
      <c r="G25" s="142"/>
      <c r="H25" s="21"/>
    </row>
    <row r="26" spans="1:8" ht="37.15" customHeight="1" thickBot="1">
      <c r="A26" s="6" t="s">
        <v>20</v>
      </c>
      <c r="B26" s="80"/>
      <c r="C26" s="80"/>
      <c r="D26" s="81"/>
      <c r="E26" s="143"/>
      <c r="F26" s="80"/>
      <c r="G26" s="144"/>
      <c r="H26" s="21"/>
    </row>
    <row r="27" spans="1:8" ht="18" customHeight="1" thickBot="1">
      <c r="A27" s="21"/>
      <c r="B27" s="22"/>
      <c r="C27" s="22"/>
      <c r="D27" s="22"/>
      <c r="E27" s="21"/>
      <c r="F27" s="21"/>
      <c r="G27" s="21"/>
      <c r="H27" s="21"/>
    </row>
    <row r="28" spans="1:8" ht="21" customHeight="1">
      <c r="A28" s="38" t="s">
        <v>21</v>
      </c>
      <c r="B28" s="39"/>
      <c r="C28" s="39"/>
      <c r="D28" s="39"/>
      <c r="E28" s="39"/>
      <c r="F28" s="39"/>
      <c r="G28" s="39"/>
      <c r="H28" s="40"/>
    </row>
    <row r="29" spans="1:8" ht="16.899999999999999" customHeight="1">
      <c r="A29" s="145"/>
      <c r="B29" s="146"/>
      <c r="C29" s="146"/>
      <c r="D29" s="146"/>
      <c r="E29" s="146"/>
      <c r="F29" s="146"/>
      <c r="G29" s="146"/>
      <c r="H29" s="147"/>
    </row>
    <row r="30" spans="1:8" ht="16.899999999999999" customHeight="1">
      <c r="A30" s="145"/>
      <c r="B30" s="146"/>
      <c r="C30" s="146"/>
      <c r="D30" s="146"/>
      <c r="E30" s="146"/>
      <c r="F30" s="146"/>
      <c r="G30" s="146"/>
      <c r="H30" s="147"/>
    </row>
    <row r="31" spans="1:8" ht="16.899999999999999" customHeight="1">
      <c r="A31" s="145"/>
      <c r="B31" s="146"/>
      <c r="C31" s="146"/>
      <c r="D31" s="146"/>
      <c r="E31" s="146"/>
      <c r="F31" s="146"/>
      <c r="G31" s="146"/>
      <c r="H31" s="147"/>
    </row>
    <row r="32" spans="1:8" ht="16.899999999999999" customHeight="1">
      <c r="A32" s="145"/>
      <c r="B32" s="146"/>
      <c r="C32" s="146"/>
      <c r="D32" s="146"/>
      <c r="E32" s="146"/>
      <c r="F32" s="146"/>
      <c r="G32" s="146"/>
      <c r="H32" s="147"/>
    </row>
    <row r="33" spans="1:8" ht="16.899999999999999" customHeight="1">
      <c r="A33" s="145"/>
      <c r="B33" s="146"/>
      <c r="C33" s="146"/>
      <c r="D33" s="146"/>
      <c r="E33" s="146"/>
      <c r="F33" s="146"/>
      <c r="G33" s="146"/>
      <c r="H33" s="147"/>
    </row>
    <row r="34" spans="1:8" ht="16.899999999999999" customHeight="1" thickBot="1">
      <c r="A34" s="148"/>
      <c r="B34" s="149"/>
      <c r="C34" s="149"/>
      <c r="D34" s="149"/>
      <c r="E34" s="149"/>
      <c r="F34" s="149"/>
      <c r="G34" s="149"/>
      <c r="H34" s="150"/>
    </row>
    <row r="35" spans="1:8" ht="16.899999999999999" customHeight="1">
      <c r="A35" s="69"/>
      <c r="B35" s="69"/>
      <c r="C35" s="69"/>
      <c r="D35" s="69"/>
      <c r="E35" s="69"/>
      <c r="F35" s="69"/>
      <c r="G35" s="69"/>
      <c r="H35" s="69"/>
    </row>
    <row r="36" spans="1:8" ht="16.899999999999999" customHeight="1">
      <c r="A36" s="69"/>
      <c r="B36" s="69"/>
      <c r="C36" s="69"/>
      <c r="D36" s="69"/>
      <c r="E36" s="69"/>
      <c r="F36" s="69"/>
      <c r="G36" s="69"/>
      <c r="H36" s="69"/>
    </row>
    <row r="37" spans="1:8" ht="16.899999999999999" customHeight="1">
      <c r="A37" s="69"/>
      <c r="B37" s="69"/>
      <c r="C37" s="69"/>
      <c r="D37" s="69"/>
      <c r="E37" s="69"/>
      <c r="F37" s="69"/>
      <c r="G37" s="69"/>
      <c r="H37" s="69"/>
    </row>
    <row r="38" spans="1:8" s="3" customFormat="1" ht="12.6" customHeight="1" thickBot="1">
      <c r="A38" s="21"/>
      <c r="B38" s="22"/>
      <c r="C38" s="22"/>
      <c r="D38" s="22"/>
      <c r="E38" s="23"/>
      <c r="F38" s="23"/>
      <c r="G38" s="23"/>
    </row>
    <row r="39" spans="1:8" ht="15.75" thickBot="1">
      <c r="A39" s="92" t="s">
        <v>22</v>
      </c>
      <c r="B39" s="93"/>
      <c r="C39" s="93"/>
      <c r="D39" s="93"/>
      <c r="E39" s="93"/>
      <c r="F39" s="93"/>
      <c r="G39" s="93"/>
      <c r="H39" s="94"/>
    </row>
    <row r="40" spans="1:8" ht="15.75" thickBot="1"/>
    <row r="41" spans="1:8" ht="23.25" thickBot="1">
      <c r="A41" s="1" t="s">
        <v>23</v>
      </c>
      <c r="B41" s="101" t="s">
        <v>24</v>
      </c>
      <c r="C41" s="102"/>
      <c r="D41" s="28" t="s">
        <v>25</v>
      </c>
      <c r="E41" s="28" t="s">
        <v>26</v>
      </c>
      <c r="F41" s="103" t="s">
        <v>27</v>
      </c>
      <c r="G41" s="103"/>
      <c r="H41" s="104"/>
    </row>
    <row r="42" spans="1:8" ht="39.6" customHeight="1">
      <c r="A42" s="53" t="s">
        <v>28</v>
      </c>
      <c r="B42" s="126" t="s">
        <v>29</v>
      </c>
      <c r="C42" s="127" t="s">
        <v>29</v>
      </c>
      <c r="D42" s="65">
        <v>1</v>
      </c>
      <c r="E42" s="65"/>
      <c r="F42" s="124"/>
      <c r="G42" s="124"/>
      <c r="H42" s="125"/>
    </row>
    <row r="43" spans="1:8" ht="39.6" customHeight="1">
      <c r="A43" s="52" t="s">
        <v>28</v>
      </c>
      <c r="B43" s="112" t="s">
        <v>30</v>
      </c>
      <c r="C43" s="112" t="s">
        <v>30</v>
      </c>
      <c r="D43" s="16">
        <v>1</v>
      </c>
      <c r="E43" s="16"/>
      <c r="F43" s="72"/>
      <c r="G43" s="72"/>
      <c r="H43" s="72"/>
    </row>
    <row r="44" spans="1:8" ht="39.6" customHeight="1">
      <c r="A44" s="52" t="s">
        <v>28</v>
      </c>
      <c r="B44" s="112" t="s">
        <v>31</v>
      </c>
      <c r="C44" s="112" t="s">
        <v>31</v>
      </c>
      <c r="D44" s="16">
        <v>1</v>
      </c>
      <c r="E44" s="16"/>
      <c r="F44" s="72"/>
      <c r="G44" s="72"/>
      <c r="H44" s="72"/>
    </row>
    <row r="45" spans="1:8" ht="39.6" customHeight="1">
      <c r="A45" s="52" t="s">
        <v>28</v>
      </c>
      <c r="B45" s="112" t="s">
        <v>32</v>
      </c>
      <c r="C45" s="112" t="s">
        <v>32</v>
      </c>
      <c r="D45" s="16">
        <v>2</v>
      </c>
      <c r="E45" s="16"/>
      <c r="F45" s="72"/>
      <c r="G45" s="72"/>
      <c r="H45" s="72"/>
    </row>
    <row r="46" spans="1:8" ht="39.6" customHeight="1">
      <c r="A46" s="52" t="s">
        <v>28</v>
      </c>
      <c r="B46" s="112" t="s">
        <v>33</v>
      </c>
      <c r="C46" s="112" t="s">
        <v>33</v>
      </c>
      <c r="D46" s="16">
        <v>2</v>
      </c>
      <c r="E46" s="16"/>
      <c r="F46" s="72"/>
      <c r="G46" s="72"/>
      <c r="H46" s="72"/>
    </row>
    <row r="47" spans="1:8" ht="39.6" customHeight="1">
      <c r="A47" s="52" t="s">
        <v>28</v>
      </c>
      <c r="B47" s="112" t="s">
        <v>34</v>
      </c>
      <c r="C47" s="112" t="s">
        <v>34</v>
      </c>
      <c r="D47" s="16">
        <v>3</v>
      </c>
      <c r="E47" s="16"/>
      <c r="F47" s="72"/>
      <c r="G47" s="72"/>
      <c r="H47" s="72"/>
    </row>
    <row r="48" spans="1:8" ht="39.6" customHeight="1">
      <c r="A48" s="52" t="s">
        <v>28</v>
      </c>
      <c r="B48" s="112" t="s">
        <v>35</v>
      </c>
      <c r="C48" s="112" t="s">
        <v>35</v>
      </c>
      <c r="D48" s="16">
        <v>3</v>
      </c>
      <c r="E48" s="16"/>
      <c r="F48" s="72"/>
      <c r="G48" s="72"/>
      <c r="H48" s="72"/>
    </row>
    <row r="49" spans="1:8" ht="39.6" customHeight="1">
      <c r="A49" s="52" t="s">
        <v>28</v>
      </c>
      <c r="B49" s="112" t="s">
        <v>36</v>
      </c>
      <c r="C49" s="112" t="s">
        <v>36</v>
      </c>
      <c r="D49" s="16">
        <v>2</v>
      </c>
      <c r="E49" s="16"/>
      <c r="F49" s="72"/>
      <c r="G49" s="72"/>
      <c r="H49" s="72"/>
    </row>
    <row r="50" spans="1:8" ht="39.6" customHeight="1">
      <c r="A50" s="52" t="s">
        <v>28</v>
      </c>
      <c r="B50" s="112" t="s">
        <v>37</v>
      </c>
      <c r="C50" s="112" t="s">
        <v>37</v>
      </c>
      <c r="D50" s="16">
        <v>2</v>
      </c>
      <c r="E50" s="16"/>
      <c r="F50" s="72"/>
      <c r="G50" s="72"/>
      <c r="H50" s="72"/>
    </row>
    <row r="51" spans="1:8" ht="39.6" customHeight="1">
      <c r="A51" s="51" t="s">
        <v>28</v>
      </c>
      <c r="B51" s="114" t="s">
        <v>38</v>
      </c>
      <c r="C51" s="115" t="s">
        <v>38</v>
      </c>
      <c r="D51" s="65">
        <v>2</v>
      </c>
      <c r="E51" s="65"/>
      <c r="F51" s="116"/>
      <c r="G51" s="117"/>
      <c r="H51" s="118"/>
    </row>
    <row r="52" spans="1:8" ht="39.6" customHeight="1" thickBot="1">
      <c r="A52" s="62" t="s">
        <v>28</v>
      </c>
      <c r="B52" s="113" t="s">
        <v>39</v>
      </c>
      <c r="C52" s="113" t="s">
        <v>39</v>
      </c>
      <c r="D52" s="18">
        <v>1</v>
      </c>
      <c r="E52" s="18"/>
      <c r="F52" s="73"/>
      <c r="G52" s="74"/>
      <c r="H52" s="75"/>
    </row>
    <row r="53" spans="1:8" ht="39.6" customHeight="1">
      <c r="A53" s="66" t="s">
        <v>40</v>
      </c>
      <c r="B53" s="155" t="s">
        <v>41</v>
      </c>
      <c r="C53" s="156" t="s">
        <v>41</v>
      </c>
      <c r="D53" s="41">
        <v>3</v>
      </c>
      <c r="E53" s="41"/>
      <c r="F53" s="116"/>
      <c r="G53" s="117"/>
      <c r="H53" s="118"/>
    </row>
    <row r="54" spans="1:8" ht="39.6" customHeight="1">
      <c r="A54" s="52" t="s">
        <v>40</v>
      </c>
      <c r="B54" s="157" t="s">
        <v>42</v>
      </c>
      <c r="C54" s="158" t="s">
        <v>42</v>
      </c>
      <c r="D54" s="16">
        <v>3</v>
      </c>
      <c r="E54" s="16"/>
      <c r="F54" s="119"/>
      <c r="G54" s="120"/>
      <c r="H54" s="121"/>
    </row>
    <row r="55" spans="1:8" ht="39.6" customHeight="1">
      <c r="A55" s="52" t="s">
        <v>40</v>
      </c>
      <c r="B55" s="157" t="s">
        <v>43</v>
      </c>
      <c r="C55" s="158" t="s">
        <v>43</v>
      </c>
      <c r="D55" s="16">
        <v>2</v>
      </c>
      <c r="E55" s="16"/>
      <c r="F55" s="119"/>
      <c r="G55" s="120"/>
      <c r="H55" s="121"/>
    </row>
    <row r="56" spans="1:8" ht="39.6" customHeight="1">
      <c r="A56" s="52" t="s">
        <v>40</v>
      </c>
      <c r="B56" s="157" t="s">
        <v>44</v>
      </c>
      <c r="C56" s="158" t="s">
        <v>44</v>
      </c>
      <c r="D56" s="16">
        <v>2</v>
      </c>
      <c r="E56" s="16"/>
      <c r="F56" s="119"/>
      <c r="G56" s="120"/>
      <c r="H56" s="121"/>
    </row>
    <row r="57" spans="1:8" ht="39.6" customHeight="1">
      <c r="A57" s="52" t="s">
        <v>40</v>
      </c>
      <c r="B57" s="157" t="s">
        <v>45</v>
      </c>
      <c r="C57" s="158" t="s">
        <v>45</v>
      </c>
      <c r="D57" s="16">
        <v>2</v>
      </c>
      <c r="E57" s="16"/>
      <c r="F57" s="119"/>
      <c r="G57" s="120"/>
      <c r="H57" s="121"/>
    </row>
    <row r="58" spans="1:8" ht="39.6" customHeight="1">
      <c r="A58" s="52" t="s">
        <v>40</v>
      </c>
      <c r="B58" s="157" t="s">
        <v>46</v>
      </c>
      <c r="C58" s="158" t="s">
        <v>46</v>
      </c>
      <c r="D58" s="16">
        <v>2</v>
      </c>
      <c r="E58" s="16"/>
      <c r="F58" s="119"/>
      <c r="G58" s="120"/>
      <c r="H58" s="121"/>
    </row>
    <row r="59" spans="1:8" ht="39.6" customHeight="1">
      <c r="A59" s="52" t="s">
        <v>40</v>
      </c>
      <c r="B59" s="157" t="s">
        <v>47</v>
      </c>
      <c r="C59" s="158" t="s">
        <v>47</v>
      </c>
      <c r="D59" s="16">
        <v>2</v>
      </c>
      <c r="E59" s="16"/>
      <c r="F59" s="119"/>
      <c r="G59" s="120"/>
      <c r="H59" s="121"/>
    </row>
    <row r="60" spans="1:8" ht="39.6" customHeight="1">
      <c r="A60" s="52" t="s">
        <v>40</v>
      </c>
      <c r="B60" s="157" t="s">
        <v>48</v>
      </c>
      <c r="C60" s="158" t="s">
        <v>48</v>
      </c>
      <c r="D60" s="16">
        <v>2</v>
      </c>
      <c r="E60" s="16"/>
      <c r="F60" s="119"/>
      <c r="G60" s="120"/>
      <c r="H60" s="121"/>
    </row>
    <row r="61" spans="1:8" ht="39.6" customHeight="1" thickBot="1">
      <c r="A61" s="62" t="s">
        <v>40</v>
      </c>
      <c r="B61" s="159" t="s">
        <v>49</v>
      </c>
      <c r="C61" s="159" t="s">
        <v>49</v>
      </c>
      <c r="D61" s="18">
        <v>2</v>
      </c>
      <c r="E61" s="18"/>
      <c r="F61" s="73"/>
      <c r="G61" s="74"/>
      <c r="H61" s="75"/>
    </row>
    <row r="62" spans="1:8" ht="39.6" customHeight="1">
      <c r="A62" s="63" t="s">
        <v>50</v>
      </c>
      <c r="B62" s="155" t="s">
        <v>51</v>
      </c>
      <c r="C62" s="156"/>
      <c r="D62" s="64">
        <v>3</v>
      </c>
      <c r="E62" s="41"/>
      <c r="F62" s="161"/>
      <c r="G62" s="162"/>
      <c r="H62" s="163"/>
    </row>
    <row r="63" spans="1:8" ht="39.6" customHeight="1">
      <c r="A63" s="70" t="s">
        <v>50</v>
      </c>
      <c r="B63" s="157" t="s">
        <v>52</v>
      </c>
      <c r="C63" s="158"/>
      <c r="D63" s="61">
        <v>2</v>
      </c>
      <c r="E63" s="16"/>
      <c r="F63" s="119"/>
      <c r="G63" s="120"/>
      <c r="H63" s="121"/>
    </row>
    <row r="64" spans="1:8" ht="39.6" customHeight="1">
      <c r="A64" s="70" t="s">
        <v>50</v>
      </c>
      <c r="B64" s="157" t="s">
        <v>53</v>
      </c>
      <c r="C64" s="158"/>
      <c r="D64" s="61">
        <v>3</v>
      </c>
      <c r="E64" s="16"/>
      <c r="F64" s="119"/>
      <c r="G64" s="120"/>
      <c r="H64" s="121"/>
    </row>
    <row r="65" spans="1:8" ht="39.6" customHeight="1">
      <c r="A65" s="70" t="s">
        <v>50</v>
      </c>
      <c r="B65" s="157" t="s">
        <v>54</v>
      </c>
      <c r="C65" s="158"/>
      <c r="D65" s="61">
        <v>3</v>
      </c>
      <c r="E65" s="16"/>
      <c r="F65" s="119"/>
      <c r="G65" s="120"/>
      <c r="H65" s="121"/>
    </row>
    <row r="66" spans="1:8" ht="39.6" customHeight="1">
      <c r="A66" s="70" t="s">
        <v>50</v>
      </c>
      <c r="B66" s="157" t="s">
        <v>55</v>
      </c>
      <c r="C66" s="158"/>
      <c r="D66" s="61">
        <v>3</v>
      </c>
      <c r="E66" s="16"/>
      <c r="F66" s="119"/>
      <c r="G66" s="120"/>
      <c r="H66" s="121"/>
    </row>
    <row r="67" spans="1:8" ht="39.6" customHeight="1" thickBot="1">
      <c r="A67" s="70" t="s">
        <v>50</v>
      </c>
      <c r="B67" s="160" t="s">
        <v>56</v>
      </c>
      <c r="C67" s="160"/>
      <c r="D67" s="16">
        <v>2</v>
      </c>
      <c r="E67" s="16"/>
      <c r="F67" s="119"/>
      <c r="G67" s="120"/>
      <c r="H67" s="121"/>
    </row>
    <row r="68" spans="1:8" ht="15.75" thickBot="1">
      <c r="C68" s="10" t="s">
        <v>57</v>
      </c>
      <c r="D68" s="13">
        <f>IF(COUNTA(D42:D67)=0,"",SUM(D42:D67))</f>
        <v>56</v>
      </c>
      <c r="E68" s="12" t="str">
        <f>IF(COUNTA(E42:E67)=0,"",SUM(E42:E67))</f>
        <v/>
      </c>
      <c r="F68" s="11"/>
      <c r="G68" s="27" t="s">
        <v>58</v>
      </c>
      <c r="H68" s="48" t="str">
        <f>IF(E68="","",IF(E68&gt;=MROUND(16*D68/20,1),"A",IF(E68&gt;=MROUND(12*D68/20,1),"B",IF(E68&gt;=MROUND(8*D68/20,1),"C","D"))))</f>
        <v/>
      </c>
    </row>
    <row r="69" spans="1:8" ht="15.75" thickBot="1"/>
    <row r="70" spans="1:8" ht="30.75" thickBot="1">
      <c r="A70" s="111" t="s">
        <v>59</v>
      </c>
      <c r="B70" s="102"/>
      <c r="C70" s="67" t="str">
        <f>"De "&amp;MROUND(16*D68/20,1)&amp;" à "&amp; D68 &amp;""&amp; CHAR(10) &amp; " =  A"</f>
        <v>De 45 à 56
 =  A</v>
      </c>
      <c r="D70" s="103" t="str">
        <f>"De "&amp;MROUND(12*D68/20,1)&amp;" à "&amp; MROUND(16*D68/20,1)-0.01 &amp;""&amp;CHAR(10)&amp; " =  B"</f>
        <v>De 34 à 44,99
 =  B</v>
      </c>
      <c r="E70" s="103"/>
      <c r="F70" s="103" t="str">
        <f>"De "&amp;MROUND(8*D68/20,1)&amp;" à "&amp; MROUND(12*D68/20,1)-0.01 &amp;""&amp;CHAR(10)&amp; " =  C"</f>
        <v>De 22 à 33,99
 =  C</v>
      </c>
      <c r="G70" s="103"/>
      <c r="H70" s="68" t="str">
        <f>"De "&amp;0&amp;" à "&amp; MROUND(8*D68/20,1)-0.01 &amp;""&amp;CHAR(10)&amp; " =  D"</f>
        <v>De 0 à 21,99
 =  D</v>
      </c>
    </row>
    <row r="95" spans="1:8" ht="15.75" thickBot="1"/>
    <row r="96" spans="1:8" ht="15.75" thickBot="1">
      <c r="A96" s="92" t="s">
        <v>60</v>
      </c>
      <c r="B96" s="93"/>
      <c r="C96" s="93"/>
      <c r="D96" s="93"/>
      <c r="E96" s="93"/>
      <c r="F96" s="93"/>
      <c r="G96" s="93"/>
      <c r="H96" s="94"/>
    </row>
    <row r="97" spans="1:8" ht="15.75" thickBot="1"/>
    <row r="98" spans="1:8" ht="30.75" thickBot="1">
      <c r="A98" s="111" t="s">
        <v>59</v>
      </c>
      <c r="B98" s="102"/>
      <c r="C98" s="67" t="str">
        <f>IF(SUM(D103:D108)=0,"","De "&amp;MROUND(16*D109/20,1)&amp;" à "&amp; D109 &amp;""&amp; CHAR(10) &amp; " =  A")</f>
        <v>De 13 à 16
 =  A</v>
      </c>
      <c r="D98" s="103" t="str">
        <f>IF(SUM(D103:D108)=0,"","De "&amp;MROUND(12*D109/20,1)&amp;" à "&amp; MROUND(16*D109/20,1)-0.01 &amp;""&amp;CHAR(10)&amp; " =  B")</f>
        <v>De 10 à 12,99
 =  B</v>
      </c>
      <c r="E98" s="103"/>
      <c r="F98" s="103" t="str">
        <f>IF(SUM(D103:D108)=0,"","De "&amp;MROUND(8*D109/20,1)&amp;" à "&amp; MROUND(12*D109/20,1)-0.01 &amp;""&amp;CHAR(10)&amp; " =  C")</f>
        <v>De 6 à 9,99
 =  C</v>
      </c>
      <c r="G98" s="103"/>
      <c r="H98" s="68" t="str">
        <f>IF(SUM(D103:D108)=0,"","De "&amp;0&amp;" à "&amp; MROUND(8*D109/20,1)-0.01 &amp;""&amp;CHAR(10)&amp; " =  D")</f>
        <v>De 0 à 5,99
 =  D</v>
      </c>
    </row>
    <row r="100" spans="1:8" ht="15.75" thickBot="1"/>
    <row r="101" spans="1:8" ht="15.75" thickBot="1">
      <c r="A101" s="29" t="s">
        <v>9</v>
      </c>
      <c r="B101" s="95" t="str">
        <f>IF($B$14="","",$B$14)</f>
        <v/>
      </c>
      <c r="C101" s="95"/>
      <c r="D101" s="96"/>
    </row>
    <row r="102" spans="1:8" ht="23.25" thickBot="1">
      <c r="A102" s="1" t="s">
        <v>23</v>
      </c>
      <c r="B102" s="101" t="s">
        <v>24</v>
      </c>
      <c r="C102" s="102"/>
      <c r="D102" s="28" t="s">
        <v>25</v>
      </c>
      <c r="E102" s="28" t="s">
        <v>26</v>
      </c>
      <c r="F102" s="103" t="s">
        <v>27</v>
      </c>
      <c r="G102" s="103"/>
      <c r="H102" s="104"/>
    </row>
    <row r="103" spans="1:8" ht="19.899999999999999" customHeight="1">
      <c r="A103" s="134" t="s">
        <v>61</v>
      </c>
      <c r="B103" s="97" t="s">
        <v>62</v>
      </c>
      <c r="C103" s="98"/>
      <c r="D103" s="41">
        <v>3</v>
      </c>
      <c r="E103" s="7"/>
      <c r="F103" s="99"/>
      <c r="G103" s="99"/>
      <c r="H103" s="100"/>
    </row>
    <row r="104" spans="1:8" ht="19.899999999999999" customHeight="1">
      <c r="A104" s="132"/>
      <c r="B104" s="122" t="s">
        <v>63</v>
      </c>
      <c r="C104" s="123"/>
      <c r="D104" s="16">
        <v>3</v>
      </c>
      <c r="E104" s="8"/>
      <c r="F104" s="89"/>
      <c r="G104" s="90"/>
      <c r="H104" s="91"/>
    </row>
    <row r="105" spans="1:8" ht="19.899999999999999" customHeight="1">
      <c r="A105" s="135"/>
      <c r="B105" s="122" t="s">
        <v>64</v>
      </c>
      <c r="C105" s="123"/>
      <c r="D105" s="16">
        <v>2</v>
      </c>
      <c r="E105" s="8"/>
      <c r="F105" s="89"/>
      <c r="G105" s="90"/>
      <c r="H105" s="91"/>
    </row>
    <row r="106" spans="1:8" ht="27" customHeight="1">
      <c r="A106" s="131" t="s">
        <v>65</v>
      </c>
      <c r="B106" s="122" t="s">
        <v>66</v>
      </c>
      <c r="C106" s="123"/>
      <c r="D106" s="16">
        <v>3</v>
      </c>
      <c r="E106" s="8"/>
      <c r="F106" s="89"/>
      <c r="G106" s="90"/>
      <c r="H106" s="91"/>
    </row>
    <row r="107" spans="1:8" ht="27" customHeight="1">
      <c r="A107" s="132"/>
      <c r="B107" s="87" t="s">
        <v>67</v>
      </c>
      <c r="C107" s="88"/>
      <c r="D107" s="71">
        <v>2</v>
      </c>
      <c r="E107" s="54"/>
      <c r="F107" s="55"/>
      <c r="G107" s="56"/>
      <c r="H107" s="57"/>
    </row>
    <row r="108" spans="1:8" ht="27" customHeight="1" thickBot="1">
      <c r="A108" s="133"/>
      <c r="B108" s="109" t="s">
        <v>68</v>
      </c>
      <c r="C108" s="110"/>
      <c r="D108" s="18">
        <v>3</v>
      </c>
      <c r="E108" s="9"/>
      <c r="F108" s="84"/>
      <c r="G108" s="85"/>
      <c r="H108" s="86"/>
    </row>
    <row r="109" spans="1:8" ht="15.75" thickBot="1">
      <c r="C109" s="10" t="s">
        <v>57</v>
      </c>
      <c r="D109" s="13">
        <f>IF(COUNTA(D103:D108)=0,"",SUM(D103:D108))</f>
        <v>16</v>
      </c>
      <c r="E109" s="12" t="str">
        <f>IF(COUNTA(E103:E108)=0,"",SUM(E103:E108))</f>
        <v/>
      </c>
      <c r="F109" s="11"/>
      <c r="G109" s="27" t="s">
        <v>69</v>
      </c>
      <c r="H109" s="48" t="str">
        <f>IF(E109="","",IF(E109&gt;=MROUND(16*D109/20,1),"A",IF(E109&gt;=MROUND(12*D109/20,1),"B",IF(E109&gt;=MROUND(8*D109/20,1),"C","D"))))</f>
        <v/>
      </c>
    </row>
    <row r="110" spans="1:8" ht="15.75" thickBot="1">
      <c r="C110" s="10"/>
      <c r="D110" s="26"/>
      <c r="E110" s="25"/>
      <c r="F110" s="11"/>
      <c r="G110" s="24"/>
    </row>
    <row r="111" spans="1:8" ht="15.75" thickBot="1">
      <c r="A111" s="29" t="s">
        <v>10</v>
      </c>
      <c r="B111" s="95" t="str">
        <f>IF($B$15="","",$B$15)</f>
        <v/>
      </c>
      <c r="C111" s="95"/>
      <c r="D111" s="96"/>
    </row>
    <row r="112" spans="1:8" ht="22.5">
      <c r="A112" s="1" t="s">
        <v>23</v>
      </c>
      <c r="B112" s="101" t="s">
        <v>24</v>
      </c>
      <c r="C112" s="102"/>
      <c r="D112" s="28" t="s">
        <v>25</v>
      </c>
      <c r="E112" s="28" t="s">
        <v>26</v>
      </c>
      <c r="F112" s="103" t="s">
        <v>27</v>
      </c>
      <c r="G112" s="103"/>
      <c r="H112" s="104"/>
    </row>
    <row r="113" spans="1:8" ht="19.899999999999999" customHeight="1">
      <c r="A113" s="134" t="s">
        <v>61</v>
      </c>
      <c r="B113" s="97" t="s">
        <v>62</v>
      </c>
      <c r="C113" s="98"/>
      <c r="D113" s="41">
        <v>3</v>
      </c>
      <c r="E113" s="7"/>
      <c r="F113" s="99"/>
      <c r="G113" s="99"/>
      <c r="H113" s="100"/>
    </row>
    <row r="114" spans="1:8" ht="19.899999999999999" customHeight="1">
      <c r="A114" s="132"/>
      <c r="B114" s="87" t="s">
        <v>63</v>
      </c>
      <c r="C114" s="88"/>
      <c r="D114" s="16">
        <v>3</v>
      </c>
      <c r="E114" s="7"/>
      <c r="F114" s="58"/>
      <c r="G114" s="59"/>
      <c r="H114" s="60"/>
    </row>
    <row r="115" spans="1:8" ht="19.899999999999999" customHeight="1">
      <c r="A115" s="135"/>
      <c r="B115" s="87" t="s">
        <v>64</v>
      </c>
      <c r="C115" s="88"/>
      <c r="D115" s="16">
        <v>2</v>
      </c>
      <c r="E115" s="8"/>
      <c r="F115" s="89"/>
      <c r="G115" s="90"/>
      <c r="H115" s="91"/>
    </row>
    <row r="116" spans="1:8" ht="26.25" customHeight="1">
      <c r="A116" s="131" t="s">
        <v>65</v>
      </c>
      <c r="B116" s="87" t="s">
        <v>66</v>
      </c>
      <c r="C116" s="88"/>
      <c r="D116" s="16">
        <v>3</v>
      </c>
      <c r="E116" s="8"/>
      <c r="F116" s="89"/>
      <c r="G116" s="90"/>
      <c r="H116" s="91"/>
    </row>
    <row r="117" spans="1:8" ht="19.899999999999999" customHeight="1">
      <c r="A117" s="132"/>
      <c r="B117" s="87" t="s">
        <v>67</v>
      </c>
      <c r="C117" s="88"/>
      <c r="D117" s="71">
        <v>2</v>
      </c>
      <c r="E117" s="8"/>
      <c r="F117" s="89"/>
      <c r="G117" s="90"/>
      <c r="H117" s="91"/>
    </row>
    <row r="118" spans="1:8" ht="26.25" customHeight="1">
      <c r="A118" s="133"/>
      <c r="B118" s="82" t="s">
        <v>68</v>
      </c>
      <c r="C118" s="83"/>
      <c r="D118" s="18">
        <v>3</v>
      </c>
      <c r="E118" s="9"/>
      <c r="F118" s="84"/>
      <c r="G118" s="85"/>
      <c r="H118" s="86"/>
    </row>
    <row r="119" spans="1:8">
      <c r="C119" s="10" t="s">
        <v>57</v>
      </c>
      <c r="D119" s="13">
        <f>IF(COUNTA(D113:D118)=0,"",SUM(D113:D118))</f>
        <v>16</v>
      </c>
      <c r="E119" s="12" t="str">
        <f>IF(COUNTA(E113:E118)=0,"",SUM(E113:E118))</f>
        <v/>
      </c>
      <c r="F119" s="11"/>
      <c r="G119" s="27" t="s">
        <v>69</v>
      </c>
      <c r="H119" s="48" t="str">
        <f>IF(E119="","",IF(E119&gt;=MROUND(16*D119/20,1),"A",IF(E119&gt;=MROUND(12*D119/20,1),"B",IF(E119&gt;=MROUND(8*D119/20,1),"C","D"))))</f>
        <v/>
      </c>
    </row>
    <row r="120" spans="1:8" ht="15.75" thickBot="1">
      <c r="C120" s="10"/>
      <c r="D120" s="26"/>
      <c r="E120" s="25"/>
      <c r="F120" s="11"/>
      <c r="G120" s="24"/>
    </row>
    <row r="121" spans="1:8" ht="15.75" thickBot="1">
      <c r="A121" s="29" t="s">
        <v>11</v>
      </c>
      <c r="B121" s="95" t="str">
        <f>IF($B$16="","",$B$16)</f>
        <v/>
      </c>
      <c r="C121" s="95"/>
      <c r="D121" s="96"/>
    </row>
    <row r="122" spans="1:8" ht="23.25" thickBot="1">
      <c r="A122" s="1" t="s">
        <v>23</v>
      </c>
      <c r="B122" s="101" t="s">
        <v>24</v>
      </c>
      <c r="C122" s="102"/>
      <c r="D122" s="28" t="s">
        <v>25</v>
      </c>
      <c r="E122" s="28" t="s">
        <v>26</v>
      </c>
      <c r="F122" s="103" t="s">
        <v>27</v>
      </c>
      <c r="G122" s="103"/>
      <c r="H122" s="104"/>
    </row>
    <row r="123" spans="1:8" ht="19.899999999999999" customHeight="1">
      <c r="A123" s="134" t="s">
        <v>61</v>
      </c>
      <c r="B123" s="97" t="s">
        <v>62</v>
      </c>
      <c r="C123" s="98"/>
      <c r="D123" s="41">
        <v>3</v>
      </c>
      <c r="E123" s="7"/>
      <c r="F123" s="99"/>
      <c r="G123" s="99"/>
      <c r="H123" s="100"/>
    </row>
    <row r="124" spans="1:8" ht="19.899999999999999" customHeight="1">
      <c r="A124" s="132"/>
      <c r="B124" s="87" t="s">
        <v>63</v>
      </c>
      <c r="C124" s="88"/>
      <c r="D124" s="16">
        <v>3</v>
      </c>
      <c r="E124" s="7"/>
      <c r="F124" s="58"/>
      <c r="G124" s="59"/>
      <c r="H124" s="60"/>
    </row>
    <row r="125" spans="1:8" ht="19.899999999999999" customHeight="1">
      <c r="A125" s="135"/>
      <c r="B125" s="87" t="s">
        <v>64</v>
      </c>
      <c r="C125" s="88"/>
      <c r="D125" s="16">
        <v>2</v>
      </c>
      <c r="E125" s="8"/>
      <c r="F125" s="89"/>
      <c r="G125" s="90"/>
      <c r="H125" s="91"/>
    </row>
    <row r="126" spans="1:8" ht="27.75" customHeight="1">
      <c r="A126" s="131" t="s">
        <v>65</v>
      </c>
      <c r="B126" s="87" t="s">
        <v>66</v>
      </c>
      <c r="C126" s="88"/>
      <c r="D126" s="16">
        <v>3</v>
      </c>
      <c r="E126" s="8"/>
      <c r="F126" s="89"/>
      <c r="G126" s="90"/>
      <c r="H126" s="91"/>
    </row>
    <row r="127" spans="1:8" ht="19.899999999999999" customHeight="1">
      <c r="A127" s="132"/>
      <c r="B127" s="87" t="s">
        <v>67</v>
      </c>
      <c r="C127" s="88"/>
      <c r="D127" s="71">
        <v>2</v>
      </c>
      <c r="E127" s="8"/>
      <c r="F127" s="89"/>
      <c r="G127" s="90"/>
      <c r="H127" s="91"/>
    </row>
    <row r="128" spans="1:8" ht="25.5" customHeight="1" thickBot="1">
      <c r="A128" s="133"/>
      <c r="B128" s="82" t="s">
        <v>68</v>
      </c>
      <c r="C128" s="83"/>
      <c r="D128" s="18">
        <v>3</v>
      </c>
      <c r="E128" s="9"/>
      <c r="F128" s="84"/>
      <c r="G128" s="85"/>
      <c r="H128" s="86"/>
    </row>
    <row r="129" spans="3:8" ht="15.75" thickBot="1">
      <c r="C129" s="10" t="s">
        <v>57</v>
      </c>
      <c r="D129" s="13">
        <f>IF(COUNTA(D123:D128)=0,"",SUM(D123:D128))</f>
        <v>16</v>
      </c>
      <c r="E129" s="12" t="str">
        <f>IF(COUNTA(E123:E128)=0,"",SUM(E123:E128))</f>
        <v/>
      </c>
      <c r="F129" s="11"/>
      <c r="G129" s="27" t="s">
        <v>69</v>
      </c>
      <c r="H129" s="48" t="str">
        <f>IF(E129="","",IF(E129&gt;=MROUND(16*D129/20,1),"A",IF(E129&gt;=MROUND(12*D129/20,1),"B",IF(E129&gt;=MROUND(8*D129/20,1),"C","D"))))</f>
        <v/>
      </c>
    </row>
    <row r="130" spans="3:8">
      <c r="C130" s="10"/>
      <c r="D130" s="26"/>
      <c r="E130" s="25"/>
      <c r="F130" s="11"/>
      <c r="G130" s="24"/>
    </row>
    <row r="131" spans="3:8">
      <c r="C131" s="10"/>
      <c r="D131" s="26"/>
      <c r="E131" s="25"/>
      <c r="F131" s="11"/>
      <c r="G131" s="24"/>
    </row>
    <row r="132" spans="3:8" ht="27.75" customHeight="1">
      <c r="C132" s="10"/>
      <c r="D132" s="26"/>
      <c r="E132" s="25"/>
      <c r="F132" s="11"/>
      <c r="G132" s="24"/>
    </row>
    <row r="133" spans="3:8">
      <c r="C133" s="10"/>
      <c r="D133" s="26"/>
      <c r="E133" s="25"/>
      <c r="F133" s="11"/>
      <c r="G133" s="24"/>
    </row>
    <row r="134" spans="3:8">
      <c r="C134" s="10"/>
      <c r="D134" s="26"/>
      <c r="E134" s="25"/>
      <c r="F134" s="11"/>
      <c r="G134" s="24"/>
    </row>
    <row r="135" spans="3:8">
      <c r="C135" s="10"/>
      <c r="D135" s="26"/>
      <c r="E135" s="25"/>
      <c r="F135" s="11"/>
      <c r="G135" s="24"/>
    </row>
    <row r="136" spans="3:8">
      <c r="C136" s="10"/>
      <c r="D136" s="26"/>
      <c r="E136" s="25"/>
      <c r="F136" s="11"/>
      <c r="G136" s="24"/>
    </row>
    <row r="137" spans="3:8">
      <c r="C137" s="10"/>
      <c r="D137" s="26"/>
      <c r="E137" s="25"/>
      <c r="F137" s="11"/>
      <c r="G137" s="24"/>
    </row>
    <row r="138" spans="3:8">
      <c r="C138" s="10"/>
      <c r="D138" s="26"/>
      <c r="E138" s="25"/>
      <c r="F138" s="11"/>
      <c r="G138" s="24"/>
    </row>
    <row r="139" spans="3:8">
      <c r="C139" s="10"/>
      <c r="D139" s="26"/>
      <c r="E139" s="25"/>
      <c r="F139" s="11"/>
      <c r="G139" s="24"/>
    </row>
    <row r="140" spans="3:8">
      <c r="C140" s="10"/>
      <c r="D140" s="26"/>
      <c r="E140" s="25"/>
      <c r="F140" s="11"/>
      <c r="G140" s="24"/>
    </row>
    <row r="141" spans="3:8">
      <c r="C141" s="10"/>
      <c r="D141" s="26"/>
      <c r="E141" s="25"/>
      <c r="F141" s="11"/>
      <c r="G141" s="24"/>
    </row>
    <row r="142" spans="3:8">
      <c r="C142" s="10"/>
      <c r="D142" s="26"/>
      <c r="E142" s="25"/>
      <c r="F142" s="11"/>
      <c r="G142" s="24"/>
    </row>
  </sheetData>
  <mergeCells count="129">
    <mergeCell ref="F65:H65"/>
    <mergeCell ref="F66:H66"/>
    <mergeCell ref="F67:H67"/>
    <mergeCell ref="F56:H56"/>
    <mergeCell ref="F57:H57"/>
    <mergeCell ref="F58:H58"/>
    <mergeCell ref="F59:H59"/>
    <mergeCell ref="F60:H60"/>
    <mergeCell ref="F61:H61"/>
    <mergeCell ref="F62:H62"/>
    <mergeCell ref="F63:H63"/>
    <mergeCell ref="F64:H64"/>
    <mergeCell ref="A126:A128"/>
    <mergeCell ref="B56:C56"/>
    <mergeCell ref="B57:C57"/>
    <mergeCell ref="B58:C58"/>
    <mergeCell ref="B59:C59"/>
    <mergeCell ref="B60:C60"/>
    <mergeCell ref="B107:C107"/>
    <mergeCell ref="A113:A115"/>
    <mergeCell ref="B114:C114"/>
    <mergeCell ref="A116:A118"/>
    <mergeCell ref="B123:C123"/>
    <mergeCell ref="B117:C117"/>
    <mergeCell ref="B61:C61"/>
    <mergeCell ref="B62:C62"/>
    <mergeCell ref="B63:C63"/>
    <mergeCell ref="B64:C64"/>
    <mergeCell ref="B65:C65"/>
    <mergeCell ref="B66:C66"/>
    <mergeCell ref="B67:C67"/>
    <mergeCell ref="A123:A125"/>
    <mergeCell ref="B124:C124"/>
    <mergeCell ref="C4:G4"/>
    <mergeCell ref="C6:G6"/>
    <mergeCell ref="F45:H45"/>
    <mergeCell ref="F46:H46"/>
    <mergeCell ref="B14:D14"/>
    <mergeCell ref="B15:D15"/>
    <mergeCell ref="B16:D16"/>
    <mergeCell ref="A106:A108"/>
    <mergeCell ref="A103:A105"/>
    <mergeCell ref="E23:G23"/>
    <mergeCell ref="E24:G24"/>
    <mergeCell ref="E25:G25"/>
    <mergeCell ref="E26:G26"/>
    <mergeCell ref="A29:H34"/>
    <mergeCell ref="E11:F11"/>
    <mergeCell ref="A4:B4"/>
    <mergeCell ref="A6:B6"/>
    <mergeCell ref="B48:C48"/>
    <mergeCell ref="B49:C49"/>
    <mergeCell ref="B50:C50"/>
    <mergeCell ref="B53:C53"/>
    <mergeCell ref="B54:C54"/>
    <mergeCell ref="B55:C55"/>
    <mergeCell ref="F44:H44"/>
    <mergeCell ref="F123:H123"/>
    <mergeCell ref="F104:H104"/>
    <mergeCell ref="B105:C105"/>
    <mergeCell ref="F105:H105"/>
    <mergeCell ref="B106:C106"/>
    <mergeCell ref="F106:H106"/>
    <mergeCell ref="F41:H41"/>
    <mergeCell ref="F42:H42"/>
    <mergeCell ref="B102:C102"/>
    <mergeCell ref="F102:H102"/>
    <mergeCell ref="B101:D101"/>
    <mergeCell ref="A96:H96"/>
    <mergeCell ref="D70:E70"/>
    <mergeCell ref="F70:G70"/>
    <mergeCell ref="B103:C103"/>
    <mergeCell ref="F103:H103"/>
    <mergeCell ref="B112:C112"/>
    <mergeCell ref="F112:H112"/>
    <mergeCell ref="B104:C104"/>
    <mergeCell ref="A70:B70"/>
    <mergeCell ref="B41:C41"/>
    <mergeCell ref="B42:C42"/>
    <mergeCell ref="B116:C116"/>
    <mergeCell ref="F116:H116"/>
    <mergeCell ref="F115:H115"/>
    <mergeCell ref="B13:D13"/>
    <mergeCell ref="B9:C9"/>
    <mergeCell ref="B108:C108"/>
    <mergeCell ref="F108:H108"/>
    <mergeCell ref="A98:B98"/>
    <mergeCell ref="D98:E98"/>
    <mergeCell ref="F98:G98"/>
    <mergeCell ref="B43:C43"/>
    <mergeCell ref="B44:C44"/>
    <mergeCell ref="B45:C45"/>
    <mergeCell ref="B46:C46"/>
    <mergeCell ref="B52:C52"/>
    <mergeCell ref="B47:C47"/>
    <mergeCell ref="B51:C51"/>
    <mergeCell ref="F51:H51"/>
    <mergeCell ref="F9:G9"/>
    <mergeCell ref="F43:H43"/>
    <mergeCell ref="F48:H48"/>
    <mergeCell ref="F49:H49"/>
    <mergeCell ref="F50:H50"/>
    <mergeCell ref="F53:H53"/>
    <mergeCell ref="F54:H54"/>
    <mergeCell ref="F55:H55"/>
    <mergeCell ref="F47:H47"/>
    <mergeCell ref="F52:H52"/>
    <mergeCell ref="B24:D24"/>
    <mergeCell ref="B25:D25"/>
    <mergeCell ref="B26:D26"/>
    <mergeCell ref="B128:C128"/>
    <mergeCell ref="F128:H128"/>
    <mergeCell ref="B125:C125"/>
    <mergeCell ref="F125:H125"/>
    <mergeCell ref="B126:C126"/>
    <mergeCell ref="F126:H126"/>
    <mergeCell ref="B127:C127"/>
    <mergeCell ref="F127:H127"/>
    <mergeCell ref="A39:H39"/>
    <mergeCell ref="B111:D111"/>
    <mergeCell ref="B113:C113"/>
    <mergeCell ref="F113:H113"/>
    <mergeCell ref="B115:C115"/>
    <mergeCell ref="F117:H117"/>
    <mergeCell ref="B118:C118"/>
    <mergeCell ref="F118:H118"/>
    <mergeCell ref="B121:D121"/>
    <mergeCell ref="B122:C122"/>
    <mergeCell ref="F122:H122"/>
  </mergeCells>
  <pageMargins left="0.39370078740157483" right="0.39370078740157483" top="0.74803149606299213" bottom="0.74803149606299213" header="0.31496062992125984" footer="0.31496062992125984"/>
  <pageSetup paperSize="9" orientation="portrait" r:id="rId1"/>
  <headerFooter>
    <oddHeader>&amp;L&amp;G&amp;R&amp;"-,Gras"&amp;14
Grille d'évaluation
&amp;12Projet collaboratif</oddHeader>
    <oddFooter>&amp;L&amp;F&amp;R&amp;P/&amp;N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09aee77-3e27-449d-af10-05efb92f7f0a">
      <UserInfo>
        <DisplayName>RABOURDIN NEMBRINI Elodie</DisplayName>
        <AccountId>31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A5413BE49487448B3F51738F08B7DD" ma:contentTypeVersion="5" ma:contentTypeDescription="Crée un document." ma:contentTypeScope="" ma:versionID="97afcf2d14d066491f8fbeff5c484d1a">
  <xsd:schema xmlns:xsd="http://www.w3.org/2001/XMLSchema" xmlns:xs="http://www.w3.org/2001/XMLSchema" xmlns:p="http://schemas.microsoft.com/office/2006/metadata/properties" xmlns:ns2="24f7ece6-fe7a-4ef7-b97a-d9eb22c63785" xmlns:ns3="909aee77-3e27-449d-af10-05efb92f7f0a" targetNamespace="http://schemas.microsoft.com/office/2006/metadata/properties" ma:root="true" ma:fieldsID="466ea90a266d59bcf9d84ae4d04b4acf" ns2:_="" ns3:_="">
    <xsd:import namespace="24f7ece6-fe7a-4ef7-b97a-d9eb22c63785"/>
    <xsd:import namespace="909aee77-3e27-449d-af10-05efb92f7f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f7ece6-fe7a-4ef7-b97a-d9eb22c637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aee77-3e27-449d-af10-05efb92f7f0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B1290F-2D51-4A93-910F-B931BC0AE031}"/>
</file>

<file path=customXml/itemProps2.xml><?xml version="1.0" encoding="utf-8"?>
<ds:datastoreItem xmlns:ds="http://schemas.openxmlformats.org/officeDocument/2006/customXml" ds:itemID="{06841854-EBC3-4731-9E6E-C099C34CAF10}"/>
</file>

<file path=customXml/itemProps3.xml><?xml version="1.0" encoding="utf-8"?>
<ds:datastoreItem xmlns:ds="http://schemas.openxmlformats.org/officeDocument/2006/customXml" ds:itemID="{53B68927-DF8B-4B12-A1AB-D46B82B90D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FACON Cédric</dc:creator>
  <cp:keywords/>
  <dc:description/>
  <cp:lastModifiedBy>FOURNIER ADRIEN</cp:lastModifiedBy>
  <cp:revision/>
  <dcterms:created xsi:type="dcterms:W3CDTF">2020-02-01T09:20:16Z</dcterms:created>
  <dcterms:modified xsi:type="dcterms:W3CDTF">2023-04-05T20:57:46Z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0x01010000A5413BE49487448B3F51738F08B7DD</vt:lpwstr>
  </property>
</Properties>
</file>