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n\OneDrive\Desktop\IS 300\"/>
    </mc:Choice>
  </mc:AlternateContent>
  <xr:revisionPtr revIDLastSave="0" documentId="13_ncr:1_{7DD17D2A-BDAC-4F94-AB9F-FB2BDF46BFD3}" xr6:coauthVersionLast="47" xr6:coauthVersionMax="47" xr10:uidLastSave="{00000000-0000-0000-0000-000000000000}"/>
  <bookViews>
    <workbookView xWindow="4800" yWindow="2990" windowWidth="14400" windowHeight="7810" xr2:uid="{F8101349-EC70-4121-B513-9AFB9A27C462}"/>
  </bookViews>
  <sheets>
    <sheet name="Sales Data" sheetId="1" r:id="rId1"/>
  </sheets>
  <calcPr calcId="191029" iterate="1" iterateCount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1" l="1"/>
  <c r="D29" i="1"/>
  <c r="D26" i="1"/>
  <c r="E23" i="1"/>
  <c r="E22" i="1"/>
  <c r="D21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5" i="1"/>
</calcChain>
</file>

<file path=xl/sharedStrings.xml><?xml version="1.0" encoding="utf-8"?>
<sst xmlns="http://schemas.openxmlformats.org/spreadsheetml/2006/main" count="80" uniqueCount="40">
  <si>
    <t>Product</t>
  </si>
  <si>
    <t>SuperYou</t>
  </si>
  <si>
    <t>Moon Dust</t>
  </si>
  <si>
    <t>Nordstrom</t>
  </si>
  <si>
    <t>Online Store</t>
  </si>
  <si>
    <t>Ashwagandha</t>
  </si>
  <si>
    <t>Brain Dust</t>
  </si>
  <si>
    <t>Cordyceps</t>
  </si>
  <si>
    <t>Sephora</t>
  </si>
  <si>
    <t>sephora</t>
  </si>
  <si>
    <t>Sales Channel</t>
  </si>
  <si>
    <t xml:space="preserve">Sales Channel </t>
  </si>
  <si>
    <t xml:space="preserve"> </t>
  </si>
  <si>
    <t>Price</t>
  </si>
  <si>
    <t>Discount</t>
  </si>
  <si>
    <t>Cosmic Moon</t>
  </si>
  <si>
    <t>Retail Revenue</t>
  </si>
  <si>
    <t>Total Retail Revenue</t>
  </si>
  <si>
    <t>Total Quantity  (All Products)</t>
  </si>
  <si>
    <t>Forecast of Units Sales</t>
  </si>
  <si>
    <t xml:space="preserve">Actual                  Units Sold </t>
  </si>
  <si>
    <t>Sales Expectations</t>
  </si>
  <si>
    <t>Unit Sold</t>
  </si>
  <si>
    <t>Total Revenue - all Products</t>
  </si>
  <si>
    <t>Total Revenue</t>
  </si>
  <si>
    <t>Below Target</t>
  </si>
  <si>
    <t>Count of Sales Expections</t>
  </si>
  <si>
    <t>On Target and Above</t>
  </si>
  <si>
    <t>Item Discount</t>
  </si>
  <si>
    <t>No discount</t>
  </si>
  <si>
    <t>Category</t>
  </si>
  <si>
    <t>Promotion</t>
  </si>
  <si>
    <t>Seasonal</t>
  </si>
  <si>
    <t>Clearance</t>
  </si>
  <si>
    <t>Discount Category</t>
  </si>
  <si>
    <t>Total Units Sold-All Products</t>
  </si>
  <si>
    <t>Unit Volume Low, Medium or high</t>
  </si>
  <si>
    <t>Item Retail Price</t>
  </si>
  <si>
    <t>Magnesi-OM</t>
  </si>
  <si>
    <t xml:space="preserve">February 2022 Moon Juice Fall Sale  - Products Sold for Online and Retailers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</si>
</sst>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4" borderId="0" xfId="0" applyFont="1" applyFill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287F1-40AD-470C-9809-B430238FF625}" name="Table1" displayName="Table1" ref="L4:N11" totalsRowShown="0" headerRowDxfId="7">
  <autoFilter ref="L4:N11" xr:uid="{A06287F1-40AD-470C-9809-B430238FF625}"/>
  <tableColumns count="3">
    <tableColumn id="1" xr3:uid="{78ACC94B-62D3-43CC-AF5E-E100F044BE29}" name="Product"/>
    <tableColumn id="2" xr3:uid="{9D60B361-3067-4198-98AD-741D4E47AC62}" name="Price" dataDxfId="6"/>
    <tableColumn id="3" xr3:uid="{79D7C7A2-9A9B-4F5E-AFDF-111F211BA33F}" name="Discou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2B9035-F01F-4F61-A0B3-1430A1858559}" name="Table3" displayName="Table3" ref="M16:N20" totalsRowShown="0">
  <autoFilter ref="M16:N20" xr:uid="{BB2B9035-F01F-4F61-A0B3-1430A1858559}"/>
  <tableColumns count="2">
    <tableColumn id="1" xr3:uid="{5F892EB4-BEC4-4C88-A6D9-09024A2C1480}" name="Discount"/>
    <tableColumn id="2" xr3:uid="{3D3F8CA6-38D5-4843-ABC0-A08C1B0EA863}" name="Category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53FF-0138-4E96-BA3B-BD79A7436803}">
  <dimension ref="A1:N36"/>
  <sheetViews>
    <sheetView tabSelected="1" topLeftCell="E6" zoomScale="80" zoomScaleNormal="80" workbookViewId="0">
      <selection activeCell="I7" sqref="I7"/>
    </sheetView>
  </sheetViews>
  <sheetFormatPr defaultRowHeight="14.5" x14ac:dyDescent="0.35"/>
  <cols>
    <col min="1" max="1" width="12.26953125" customWidth="1"/>
    <col min="2" max="2" width="8.54296875" customWidth="1"/>
    <col min="3" max="4" width="24.08984375" customWidth="1"/>
    <col min="5" max="5" width="9.08984375" customWidth="1"/>
    <col min="8" max="8" width="12.08984375" customWidth="1"/>
    <col min="9" max="9" width="12.81640625" customWidth="1"/>
    <col min="10" max="10" width="12.08984375" customWidth="1"/>
    <col min="11" max="11" width="6.08984375" customWidth="1"/>
    <col min="12" max="12" width="12.54296875" customWidth="1"/>
    <col min="13" max="13" width="10.26953125" customWidth="1"/>
    <col min="14" max="14" width="13.453125" customWidth="1"/>
  </cols>
  <sheetData>
    <row r="1" spans="1:14" x14ac:dyDescent="0.35">
      <c r="A1" s="11" t="s">
        <v>39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x14ac:dyDescent="0.35">
      <c r="L3" t="s">
        <v>12</v>
      </c>
    </row>
    <row r="4" spans="1:14" ht="58" x14ac:dyDescent="0.35">
      <c r="A4" s="2" t="s">
        <v>20</v>
      </c>
      <c r="B4" s="2" t="s">
        <v>19</v>
      </c>
      <c r="C4" s="1" t="s">
        <v>0</v>
      </c>
      <c r="D4" s="1" t="s">
        <v>10</v>
      </c>
      <c r="E4" s="2" t="s">
        <v>37</v>
      </c>
      <c r="F4" s="2" t="s">
        <v>28</v>
      </c>
      <c r="G4" s="2" t="s">
        <v>34</v>
      </c>
      <c r="H4" s="2" t="s">
        <v>16</v>
      </c>
      <c r="I4" s="2" t="s">
        <v>21</v>
      </c>
      <c r="J4" s="2" t="s">
        <v>36</v>
      </c>
      <c r="L4" s="7" t="s">
        <v>0</v>
      </c>
      <c r="M4" s="7" t="s">
        <v>13</v>
      </c>
      <c r="N4" s="7" t="s">
        <v>14</v>
      </c>
    </row>
    <row r="5" spans="1:14" x14ac:dyDescent="0.35">
      <c r="A5">
        <v>150</v>
      </c>
      <c r="B5">
        <v>135</v>
      </c>
      <c r="C5" t="s">
        <v>1</v>
      </c>
      <c r="D5" t="s">
        <v>3</v>
      </c>
      <c r="E5" s="3">
        <f xml:space="preserve"> VLOOKUP(C5,Table1[[Product]:[Price]],2,FALSE)</f>
        <v>48</v>
      </c>
      <c r="F5">
        <f>VLOOKUP(C5,Table1[],3,FALSE)</f>
        <v>0.1</v>
      </c>
      <c r="G5" t="str">
        <f>VLOOKUP(F5,Table3[],2,TRUE)</f>
        <v>Seasonal</v>
      </c>
      <c r="H5" s="3">
        <f>A5*E5*(1-F5)</f>
        <v>6480</v>
      </c>
      <c r="I5" t="str">
        <f>IF(B5&gt;A5,"Below Target","")</f>
        <v/>
      </c>
      <c r="J5" t="str">
        <f>IF(A5&lt;=100,"Low",IF(AND(101&lt;=A5,A5&lt;=299),"Medium","High"))</f>
        <v>Medium</v>
      </c>
      <c r="L5" t="s">
        <v>1</v>
      </c>
      <c r="M5" s="3">
        <v>48</v>
      </c>
      <c r="N5">
        <v>0.1</v>
      </c>
    </row>
    <row r="6" spans="1:14" x14ac:dyDescent="0.35">
      <c r="A6">
        <v>450</v>
      </c>
      <c r="B6">
        <v>444</v>
      </c>
      <c r="C6" t="s">
        <v>1</v>
      </c>
      <c r="D6" t="s">
        <v>4</v>
      </c>
      <c r="E6" s="3">
        <f xml:space="preserve"> VLOOKUP(C6,Table1[[Product]:[Price]],2,FALSE)</f>
        <v>48</v>
      </c>
      <c r="F6">
        <f>VLOOKUP(C6,Table1[],3,FALSE)</f>
        <v>0.1</v>
      </c>
      <c r="G6" t="str">
        <f>VLOOKUP(F6,Table3[],2,TRUE)</f>
        <v>Seasonal</v>
      </c>
      <c r="H6" s="3">
        <f t="shared" ref="H6:H19" si="0">A6*E6*(1-F6)</f>
        <v>19440</v>
      </c>
      <c r="I6" t="str">
        <f t="shared" ref="I6:I19" si="1">IF(B6&gt;A6,"Below Target","")</f>
        <v/>
      </c>
      <c r="J6" t="str">
        <f t="shared" ref="J6:J19" si="2">IF(A6&lt;=100,"Low",IF(AND(101&lt;=A6,A6&lt;=299),"Medium","High"))</f>
        <v>High</v>
      </c>
      <c r="L6" t="s">
        <v>2</v>
      </c>
      <c r="M6" s="3">
        <v>50</v>
      </c>
      <c r="N6">
        <v>0.15</v>
      </c>
    </row>
    <row r="7" spans="1:14" x14ac:dyDescent="0.35">
      <c r="A7">
        <v>240</v>
      </c>
      <c r="B7">
        <v>300</v>
      </c>
      <c r="C7" t="s">
        <v>1</v>
      </c>
      <c r="D7" t="s">
        <v>8</v>
      </c>
      <c r="E7" s="3">
        <f xml:space="preserve"> VLOOKUP(C7,Table1[[Product]:[Price]],2,FALSE)</f>
        <v>48</v>
      </c>
      <c r="F7">
        <f>VLOOKUP(C7,Table1[],3,FALSE)</f>
        <v>0.1</v>
      </c>
      <c r="G7" t="str">
        <f>VLOOKUP(F7,Table3[],2,TRUE)</f>
        <v>Seasonal</v>
      </c>
      <c r="H7" s="3">
        <f t="shared" si="0"/>
        <v>10368</v>
      </c>
      <c r="I7" t="str">
        <f t="shared" si="1"/>
        <v>Below Target</v>
      </c>
      <c r="J7" t="str">
        <f t="shared" si="2"/>
        <v>Medium</v>
      </c>
      <c r="L7" t="s">
        <v>5</v>
      </c>
      <c r="M7" s="3">
        <v>40</v>
      </c>
      <c r="N7">
        <v>0.1</v>
      </c>
    </row>
    <row r="8" spans="1:14" x14ac:dyDescent="0.35">
      <c r="A8">
        <v>525</v>
      </c>
      <c r="B8">
        <v>425</v>
      </c>
      <c r="C8" t="s">
        <v>2</v>
      </c>
      <c r="D8" t="s">
        <v>4</v>
      </c>
      <c r="E8" s="3">
        <f xml:space="preserve"> VLOOKUP(C8,Table1[[Product]:[Price]],2,FALSE)</f>
        <v>50</v>
      </c>
      <c r="F8">
        <f>VLOOKUP(C8,Table1[],3,FALSE)</f>
        <v>0.15</v>
      </c>
      <c r="G8" t="str">
        <f>VLOOKUP(F8,Table3[],2,TRUE)</f>
        <v>Clearance</v>
      </c>
      <c r="H8" s="3">
        <f t="shared" si="0"/>
        <v>22312.5</v>
      </c>
      <c r="I8" t="str">
        <f t="shared" si="1"/>
        <v/>
      </c>
      <c r="J8" t="str">
        <f t="shared" si="2"/>
        <v>High</v>
      </c>
      <c r="L8" t="s">
        <v>6</v>
      </c>
      <c r="M8" s="3">
        <v>44</v>
      </c>
      <c r="N8">
        <v>0.12</v>
      </c>
    </row>
    <row r="9" spans="1:14" x14ac:dyDescent="0.35">
      <c r="A9">
        <v>159</v>
      </c>
      <c r="B9">
        <v>133</v>
      </c>
      <c r="C9" t="s">
        <v>2</v>
      </c>
      <c r="D9" t="s">
        <v>3</v>
      </c>
      <c r="E9" s="3">
        <f xml:space="preserve"> VLOOKUP(C9,Table1[[Product]:[Price]],2,FALSE)</f>
        <v>50</v>
      </c>
      <c r="F9">
        <f>VLOOKUP(C9,Table1[],3,FALSE)</f>
        <v>0.15</v>
      </c>
      <c r="G9" t="str">
        <f>VLOOKUP(F9,Table3[],2,TRUE)</f>
        <v>Clearance</v>
      </c>
      <c r="H9" s="3">
        <f t="shared" si="0"/>
        <v>6757.5</v>
      </c>
      <c r="I9" t="str">
        <f t="shared" si="1"/>
        <v/>
      </c>
      <c r="J9" t="str">
        <f t="shared" si="2"/>
        <v>Medium</v>
      </c>
      <c r="L9" t="s">
        <v>7</v>
      </c>
      <c r="M9" s="3">
        <v>38</v>
      </c>
      <c r="N9">
        <v>0.08</v>
      </c>
    </row>
    <row r="10" spans="1:14" x14ac:dyDescent="0.35">
      <c r="A10">
        <v>105</v>
      </c>
      <c r="B10">
        <v>110</v>
      </c>
      <c r="C10" t="s">
        <v>2</v>
      </c>
      <c r="D10" t="s">
        <v>8</v>
      </c>
      <c r="E10" s="3">
        <f xml:space="preserve"> VLOOKUP(C10,Table1[[Product]:[Price]],2,FALSE)</f>
        <v>50</v>
      </c>
      <c r="F10">
        <f>VLOOKUP(C10,Table1[],3,FALSE)</f>
        <v>0.15</v>
      </c>
      <c r="G10" t="str">
        <f>VLOOKUP(F10,Table3[],2,TRUE)</f>
        <v>Clearance</v>
      </c>
      <c r="H10" s="3">
        <f t="shared" si="0"/>
        <v>4462.5</v>
      </c>
      <c r="I10" t="str">
        <f t="shared" si="1"/>
        <v>Below Target</v>
      </c>
      <c r="J10" t="str">
        <f t="shared" si="2"/>
        <v>Medium</v>
      </c>
      <c r="L10" t="s">
        <v>15</v>
      </c>
      <c r="M10" s="3">
        <v>35</v>
      </c>
      <c r="N10">
        <v>0.05</v>
      </c>
    </row>
    <row r="11" spans="1:14" x14ac:dyDescent="0.35">
      <c r="A11">
        <v>660</v>
      </c>
      <c r="B11">
        <v>660</v>
      </c>
      <c r="C11" t="s">
        <v>5</v>
      </c>
      <c r="D11" t="s">
        <v>8</v>
      </c>
      <c r="E11" s="3">
        <f xml:space="preserve"> VLOOKUP(C11,Table1[[Product]:[Price]],2,FALSE)</f>
        <v>40</v>
      </c>
      <c r="F11">
        <f>VLOOKUP(C11,Table1[],3,FALSE)</f>
        <v>0.1</v>
      </c>
      <c r="G11" t="str">
        <f>VLOOKUP(F11,Table3[],2,TRUE)</f>
        <v>Seasonal</v>
      </c>
      <c r="H11" s="3">
        <f t="shared" si="0"/>
        <v>23760</v>
      </c>
      <c r="I11" t="str">
        <f t="shared" si="1"/>
        <v/>
      </c>
      <c r="J11" t="str">
        <f t="shared" si="2"/>
        <v>High</v>
      </c>
      <c r="L11" t="s">
        <v>38</v>
      </c>
      <c r="M11" s="3">
        <v>55</v>
      </c>
      <c r="N11">
        <v>0.1</v>
      </c>
    </row>
    <row r="12" spans="1:14" x14ac:dyDescent="0.35">
      <c r="A12">
        <v>230</v>
      </c>
      <c r="B12">
        <v>220</v>
      </c>
      <c r="C12" t="s">
        <v>5</v>
      </c>
      <c r="D12" t="s">
        <v>4</v>
      </c>
      <c r="E12" s="3">
        <f xml:space="preserve"> VLOOKUP(C12,Table1[[Product]:[Price]],2,FALSE)</f>
        <v>40</v>
      </c>
      <c r="F12">
        <f>VLOOKUP(C12,Table1[],3,FALSE)</f>
        <v>0.1</v>
      </c>
      <c r="G12" t="str">
        <f>VLOOKUP(F12,Table3[],2,TRUE)</f>
        <v>Seasonal</v>
      </c>
      <c r="H12" s="3">
        <f t="shared" si="0"/>
        <v>8280</v>
      </c>
      <c r="I12" t="str">
        <f t="shared" si="1"/>
        <v/>
      </c>
      <c r="J12" t="str">
        <f t="shared" si="2"/>
        <v>Medium</v>
      </c>
    </row>
    <row r="13" spans="1:14" x14ac:dyDescent="0.35">
      <c r="A13">
        <v>210</v>
      </c>
      <c r="B13">
        <v>200</v>
      </c>
      <c r="C13" t="s">
        <v>6</v>
      </c>
      <c r="D13" t="s">
        <v>4</v>
      </c>
      <c r="E13" s="3">
        <f xml:space="preserve"> VLOOKUP(C13,Table1[[Product]:[Price]],2,FALSE)</f>
        <v>44</v>
      </c>
      <c r="F13">
        <f>VLOOKUP(C13,Table1[],3,FALSE)</f>
        <v>0.12</v>
      </c>
      <c r="G13" t="str">
        <f>VLOOKUP(F13,Table3[],2,TRUE)</f>
        <v>Seasonal</v>
      </c>
      <c r="H13" s="3">
        <f t="shared" si="0"/>
        <v>8131.2</v>
      </c>
      <c r="I13" t="str">
        <f t="shared" si="1"/>
        <v/>
      </c>
      <c r="J13" t="str">
        <f t="shared" si="2"/>
        <v>Medium</v>
      </c>
    </row>
    <row r="14" spans="1:14" x14ac:dyDescent="0.35">
      <c r="A14">
        <v>75</v>
      </c>
      <c r="B14">
        <v>100</v>
      </c>
      <c r="C14" t="s">
        <v>7</v>
      </c>
      <c r="D14" t="s">
        <v>3</v>
      </c>
      <c r="E14" s="3">
        <f xml:space="preserve"> VLOOKUP(C14,Table1[[Product]:[Price]],2,FALSE)</f>
        <v>38</v>
      </c>
      <c r="F14">
        <f>VLOOKUP(C14,Table1[],3,FALSE)</f>
        <v>0.08</v>
      </c>
      <c r="G14" t="str">
        <f>VLOOKUP(F14,Table3[],2,TRUE)</f>
        <v>Seasonal</v>
      </c>
      <c r="H14" s="3">
        <f t="shared" si="0"/>
        <v>2622</v>
      </c>
      <c r="I14" t="str">
        <f t="shared" si="1"/>
        <v>Below Target</v>
      </c>
      <c r="J14" t="str">
        <f t="shared" si="2"/>
        <v>Low</v>
      </c>
    </row>
    <row r="15" spans="1:14" x14ac:dyDescent="0.35">
      <c r="A15">
        <v>300</v>
      </c>
      <c r="B15">
        <v>275</v>
      </c>
      <c r="C15" t="s">
        <v>7</v>
      </c>
      <c r="D15" t="s">
        <v>4</v>
      </c>
      <c r="E15" s="3">
        <f xml:space="preserve"> VLOOKUP(C15,Table1[[Product]:[Price]],2,FALSE)</f>
        <v>38</v>
      </c>
      <c r="F15">
        <f>VLOOKUP(C15,Table1[],3,FALSE)</f>
        <v>0.08</v>
      </c>
      <c r="G15" t="str">
        <f>VLOOKUP(F15,Table3[],2,TRUE)</f>
        <v>Seasonal</v>
      </c>
      <c r="H15" s="3">
        <f t="shared" si="0"/>
        <v>10488</v>
      </c>
      <c r="I15" t="str">
        <f t="shared" si="1"/>
        <v/>
      </c>
      <c r="J15" t="str">
        <f t="shared" si="2"/>
        <v>High</v>
      </c>
    </row>
    <row r="16" spans="1:14" x14ac:dyDescent="0.35">
      <c r="A16">
        <v>125</v>
      </c>
      <c r="B16">
        <v>120</v>
      </c>
      <c r="C16" t="s">
        <v>7</v>
      </c>
      <c r="D16" t="s">
        <v>9</v>
      </c>
      <c r="E16" s="3">
        <f xml:space="preserve"> VLOOKUP(C16,Table1[[Product]:[Price]],2,FALSE)</f>
        <v>38</v>
      </c>
      <c r="F16">
        <f>VLOOKUP(C16,Table1[],3,FALSE)</f>
        <v>0.08</v>
      </c>
      <c r="G16" t="str">
        <f>VLOOKUP(F16,Table3[],2,TRUE)</f>
        <v>Seasonal</v>
      </c>
      <c r="H16" s="3">
        <f t="shared" si="0"/>
        <v>4370</v>
      </c>
      <c r="I16" t="str">
        <f t="shared" si="1"/>
        <v/>
      </c>
      <c r="J16" t="str">
        <f t="shared" si="2"/>
        <v>Medium</v>
      </c>
      <c r="M16" t="s">
        <v>14</v>
      </c>
      <c r="N16" t="s">
        <v>30</v>
      </c>
    </row>
    <row r="17" spans="1:14" x14ac:dyDescent="0.35">
      <c r="A17">
        <v>225</v>
      </c>
      <c r="B17">
        <v>220</v>
      </c>
      <c r="C17" t="s">
        <v>15</v>
      </c>
      <c r="D17" t="s">
        <v>4</v>
      </c>
      <c r="E17" s="3">
        <f xml:space="preserve"> VLOOKUP(C17,Table1[[Product]:[Price]],2,FALSE)</f>
        <v>35</v>
      </c>
      <c r="F17">
        <f>VLOOKUP(C17,Table1[],3,FALSE)</f>
        <v>0.05</v>
      </c>
      <c r="G17" t="str">
        <f>VLOOKUP(F17,Table3[],2,TRUE)</f>
        <v>Promotion</v>
      </c>
      <c r="H17" s="3">
        <f t="shared" si="0"/>
        <v>7481.25</v>
      </c>
      <c r="I17" t="str">
        <f t="shared" si="1"/>
        <v/>
      </c>
      <c r="J17" t="str">
        <f t="shared" si="2"/>
        <v>Medium</v>
      </c>
      <c r="M17">
        <v>0</v>
      </c>
      <c r="N17" t="s">
        <v>29</v>
      </c>
    </row>
    <row r="18" spans="1:14" x14ac:dyDescent="0.35">
      <c r="A18">
        <v>50</v>
      </c>
      <c r="B18">
        <v>60</v>
      </c>
      <c r="C18" t="s">
        <v>38</v>
      </c>
      <c r="D18" t="s">
        <v>8</v>
      </c>
      <c r="E18" s="3">
        <f xml:space="preserve"> VLOOKUP(C18,Table1[[Product]:[Price]],2,FALSE)</f>
        <v>55</v>
      </c>
      <c r="F18">
        <f>VLOOKUP(C18,Table1[],3,FALSE)</f>
        <v>0.1</v>
      </c>
      <c r="G18" t="str">
        <f>VLOOKUP(F18,Table3[],2,TRUE)</f>
        <v>Seasonal</v>
      </c>
      <c r="H18" s="3">
        <f t="shared" si="0"/>
        <v>2475</v>
      </c>
      <c r="I18" t="str">
        <f t="shared" si="1"/>
        <v>Below Target</v>
      </c>
      <c r="J18" t="str">
        <f t="shared" si="2"/>
        <v>Low</v>
      </c>
      <c r="M18">
        <v>0.02</v>
      </c>
      <c r="N18" t="s">
        <v>31</v>
      </c>
    </row>
    <row r="19" spans="1:14" x14ac:dyDescent="0.35">
      <c r="A19">
        <v>90</v>
      </c>
      <c r="B19">
        <v>88</v>
      </c>
      <c r="C19" t="s">
        <v>38</v>
      </c>
      <c r="D19" t="s">
        <v>3</v>
      </c>
      <c r="E19" s="3">
        <f xml:space="preserve"> VLOOKUP(C19,Table1[[Product]:[Price]],2,FALSE)</f>
        <v>55</v>
      </c>
      <c r="F19">
        <f>VLOOKUP(C19,Table1[],3,FALSE)</f>
        <v>0.1</v>
      </c>
      <c r="G19" t="str">
        <f>VLOOKUP(F19,Table3[],2,TRUE)</f>
        <v>Seasonal</v>
      </c>
      <c r="H19" s="3">
        <f t="shared" si="0"/>
        <v>4455</v>
      </c>
      <c r="I19" t="str">
        <f t="shared" si="1"/>
        <v/>
      </c>
      <c r="J19" t="str">
        <f t="shared" si="2"/>
        <v>Low</v>
      </c>
      <c r="M19">
        <v>0.08</v>
      </c>
      <c r="N19" t="s">
        <v>32</v>
      </c>
    </row>
    <row r="20" spans="1:14" x14ac:dyDescent="0.35">
      <c r="H20" s="3"/>
      <c r="M20">
        <v>0.15</v>
      </c>
      <c r="N20" t="s">
        <v>33</v>
      </c>
    </row>
    <row r="21" spans="1:14" x14ac:dyDescent="0.35">
      <c r="C21" s="6" t="s">
        <v>24</v>
      </c>
      <c r="D21" s="3">
        <f>SUM(H5:H19)</f>
        <v>141882.95000000001</v>
      </c>
      <c r="H21" s="3"/>
    </row>
    <row r="22" spans="1:14" x14ac:dyDescent="0.35">
      <c r="C22" s="6" t="s">
        <v>26</v>
      </c>
      <c r="D22" s="9" t="s">
        <v>25</v>
      </c>
      <c r="E22">
        <f>COUNTIF(I5:I19,"Below Target")</f>
        <v>4</v>
      </c>
      <c r="H22" s="5"/>
    </row>
    <row r="23" spans="1:14" x14ac:dyDescent="0.35">
      <c r="C23" s="6" t="s">
        <v>26</v>
      </c>
      <c r="D23" s="8" t="s">
        <v>27</v>
      </c>
      <c r="E23">
        <f>COUNTIF(I5:I19,"")</f>
        <v>11</v>
      </c>
      <c r="F23" s="10"/>
      <c r="H23" s="4"/>
    </row>
    <row r="24" spans="1:14" x14ac:dyDescent="0.35">
      <c r="A24" t="s">
        <v>12</v>
      </c>
    </row>
    <row r="25" spans="1:14" x14ac:dyDescent="0.35">
      <c r="A25" s="1" t="s">
        <v>11</v>
      </c>
      <c r="B25" s="1"/>
      <c r="C25" s="1" t="s">
        <v>0</v>
      </c>
      <c r="D25" s="1" t="s">
        <v>22</v>
      </c>
    </row>
    <row r="26" spans="1:14" x14ac:dyDescent="0.35">
      <c r="A26" t="s">
        <v>3</v>
      </c>
      <c r="C26" t="s">
        <v>2</v>
      </c>
      <c r="D26">
        <f>SUMIFS(A5:A19,D5:D19,"Nordstrom",C5:C19,"Moon Dust")</f>
        <v>159</v>
      </c>
    </row>
    <row r="28" spans="1:14" x14ac:dyDescent="0.35">
      <c r="A28" s="1" t="s">
        <v>11</v>
      </c>
      <c r="B28" s="1"/>
      <c r="C28" s="1" t="s">
        <v>0</v>
      </c>
      <c r="D28" s="1" t="s">
        <v>35</v>
      </c>
    </row>
    <row r="29" spans="1:14" x14ac:dyDescent="0.35">
      <c r="A29" t="s">
        <v>3</v>
      </c>
      <c r="C29" t="s">
        <v>18</v>
      </c>
      <c r="D29">
        <f>SUMIF(D5:D19,"Nordstrom",A5:A19)</f>
        <v>474</v>
      </c>
    </row>
    <row r="31" spans="1:14" x14ac:dyDescent="0.35">
      <c r="A31" s="1" t="s">
        <v>11</v>
      </c>
      <c r="B31" s="1"/>
      <c r="C31" s="1" t="s">
        <v>0</v>
      </c>
      <c r="D31" s="1" t="s">
        <v>23</v>
      </c>
    </row>
    <row r="32" spans="1:14" x14ac:dyDescent="0.35">
      <c r="A32" t="s">
        <v>3</v>
      </c>
      <c r="C32" t="s">
        <v>17</v>
      </c>
      <c r="D32" s="3">
        <f>SUMIF(D5:D19,"Nordstrom",H5:H19)</f>
        <v>20314.5</v>
      </c>
    </row>
    <row r="36" spans="6:6" x14ac:dyDescent="0.35">
      <c r="F36" t="s">
        <v>12</v>
      </c>
    </row>
  </sheetData>
  <mergeCells count="1">
    <mergeCell ref="A1:N1"/>
  </mergeCells>
  <conditionalFormatting sqref="D2:D4 D20:D23">
    <cfRule type="cellIs" dxfId="4" priority="4" operator="equal">
      <formula>"Nordstrom"</formula>
    </cfRule>
  </conditionalFormatting>
  <conditionalFormatting sqref="A5:J19">
    <cfRule type="containsText" dxfId="3" priority="2" operator="containsText" text="Nordstrom">
      <formula>NOT(ISERROR(SEARCH("Nordstrom",A5)))</formula>
    </cfRule>
  </conditionalFormatting>
  <conditionalFormatting sqref="I5:I19">
    <cfRule type="containsText" dxfId="0" priority="1" operator="containsText" text="Below Target">
      <formula>NOT(ISERROR(SEARCH("Below Target",I5)))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Asela Thomason</dc:creator>
  <cp:lastModifiedBy>Nhi Phạm</cp:lastModifiedBy>
  <dcterms:created xsi:type="dcterms:W3CDTF">2021-10-09T22:13:41Z</dcterms:created>
  <dcterms:modified xsi:type="dcterms:W3CDTF">2022-03-21T20:29:50Z</dcterms:modified>
</cp:coreProperties>
</file>