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n\OneDrive\Desktop\I S 233\"/>
    </mc:Choice>
  </mc:AlternateContent>
  <xr:revisionPtr revIDLastSave="0" documentId="13_ncr:1_{1860306A-A881-48CC-B12C-E7E52055FC55}" xr6:coauthVersionLast="46" xr6:coauthVersionMax="46" xr10:uidLastSave="{00000000-0000-0000-0000-000000000000}"/>
  <bookViews>
    <workbookView xWindow="-110" yWindow="-110" windowWidth="19420" windowHeight="11020" xr2:uid="{D659E92D-2D4C-4C59-A94A-E941314B0240}"/>
  </bookViews>
  <sheets>
    <sheet name="Sale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6" i="1"/>
  <c r="H7" i="1"/>
  <c r="H8" i="1"/>
  <c r="H9" i="1"/>
  <c r="H10" i="1"/>
  <c r="H11" i="1"/>
  <c r="H12" i="1"/>
  <c r="H13" i="1"/>
  <c r="H5" i="1"/>
  <c r="H22" i="1"/>
  <c r="H21" i="1"/>
  <c r="H19" i="1"/>
  <c r="H20" i="1"/>
  <c r="H14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  <c r="C6" i="1"/>
  <c r="C7" i="1"/>
  <c r="C8" i="1"/>
  <c r="C9" i="1"/>
  <c r="C10" i="1"/>
  <c r="C11" i="1"/>
  <c r="C12" i="1"/>
  <c r="C13" i="1"/>
  <c r="C5" i="1"/>
  <c r="B2" i="1"/>
</calcChain>
</file>

<file path=xl/sharedStrings.xml><?xml version="1.0" encoding="utf-8"?>
<sst xmlns="http://schemas.openxmlformats.org/spreadsheetml/2006/main" count="48" uniqueCount="39">
  <si>
    <t>Date Prepared:</t>
  </si>
  <si>
    <t>Years</t>
  </si>
  <si>
    <t>Total Due</t>
  </si>
  <si>
    <t>Monthly Payment</t>
  </si>
  <si>
    <t>Yes</t>
  </si>
  <si>
    <t>No</t>
  </si>
  <si>
    <t>Totals</t>
  </si>
  <si>
    <t>Summary Statistics</t>
  </si>
  <si>
    <t>Lowest Monthly Payment</t>
  </si>
  <si>
    <t>Average Monthly Payment</t>
  </si>
  <si>
    <t>Median Monthly Payment</t>
  </si>
  <si>
    <t>Interest Rate</t>
  </si>
  <si>
    <t>Months Per Year</t>
  </si>
  <si>
    <t>W.C. Hicks Appliances</t>
  </si>
  <si>
    <t>SKU</t>
  </si>
  <si>
    <t>Item Name</t>
  </si>
  <si>
    <t>Delivery</t>
  </si>
  <si>
    <t>Description</t>
  </si>
  <si>
    <t>Client Name</t>
  </si>
  <si>
    <t>Dishwasher</t>
  </si>
  <si>
    <t>Microwave</t>
  </si>
  <si>
    <t>Oven</t>
  </si>
  <si>
    <t>Washer</t>
  </si>
  <si>
    <t>Dryer</t>
  </si>
  <si>
    <t>Price</t>
  </si>
  <si>
    <t>Garten</t>
  </si>
  <si>
    <t>Leggett</t>
  </si>
  <si>
    <t>Ranger</t>
  </si>
  <si>
    <t>Vong</t>
  </si>
  <si>
    <t>Williams</t>
  </si>
  <si>
    <t>Davis</t>
  </si>
  <si>
    <t>Jackson</t>
  </si>
  <si>
    <t>Garcia</t>
  </si>
  <si>
    <t>Broadnax</t>
  </si>
  <si>
    <t>Delivery Fee</t>
  </si>
  <si>
    <t>Inventory Information</t>
  </si>
  <si>
    <t>Number of Orders</t>
  </si>
  <si>
    <t>Refrigerator</t>
  </si>
  <si>
    <t>Maximum 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</si>
</sst>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3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0" applyFill="1"/>
    <xf numFmtId="14" fontId="4" fillId="0" borderId="0" xfId="11" applyNumberFormat="1" applyFont="1"/>
    <xf numFmtId="14" fontId="1" fillId="0" borderId="0" xfId="12" applyNumberFormat="1"/>
    <xf numFmtId="0" fontId="4" fillId="0" borderId="0" xfId="13" applyFont="1"/>
    <xf numFmtId="164" fontId="0" fillId="0" borderId="0" xfId="14" applyNumberFormat="1" applyFont="1" applyFill="1"/>
    <xf numFmtId="0" fontId="1" fillId="0" borderId="0" xfId="15" applyFont="1" applyAlignment="1">
      <alignment horizontal="center"/>
    </xf>
    <xf numFmtId="165" fontId="0" fillId="0" borderId="0" xfId="16" applyNumberFormat="1" applyFont="1"/>
    <xf numFmtId="0" fontId="5" fillId="0" borderId="0" xfId="17" applyFont="1" applyAlignment="1">
      <alignment horizontal="left" indent="2"/>
    </xf>
    <xf numFmtId="10" fontId="1" fillId="0" borderId="0" xfId="18" applyNumberFormat="1"/>
    <xf numFmtId="0" fontId="2" fillId="2" borderId="0" xfId="19" applyFont="1" applyFill="1" applyAlignment="1">
      <alignment horizontal="center" vertical="center" wrapText="1"/>
    </xf>
    <xf numFmtId="166" fontId="0" fillId="0" borderId="0" xfId="20" applyNumberFormat="1" applyFont="1"/>
    <xf numFmtId="166" fontId="1" fillId="0" borderId="0" xfId="21" applyNumberFormat="1" applyFill="1"/>
    <xf numFmtId="0" fontId="2" fillId="0" borderId="0" xfId="22" applyNumberFormat="1" applyFont="1" applyFill="1" applyAlignment="1">
      <alignment horizontal="center" vertical="center" wrapText="1"/>
    </xf>
    <xf numFmtId="167" fontId="1" fillId="0" borderId="0" xfId="26" applyNumberFormat="1" applyFont="1"/>
    <xf numFmtId="0" fontId="0" fillId="0" borderId="0" xfId="0" applyNumberFormat="1"/>
    <xf numFmtId="0" fontId="1" fillId="0" borderId="0" xfId="9" applyAlignment="1">
      <alignment horizontal="left"/>
    </xf>
    <xf numFmtId="0" fontId="4" fillId="0" borderId="0" xfId="8" applyFont="1" applyAlignment="1">
      <alignment horizontal="left"/>
    </xf>
    <xf numFmtId="0" fontId="3" fillId="0" borderId="0" xfId="7" applyFont="1" applyFill="1" applyAlignment="1">
      <alignment horizontal="center"/>
    </xf>
    <xf numFmtId="0" fontId="2" fillId="2" borderId="0" xfId="6" applyNumberFormat="1" applyFont="1" applyFill="1" applyAlignment="1">
      <alignment horizontal="center" vertical="center" wrapText="1"/>
    </xf>
    <xf numFmtId="166" fontId="0" fillId="0" borderId="0" xfId="27" applyNumberFormat="1" applyFont="1"/>
  </cellXfs>
  <cellStyles count="28">
    <cellStyle name="1zOlEtsGznqc+yReF3zEWfJbZvGFxWjDkGktgwOXmck=-~r9XtUQwb6gD2sL+WaiX7Og==" xfId="18" xr:uid="{00000000-0005-0000-0000-00000D000000}"/>
    <cellStyle name="8sFwbUbaMpiTM8ufrKZthv/8ZTTYeadwrqlZkMCET/k=-~152TUMs+LTABYep3DJQJqw==" xfId="10" xr:uid="{00000000-0005-0000-0000-000010000000}"/>
    <cellStyle name="9hU38WX1Ddz6JdoFq4qdCz8ICkPHSYXg2cBXQt1Q07A=-~+zxLgkQO9erugQLW+HU6uA==" xfId="25" xr:uid="{00000000-0005-0000-0000-000004000000}"/>
    <cellStyle name="B50jRWujp5RYkhfhNXcUXGSX3gJHDphafQ6p+U6Etfc=-~jUIKRDN081Jbn3L9SgEshw==" xfId="24" xr:uid="{00000000-0005-0000-0000-000010000000}"/>
    <cellStyle name="C6qfnSeSJsqCFUvSmDbomesUS9YRN1TjMbVhudzyBiU=-~QA0zn6nwYHjJ8VFup2VjmQ==" xfId="9" xr:uid="{00000000-0005-0000-0000-000004000000}"/>
    <cellStyle name="cGhFCZQmd6M7Z9Lm4jr5b21SM7iVamwnW24M6vtZ6xk=-~0jGkSXeOj6d0GbgT7AJc1w==" xfId="16" xr:uid="{00000000-0005-0000-0000-000011000000}"/>
    <cellStyle name="Currency" xfId="27" builtinId="4"/>
    <cellStyle name="Custom Style 1" xfId="1" xr:uid="{00000000-0005-0000-0000-000004000000}"/>
    <cellStyle name="Custom Style 2" xfId="2" xr:uid="{00000000-0005-0000-0000-00000D000000}"/>
    <cellStyle name="Custom Style 3" xfId="3" xr:uid="{00000000-0005-0000-0000-000010000000}"/>
    <cellStyle name="Custom Style 4" xfId="4" xr:uid="{00000000-0005-0000-0000-000011000000}"/>
    <cellStyle name="djHx7kiK2QrWBTTBfzkurMpbvkf1f14AMB2M5cQuJsg=-~MS3uopP7jSYmKxdJBF/VgA==" xfId="7" xr:uid="{00000000-0005-0000-0000-000004000000}"/>
    <cellStyle name="fttj9k6/NxYcUuY0xzlM2eit8Lg537gyft2a5oI2sfM=-~6LBIBHiOHuvF690GWIJvyw==" xfId="17" xr:uid="{00000000-0005-0000-0000-000004000000}"/>
    <cellStyle name="GmLNJyrBpdtb7b0LwY4r1at6bAnGpSHtfj+gNQh2K7Y=-~O/cvyf4TQmE4NGEUVmm9sA==" xfId="5" xr:uid="{00000000-0005-0000-0000-000005000000}"/>
    <cellStyle name="gtAebrUQ6fpx5bKAxtfZbRu7XJBac01zITYoDq1RNsc=-~60s/VyvYGbO4zcehTPGgzQ==" xfId="21" xr:uid="{00000000-0005-0000-0000-000010000000}"/>
    <cellStyle name="HsONu1mPousSK0j5K7GmXx9Sm9+RmdRNKg9T+EjDRgA=-~OgltnehGI4Qja8KqC7Ed9A==" xfId="15" xr:uid="{00000000-0005-0000-0000-000004000000}"/>
    <cellStyle name="J1r0g6sb7f2v/IdY+4fKi2U6Y9K96kFai0E5kZo4y7M=-~jQ2+uAA744gIqo4n3jgt3Q==" xfId="13" xr:uid="{00000000-0005-0000-0000-000004000000}"/>
    <cellStyle name="k8ExwuPy5HDYiaH1u35eON9r0FjNXz2ZLaMGsQY38vE=-~+9+BoWSePIsTBUvzlc81kg==" xfId="12" xr:uid="{00000000-0005-0000-0000-000004000000}"/>
    <cellStyle name="knaiAxZRqjbx3Z68niMY2zSQ0fbiYjhgis7kF585qoM=-~2uBWSoLEqcLET0XEXTL1+g==" xfId="14" xr:uid="{00000000-0005-0000-0000-000004000000}"/>
    <cellStyle name="llItn4RVxvwTJoOmt17RiuLHAH1m1/utqKZpXbpnaWs=-~Ixl/gDu49m0KoSlHWeYe9A==" xfId="6" xr:uid="{00000000-0005-0000-0000-000010000000}"/>
    <cellStyle name="MTFe8VyI4u7hCOTo48zNSgiWL8VNyqz6inQxawj8h9A=-~3jgB+DJoMeHhQH7JUPOgbA==" xfId="19" xr:uid="{00000000-0005-0000-0000-000004000000}"/>
    <cellStyle name="mz1+kLPIjVj+d5xKmIH4JXPTOPTFBeYGa09EyJwAiTQ=-~fX0JdlsbyBkVLG3+SVW3Lg==" xfId="8" xr:uid="{00000000-0005-0000-0000-000004000000}"/>
    <cellStyle name="Normal" xfId="0" builtinId="0"/>
    <cellStyle name="ORHPXCygcsb5JgRkay6xx19yuLXqU0ov/tRxOGTejyg=-~ghdIYI5+4OR1Xz9arKX2Ew==" xfId="26" xr:uid="{00000000-0005-0000-0000-000004000000}"/>
    <cellStyle name="SDN47/2klawvKseSIMAH/Y2X1hWNOkWJCO9o+yZZs5s=-~NT+LrYKY3qy3W1rAeOIjIw==" xfId="22" xr:uid="{00000000-0005-0000-0000-000011000000}"/>
    <cellStyle name="StmsZNfWk79HAiKdbIqXtUUxleKYQHYcKRvE/qAeUjo=-~sU8uPEqaKP6OMaCoI35x7w==" xfId="20" xr:uid="{00000000-0005-0000-0000-000004000000}"/>
    <cellStyle name="uPnZBrNIQBlYGi7j9iAU25m083QE5rZ+E64HwmMPjao=-~GeHrB0DMPlhQZIYk3bgbHw==" xfId="11" xr:uid="{00000000-0005-0000-0000-000004000000}"/>
    <cellStyle name="VBmogRYGi6YefFW3kj64Tfx7t8NQc+Ogga+UIqSDB6k=-~ixiWNrrgQsC+7d1U4xUSuw==" xfId="2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94B5-1909-437B-A942-04FF07B6C92B}">
  <dimension ref="A1:H27"/>
  <sheetViews>
    <sheetView tabSelected="1" topLeftCell="D4" zoomScaleNormal="100" workbookViewId="0">
      <selection activeCell="H19" sqref="H19:H22"/>
    </sheetView>
  </sheetViews>
  <sheetFormatPr defaultRowHeight="14.5" x14ac:dyDescent="0.35"/>
  <cols>
    <col min="1" max="1" width="14.08984375" customWidth="1"/>
    <col min="2" max="2" width="25.453125" bestFit="1" customWidth="1"/>
    <col min="3" max="3" width="12.08984375" bestFit="1" customWidth="1"/>
    <col min="4" max="4" width="8.90625" customWidth="1"/>
    <col min="5" max="7" width="11.36328125" customWidth="1"/>
    <col min="8" max="8" width="16.36328125" bestFit="1" customWidth="1"/>
    <col min="9" max="9" width="16.36328125" customWidth="1"/>
    <col min="13" max="13" width="11.90625" bestFit="1" customWidth="1"/>
  </cols>
  <sheetData>
    <row r="1" spans="1:8" ht="27.5" x14ac:dyDescent="0.55000000000000004">
      <c r="A1" s="18" t="s">
        <v>13</v>
      </c>
      <c r="B1" s="18"/>
      <c r="C1" s="18"/>
      <c r="D1" s="18"/>
      <c r="E1" s="18"/>
      <c r="F1" s="18"/>
      <c r="G1" s="18"/>
      <c r="H1" s="18"/>
    </row>
    <row r="2" spans="1:8" x14ac:dyDescent="0.35">
      <c r="A2" s="2" t="s">
        <v>0</v>
      </c>
      <c r="B2" s="14">
        <f>DATE(2021,9,13)</f>
        <v>44452</v>
      </c>
    </row>
    <row r="3" spans="1:8" x14ac:dyDescent="0.35">
      <c r="A3" s="2"/>
      <c r="B3" s="3"/>
    </row>
    <row r="4" spans="1:8" ht="25.25" customHeight="1" x14ac:dyDescent="0.35">
      <c r="A4" s="10" t="s">
        <v>18</v>
      </c>
      <c r="B4" s="10" t="s">
        <v>14</v>
      </c>
      <c r="C4" s="10" t="s">
        <v>15</v>
      </c>
      <c r="D4" s="10" t="s">
        <v>16</v>
      </c>
      <c r="E4" s="10" t="s">
        <v>24</v>
      </c>
      <c r="F4" s="10" t="s">
        <v>2</v>
      </c>
      <c r="G4" s="10" t="s">
        <v>1</v>
      </c>
      <c r="H4" s="10" t="s">
        <v>3</v>
      </c>
    </row>
    <row r="5" spans="1:8" x14ac:dyDescent="0.35">
      <c r="A5" s="1" t="s">
        <v>25</v>
      </c>
      <c r="B5" s="4">
        <v>294211</v>
      </c>
      <c r="C5" s="5" t="str">
        <f>VLOOKUP(B5,$A$18:$B$23,2)</f>
        <v>Refrigerator</v>
      </c>
      <c r="D5" s="1" t="s">
        <v>4</v>
      </c>
      <c r="E5" s="20">
        <f>VLOOKUP(B5,$A$18:$C$23,3)</f>
        <v>1399</v>
      </c>
      <c r="F5" s="20">
        <f>IF(D5="Yes",E5+$B$25,E5)</f>
        <v>1474</v>
      </c>
      <c r="G5" s="6">
        <v>3</v>
      </c>
      <c r="H5" s="20">
        <f>PMT($B$26/12,G5*$B$27,-F5)</f>
        <v>43.02829343512262</v>
      </c>
    </row>
    <row r="6" spans="1:8" x14ac:dyDescent="0.35">
      <c r="A6" s="1" t="s">
        <v>26</v>
      </c>
      <c r="B6" s="4">
        <v>327064</v>
      </c>
      <c r="C6" s="5" t="str">
        <f t="shared" ref="C6:C13" si="0">VLOOKUP(B6,$A$18:$B$23,2)</f>
        <v>Microwave</v>
      </c>
      <c r="D6" s="1" t="s">
        <v>4</v>
      </c>
      <c r="E6" s="20">
        <f t="shared" ref="E6:E13" si="1">VLOOKUP(B6,$A$18:$C$23,3)</f>
        <v>379.99</v>
      </c>
      <c r="F6" s="20">
        <f t="shared" ref="F6:F13" si="2">IF(D6="Yes",E6+$B$25,E6)</f>
        <v>454.99</v>
      </c>
      <c r="G6" s="6">
        <v>5</v>
      </c>
      <c r="H6" s="20">
        <f t="shared" ref="H6:H13" si="3">PMT($B$26/12,G6*$B$27,-F6)</f>
        <v>8.2262202512996065</v>
      </c>
    </row>
    <row r="7" spans="1:8" x14ac:dyDescent="0.35">
      <c r="A7" s="1" t="s">
        <v>28</v>
      </c>
      <c r="B7" s="4">
        <v>446741</v>
      </c>
      <c r="C7" s="5" t="str">
        <f t="shared" si="0"/>
        <v>Washer</v>
      </c>
      <c r="D7" s="1" t="s">
        <v>5</v>
      </c>
      <c r="E7" s="20">
        <f t="shared" si="1"/>
        <v>467.99</v>
      </c>
      <c r="F7" s="20">
        <f t="shared" si="2"/>
        <v>467.99</v>
      </c>
      <c r="G7" s="6">
        <v>3</v>
      </c>
      <c r="H7" s="20">
        <f t="shared" si="3"/>
        <v>13.661337208075329</v>
      </c>
    </row>
    <row r="8" spans="1:8" x14ac:dyDescent="0.35">
      <c r="A8" s="1" t="s">
        <v>27</v>
      </c>
      <c r="B8" s="4">
        <v>643081</v>
      </c>
      <c r="C8" s="5" t="str">
        <f t="shared" si="0"/>
        <v>Dryer</v>
      </c>
      <c r="D8" s="1" t="s">
        <v>5</v>
      </c>
      <c r="E8" s="20">
        <f t="shared" si="1"/>
        <v>599.99</v>
      </c>
      <c r="F8" s="20">
        <f t="shared" si="2"/>
        <v>599.99</v>
      </c>
      <c r="G8" s="6">
        <v>5</v>
      </c>
      <c r="H8" s="20">
        <f t="shared" si="3"/>
        <v>10.847820586336514</v>
      </c>
    </row>
    <row r="9" spans="1:8" x14ac:dyDescent="0.35">
      <c r="A9" s="1" t="s">
        <v>29</v>
      </c>
      <c r="B9" s="4">
        <v>294211</v>
      </c>
      <c r="C9" s="5" t="str">
        <f t="shared" si="0"/>
        <v>Refrigerator</v>
      </c>
      <c r="D9" s="1" t="s">
        <v>5</v>
      </c>
      <c r="E9" s="20">
        <f t="shared" si="1"/>
        <v>1399</v>
      </c>
      <c r="F9" s="20">
        <f t="shared" si="2"/>
        <v>1399</v>
      </c>
      <c r="G9" s="6">
        <v>3</v>
      </c>
      <c r="H9" s="20">
        <f t="shared" si="3"/>
        <v>40.838929793579752</v>
      </c>
    </row>
    <row r="10" spans="1:8" x14ac:dyDescent="0.35">
      <c r="A10" s="1" t="s">
        <v>30</v>
      </c>
      <c r="B10" s="4">
        <v>446741</v>
      </c>
      <c r="C10" s="5" t="str">
        <f t="shared" si="0"/>
        <v>Washer</v>
      </c>
      <c r="D10" s="1" t="s">
        <v>5</v>
      </c>
      <c r="E10" s="20">
        <f t="shared" si="1"/>
        <v>467.99</v>
      </c>
      <c r="F10" s="20">
        <f t="shared" si="2"/>
        <v>467.99</v>
      </c>
      <c r="G10" s="6">
        <v>3</v>
      </c>
      <c r="H10" s="20">
        <f t="shared" si="3"/>
        <v>13.661337208075329</v>
      </c>
    </row>
    <row r="11" spans="1:8" x14ac:dyDescent="0.35">
      <c r="A11" s="1" t="s">
        <v>31</v>
      </c>
      <c r="B11" s="4">
        <v>306862</v>
      </c>
      <c r="C11" s="5" t="str">
        <f t="shared" si="0"/>
        <v>Dishwasher</v>
      </c>
      <c r="D11" s="1" t="s">
        <v>4</v>
      </c>
      <c r="E11" s="20">
        <f t="shared" si="1"/>
        <v>809.99</v>
      </c>
      <c r="F11" s="20">
        <f t="shared" si="2"/>
        <v>884.99</v>
      </c>
      <c r="G11" s="6">
        <v>4</v>
      </c>
      <c r="H11" s="20">
        <f t="shared" si="3"/>
        <v>19.68659500865482</v>
      </c>
    </row>
    <row r="12" spans="1:8" x14ac:dyDescent="0.35">
      <c r="A12" s="1" t="s">
        <v>32</v>
      </c>
      <c r="B12" s="4">
        <v>643081</v>
      </c>
      <c r="C12" s="5" t="str">
        <f t="shared" si="0"/>
        <v>Dryer</v>
      </c>
      <c r="D12" s="1" t="s">
        <v>5</v>
      </c>
      <c r="E12" s="20">
        <f t="shared" si="1"/>
        <v>599.99</v>
      </c>
      <c r="F12" s="20">
        <f t="shared" si="2"/>
        <v>599.99</v>
      </c>
      <c r="G12" s="6">
        <v>4</v>
      </c>
      <c r="H12" s="20">
        <f t="shared" si="3"/>
        <v>13.346772437251049</v>
      </c>
    </row>
    <row r="13" spans="1:8" x14ac:dyDescent="0.35">
      <c r="A13" s="1" t="s">
        <v>33</v>
      </c>
      <c r="B13" s="4">
        <v>446741</v>
      </c>
      <c r="C13" s="5" t="str">
        <f t="shared" si="0"/>
        <v>Washer</v>
      </c>
      <c r="D13" s="1" t="s">
        <v>4</v>
      </c>
      <c r="E13" s="20">
        <f t="shared" si="1"/>
        <v>467.99</v>
      </c>
      <c r="F13" s="20">
        <f t="shared" si="2"/>
        <v>542.99</v>
      </c>
      <c r="G13" s="6">
        <v>5</v>
      </c>
      <c r="H13" s="20">
        <f t="shared" si="3"/>
        <v>9.8172604546323505</v>
      </c>
    </row>
    <row r="14" spans="1:8" x14ac:dyDescent="0.35">
      <c r="A14" s="8" t="s">
        <v>6</v>
      </c>
      <c r="C14" s="5"/>
      <c r="E14" s="7"/>
      <c r="F14" s="7"/>
      <c r="H14" s="20">
        <f>SUM(H5:H13)</f>
        <v>173.11456638302738</v>
      </c>
    </row>
    <row r="16" spans="1:8" ht="14.4" customHeight="1" x14ac:dyDescent="0.35">
      <c r="A16" s="19" t="s">
        <v>35</v>
      </c>
      <c r="B16" s="19"/>
      <c r="C16" s="19"/>
    </row>
    <row r="17" spans="1:8" x14ac:dyDescent="0.35">
      <c r="A17" s="10" t="s">
        <v>14</v>
      </c>
      <c r="B17" s="10" t="s">
        <v>17</v>
      </c>
      <c r="C17" s="10" t="s">
        <v>24</v>
      </c>
      <c r="D17" s="13"/>
      <c r="F17" s="19" t="s">
        <v>7</v>
      </c>
      <c r="G17" s="19"/>
      <c r="H17" s="19"/>
    </row>
    <row r="18" spans="1:8" x14ac:dyDescent="0.35">
      <c r="A18" s="4">
        <v>294211</v>
      </c>
      <c r="B18" s="5" t="s">
        <v>37</v>
      </c>
      <c r="C18" s="11">
        <v>1399</v>
      </c>
      <c r="D18" s="12"/>
      <c r="F18" s="16" t="s">
        <v>36</v>
      </c>
      <c r="G18" s="16"/>
      <c r="H18" s="15">
        <f>COUNTA(A5:A13)</f>
        <v>9</v>
      </c>
    </row>
    <row r="19" spans="1:8" x14ac:dyDescent="0.35">
      <c r="A19" s="4">
        <v>306862</v>
      </c>
      <c r="B19" s="5" t="s">
        <v>19</v>
      </c>
      <c r="C19" s="11">
        <v>809.99</v>
      </c>
      <c r="D19" s="12"/>
      <c r="F19" s="16" t="s">
        <v>8</v>
      </c>
      <c r="G19" s="16"/>
      <c r="H19" s="20">
        <f>MIN(H5:H13)</f>
        <v>8.2262202512996065</v>
      </c>
    </row>
    <row r="20" spans="1:8" x14ac:dyDescent="0.35">
      <c r="A20" s="4">
        <v>327064</v>
      </c>
      <c r="B20" s="5" t="s">
        <v>20</v>
      </c>
      <c r="C20" s="11">
        <v>379.99</v>
      </c>
      <c r="D20" s="12"/>
      <c r="F20" s="16" t="s">
        <v>9</v>
      </c>
      <c r="G20" s="16"/>
      <c r="H20" s="20">
        <f>AVERAGE(H5:H13)</f>
        <v>19.234951820336377</v>
      </c>
    </row>
    <row r="21" spans="1:8" x14ac:dyDescent="0.35">
      <c r="A21" s="4">
        <v>446229</v>
      </c>
      <c r="B21" s="5" t="s">
        <v>21</v>
      </c>
      <c r="C21" s="11">
        <v>1099.99</v>
      </c>
      <c r="D21" s="12"/>
      <c r="F21" s="16" t="s">
        <v>38</v>
      </c>
      <c r="G21" s="16"/>
      <c r="H21" s="20">
        <f>MAX(H5:H13)</f>
        <v>43.02829343512262</v>
      </c>
    </row>
    <row r="22" spans="1:8" x14ac:dyDescent="0.35">
      <c r="A22" s="4">
        <v>446741</v>
      </c>
      <c r="B22" s="5" t="s">
        <v>22</v>
      </c>
      <c r="C22" s="11">
        <v>467.99</v>
      </c>
      <c r="D22" s="12"/>
      <c r="F22" s="17" t="s">
        <v>10</v>
      </c>
      <c r="G22" s="17"/>
      <c r="H22" s="20">
        <f>MEDIAN(H5:H13)</f>
        <v>13.661337208075329</v>
      </c>
    </row>
    <row r="23" spans="1:8" x14ac:dyDescent="0.35">
      <c r="A23" s="4">
        <v>643081</v>
      </c>
      <c r="B23" s="5" t="s">
        <v>23</v>
      </c>
      <c r="C23" s="11">
        <v>599.99</v>
      </c>
      <c r="D23" s="12"/>
    </row>
    <row r="24" spans="1:8" x14ac:dyDescent="0.35">
      <c r="A24" s="4"/>
    </row>
    <row r="25" spans="1:8" x14ac:dyDescent="0.35">
      <c r="A25" s="4" t="s">
        <v>34</v>
      </c>
      <c r="B25" s="12">
        <v>75</v>
      </c>
    </row>
    <row r="26" spans="1:8" x14ac:dyDescent="0.35">
      <c r="A26" s="4" t="s">
        <v>11</v>
      </c>
      <c r="B26" s="9">
        <v>3.2500000000000001E-2</v>
      </c>
    </row>
    <row r="27" spans="1:8" x14ac:dyDescent="0.35">
      <c r="A27" s="4" t="s">
        <v>12</v>
      </c>
      <c r="B27" s="1">
        <v>12</v>
      </c>
    </row>
  </sheetData>
  <sortState xmlns:xlrd2="http://schemas.microsoft.com/office/spreadsheetml/2017/richdata2" ref="A5:H14">
    <sortCondition ref="B5"/>
  </sortState>
  <mergeCells count="8">
    <mergeCell ref="F20:G20"/>
    <mergeCell ref="F21:G21"/>
    <mergeCell ref="F22:G22"/>
    <mergeCell ref="A1:H1"/>
    <mergeCell ref="F17:H17"/>
    <mergeCell ref="A16:C16"/>
    <mergeCell ref="F18:G18"/>
    <mergeCell ref="F19:G19"/>
  </mergeCells>
  <pageMargins left="0.7" right="0.7" top="0.75" bottom="0.75" header="0.3" footer="0.3"/>
  <pageSetup orientation="portrait" r:id="rId1"/>
  <headerFooter>
    <oddFooter>&amp;LNhi Pham&amp;C&amp;A&amp;R&amp;F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DF8YvbCOKkMJk37O2AvnXeEQEiCxHFG8XRflgr9FZ/0=-~dMHdx1MMvKvXu7NCZB0Vsw==</id>
</project>
</file>

<file path=customXml/itemProps1.xml><?xml version="1.0" encoding="utf-8"?>
<ds:datastoreItem xmlns:ds="http://schemas.openxmlformats.org/officeDocument/2006/customXml" ds:itemID="{CF64BF9F-6594-4E6A-AE7B-D48BBECE99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Nhi Phạm</cp:lastModifiedBy>
  <dcterms:created xsi:type="dcterms:W3CDTF">2018-03-15T23:03:00Z</dcterms:created>
  <dcterms:modified xsi:type="dcterms:W3CDTF">2021-09-13T09:23:51Z</dcterms:modified>
</cp:coreProperties>
</file>