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esktop/"/>
    </mc:Choice>
  </mc:AlternateContent>
  <xr:revisionPtr revIDLastSave="0" documentId="8_{8118A471-44AB-4D48-9EEA-57E9A01F921B}" xr6:coauthVersionLast="47" xr6:coauthVersionMax="47" xr10:uidLastSave="{00000000-0000-0000-0000-000000000000}"/>
  <bookViews>
    <workbookView xWindow="0" yWindow="760" windowWidth="30240" windowHeight="17720" xr2:uid="{00874EB8-F1B6-C647-8C3A-93D1CC0382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7" i="1"/>
  <c r="A26" i="1"/>
  <c r="A25" i="1"/>
  <c r="A24" i="1"/>
  <c r="A22" i="1"/>
  <c r="A21" i="1"/>
  <c r="A20" i="1"/>
  <c r="A19" i="1"/>
  <c r="A17" i="1"/>
  <c r="A15" i="1"/>
  <c r="A14" i="1"/>
  <c r="A13" i="1"/>
  <c r="A12" i="1"/>
  <c r="A11" i="1"/>
  <c r="A10" i="1"/>
  <c r="C27" i="1"/>
  <c r="E27" i="1" s="1"/>
  <c r="C26" i="1"/>
  <c r="E26" i="1" s="1"/>
  <c r="C25" i="1"/>
  <c r="E25" i="1" s="1"/>
  <c r="C24" i="1"/>
  <c r="E24" i="1" s="1"/>
  <c r="C22" i="1"/>
  <c r="E22" i="1" s="1"/>
  <c r="E21" i="1"/>
  <c r="E19" i="1"/>
  <c r="C15" i="1"/>
  <c r="E15" i="1" s="1"/>
  <c r="C10" i="1"/>
  <c r="E10" i="1" s="1"/>
  <c r="C11" i="1"/>
  <c r="C12" i="1"/>
  <c r="E12" i="1" s="1"/>
  <c r="C20" i="1"/>
  <c r="E20" i="1" s="1"/>
  <c r="E30" i="1"/>
  <c r="E31" i="1"/>
  <c r="E29" i="1"/>
  <c r="E17" i="1"/>
  <c r="E11" i="1"/>
  <c r="E13" i="1"/>
  <c r="E14" i="1"/>
  <c r="C6" i="1" l="1"/>
  <c r="E6" i="1" s="1"/>
</calcChain>
</file>

<file path=xl/sharedStrings.xml><?xml version="1.0" encoding="utf-8"?>
<sst xmlns="http://schemas.openxmlformats.org/spreadsheetml/2006/main" count="38" uniqueCount="38">
  <si>
    <t>Geplante Kalkulation der Kosten</t>
  </si>
  <si>
    <t>Nr</t>
  </si>
  <si>
    <t>Lizenzkosten</t>
  </si>
  <si>
    <t>Interne Kosten</t>
  </si>
  <si>
    <t>Externe Kosten</t>
  </si>
  <si>
    <t>Beschreibung</t>
  </si>
  <si>
    <t>Betrag</t>
  </si>
  <si>
    <t>Stück</t>
  </si>
  <si>
    <t>Gesammt</t>
  </si>
  <si>
    <t>Fixkosten</t>
  </si>
  <si>
    <t>Summe</t>
  </si>
  <si>
    <t>Miete</t>
  </si>
  <si>
    <t>Qt Lizenz</t>
  </si>
  <si>
    <t>Perosnal- und Gehaltskosten</t>
  </si>
  <si>
    <t>Technologiekosten</t>
  </si>
  <si>
    <t xml:space="preserve">Vertriebskosten </t>
  </si>
  <si>
    <t>Notizen</t>
  </si>
  <si>
    <t>Serverkosten</t>
  </si>
  <si>
    <t>Rechts- und Beratungskosten</t>
  </si>
  <si>
    <t>Tester</t>
  </si>
  <si>
    <t>Marketing</t>
  </si>
  <si>
    <t>Technische Infrastruktur</t>
  </si>
  <si>
    <t>Lagerung und Datensicherung</t>
  </si>
  <si>
    <t>Datenschutz- und Datensicherheitskosten</t>
  </si>
  <si>
    <t>Strom- und Energiekosten</t>
  </si>
  <si>
    <t>Versicherungen</t>
  </si>
  <si>
    <t>Telekommunikationskosten</t>
  </si>
  <si>
    <t>Büromaterial</t>
  </si>
  <si>
    <t>Instandhaltung</t>
  </si>
  <si>
    <t>beinhaltet die Anschaffung und Wartung von Computern, Monitoren, Software und anderer technologischer Ausrüstung, die für die Entwicklung des Spiels erforderlich sind.</t>
  </si>
  <si>
    <t>Name:</t>
  </si>
  <si>
    <t>Dauer:</t>
  </si>
  <si>
    <t>Putzkraft</t>
  </si>
  <si>
    <t>inkl. Gewinn:</t>
  </si>
  <si>
    <t>Pong - Multiplayer</t>
  </si>
  <si>
    <t>2 Wochen ( etwa 80 Stunden)</t>
  </si>
  <si>
    <t>Entwickler (46,88 / Stunde)</t>
  </si>
  <si>
    <t>Projekt managment  (36 / Stunde)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</si>
</sst>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8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4" xfId="0" applyFont="1" applyBorder="1"/>
    <xf numFmtId="0" fontId="2" fillId="0" borderId="5" xfId="0" applyFont="1" applyBorder="1"/>
    <xf numFmtId="44" fontId="5" fillId="0" borderId="0" xfId="0" applyNumberFormat="1" applyFont="1"/>
    <xf numFmtId="44" fontId="5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5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0" xfId="0" applyFont="1" applyBorder="1"/>
    <xf numFmtId="0" fontId="2" fillId="0" borderId="11" xfId="0" applyFont="1" applyBorder="1"/>
    <xf numFmtId="0" fontId="4" fillId="3" borderId="9" xfId="0" applyFont="1" applyFill="1" applyBorder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G33"/>
  <sheetViews>
    <sheetView tabSelected="1" zoomScale="120" zoomScaleNormal="120" workbookViewId="0">
      <selection activeCell="G5" sqref="G5"/>
    </sheetView>
  </sheetViews>
  <sheetFormatPr baseColWidth="10" defaultRowHeight="16" x14ac:dyDescent="0.2"/>
  <cols>
    <col min="1" max="1" width="4.6640625" style="2" bestFit="1" customWidth="1"/>
    <col min="2" max="2" width="39.33203125" style="1" bestFit="1" customWidth="1"/>
    <col min="3" max="3" width="15.83203125" style="1" bestFit="1" customWidth="1"/>
    <col min="4" max="5" width="16" style="1" bestFit="1" customWidth="1"/>
    <col min="6" max="6" width="2.83203125" style="1" customWidth="1"/>
    <col min="7" max="7" width="161.6640625" style="1" bestFit="1" customWidth="1"/>
    <col min="8" max="16384" width="10.83203125" style="1"/>
  </cols>
  <sheetData>
    <row r="1" spans="1:7" x14ac:dyDescent="0.2">
      <c r="A1" s="23" t="s">
        <v>0</v>
      </c>
      <c r="B1" s="24"/>
      <c r="C1" s="24"/>
      <c r="D1" s="24"/>
      <c r="E1" s="25"/>
    </row>
    <row r="2" spans="1:7" x14ac:dyDescent="0.2">
      <c r="A2" s="26"/>
      <c r="B2" s="27"/>
      <c r="C2" s="27"/>
      <c r="D2" s="27"/>
      <c r="E2" s="28"/>
    </row>
    <row r="3" spans="1:7" x14ac:dyDescent="0.2">
      <c r="A3" s="3"/>
      <c r="E3" s="4"/>
    </row>
    <row r="4" spans="1:7" x14ac:dyDescent="0.2">
      <c r="A4" s="3"/>
      <c r="B4" s="2" t="s">
        <v>30</v>
      </c>
      <c r="C4" s="19" t="s">
        <v>34</v>
      </c>
      <c r="D4" s="19"/>
      <c r="E4" s="20"/>
    </row>
    <row r="5" spans="1:7" x14ac:dyDescent="0.2">
      <c r="A5" s="3"/>
      <c r="B5" s="2" t="s">
        <v>31</v>
      </c>
      <c r="C5" s="19" t="s">
        <v>35</v>
      </c>
      <c r="D5" s="19"/>
      <c r="E5" s="20"/>
    </row>
    <row r="6" spans="1:7" x14ac:dyDescent="0.2">
      <c r="A6" s="3"/>
      <c r="B6" s="2" t="s">
        <v>8</v>
      </c>
      <c r="C6" s="5">
        <f>SUM(E10:E15,E17,E19:E22,E24:E27,E29:E31)</f>
        <v>15976.695</v>
      </c>
      <c r="D6" s="2" t="s">
        <v>33</v>
      </c>
      <c r="E6" s="6">
        <f>C6*115%</f>
        <v>18373.199249999998</v>
      </c>
    </row>
    <row r="7" spans="1:7" x14ac:dyDescent="0.2">
      <c r="A7" s="3"/>
      <c r="E7" s="4"/>
    </row>
    <row r="8" spans="1:7" ht="18" x14ac:dyDescent="0.2">
      <c r="A8" s="7" t="s">
        <v>1</v>
      </c>
      <c r="B8" s="8" t="s">
        <v>5</v>
      </c>
      <c r="C8" s="8" t="s">
        <v>6</v>
      </c>
      <c r="D8" s="8" t="s">
        <v>7</v>
      </c>
      <c r="E8" s="9" t="s">
        <v>10</v>
      </c>
      <c r="G8" s="18" t="s">
        <v>16</v>
      </c>
    </row>
    <row r="9" spans="1:7" x14ac:dyDescent="0.2">
      <c r="A9" s="3">
        <v>1</v>
      </c>
      <c r="B9" s="21" t="s">
        <v>9</v>
      </c>
      <c r="C9" s="21"/>
      <c r="D9" s="21"/>
      <c r="E9" s="22"/>
      <c r="G9" s="16"/>
    </row>
    <row r="10" spans="1:7" x14ac:dyDescent="0.2">
      <c r="A10" s="3">
        <f>11/10</f>
        <v>1.1000000000000001</v>
      </c>
      <c r="B10" s="1" t="s">
        <v>11</v>
      </c>
      <c r="C10" s="10">
        <f xml:space="preserve"> 780 / 2</f>
        <v>390</v>
      </c>
      <c r="D10" s="1">
        <v>1</v>
      </c>
      <c r="E10" s="11">
        <f>C10*D10</f>
        <v>390</v>
      </c>
      <c r="G10" s="16"/>
    </row>
    <row r="11" spans="1:7" x14ac:dyDescent="0.2">
      <c r="A11" s="3">
        <f>12/10</f>
        <v>1.2</v>
      </c>
      <c r="B11" s="1" t="s">
        <v>24</v>
      </c>
      <c r="C11" s="10">
        <f xml:space="preserve"> 212.91 / 2</f>
        <v>106.455</v>
      </c>
      <c r="D11" s="1">
        <v>1</v>
      </c>
      <c r="E11" s="11">
        <f t="shared" ref="E11:E15" si="0">C11*D11</f>
        <v>106.455</v>
      </c>
      <c r="G11" s="16"/>
    </row>
    <row r="12" spans="1:7" x14ac:dyDescent="0.2">
      <c r="A12" s="3">
        <f>13/10</f>
        <v>1.3</v>
      </c>
      <c r="B12" s="1" t="s">
        <v>25</v>
      </c>
      <c r="C12" s="10">
        <f xml:space="preserve"> 150 / 2</f>
        <v>75</v>
      </c>
      <c r="D12" s="1">
        <v>1</v>
      </c>
      <c r="E12" s="11">
        <f t="shared" si="0"/>
        <v>75</v>
      </c>
      <c r="G12" s="16"/>
    </row>
    <row r="13" spans="1:7" x14ac:dyDescent="0.2">
      <c r="A13" s="3">
        <f>14/10</f>
        <v>1.4</v>
      </c>
      <c r="B13" s="1" t="s">
        <v>26</v>
      </c>
      <c r="C13" s="10">
        <v>49.95</v>
      </c>
      <c r="D13" s="1">
        <v>1</v>
      </c>
      <c r="E13" s="11">
        <f t="shared" si="0"/>
        <v>49.95</v>
      </c>
      <c r="G13" s="16"/>
    </row>
    <row r="14" spans="1:7" x14ac:dyDescent="0.2">
      <c r="A14" s="3">
        <f>15/10</f>
        <v>1.5</v>
      </c>
      <c r="B14" s="1" t="s">
        <v>27</v>
      </c>
      <c r="C14" s="10">
        <v>21.29</v>
      </c>
      <c r="D14" s="1">
        <v>1</v>
      </c>
      <c r="E14" s="11">
        <f t="shared" si="0"/>
        <v>21.29</v>
      </c>
      <c r="G14" s="16"/>
    </row>
    <row r="15" spans="1:7" x14ac:dyDescent="0.2">
      <c r="A15" s="3">
        <f>16/10</f>
        <v>1.6</v>
      </c>
      <c r="B15" s="1" t="s">
        <v>28</v>
      </c>
      <c r="C15" s="10">
        <f xml:space="preserve"> 500 / 2</f>
        <v>250</v>
      </c>
      <c r="D15" s="1">
        <v>1</v>
      </c>
      <c r="E15" s="11">
        <f t="shared" si="0"/>
        <v>250</v>
      </c>
      <c r="G15" s="16" t="s">
        <v>32</v>
      </c>
    </row>
    <row r="16" spans="1:7" x14ac:dyDescent="0.2">
      <c r="A16" s="3">
        <v>2</v>
      </c>
      <c r="B16" s="21" t="s">
        <v>2</v>
      </c>
      <c r="C16" s="21"/>
      <c r="D16" s="21"/>
      <c r="E16" s="22"/>
      <c r="G16" s="16"/>
    </row>
    <row r="17" spans="1:7" x14ac:dyDescent="0.2">
      <c r="A17" s="3">
        <f>21/10</f>
        <v>2.1</v>
      </c>
      <c r="B17" s="1" t="s">
        <v>12</v>
      </c>
      <c r="C17" s="10">
        <v>329</v>
      </c>
      <c r="D17" s="1">
        <v>2</v>
      </c>
      <c r="E17" s="11">
        <f>C17*D17</f>
        <v>658</v>
      </c>
      <c r="G17" s="16"/>
    </row>
    <row r="18" spans="1:7" x14ac:dyDescent="0.2">
      <c r="A18" s="3">
        <v>3</v>
      </c>
      <c r="B18" s="21" t="s">
        <v>13</v>
      </c>
      <c r="C18" s="21"/>
      <c r="D18" s="21"/>
      <c r="E18" s="22"/>
      <c r="G18" s="16"/>
    </row>
    <row r="19" spans="1:7" x14ac:dyDescent="0.2">
      <c r="A19" s="3">
        <f>31/10</f>
        <v>3.1</v>
      </c>
      <c r="B19" s="1" t="s">
        <v>37</v>
      </c>
      <c r="C19" s="10">
        <v>2880</v>
      </c>
      <c r="D19" s="1">
        <v>1</v>
      </c>
      <c r="E19" s="11">
        <f>C19*D19</f>
        <v>2880</v>
      </c>
      <c r="G19" s="16"/>
    </row>
    <row r="20" spans="1:7" x14ac:dyDescent="0.2">
      <c r="A20" s="3">
        <f>32/10</f>
        <v>3.2</v>
      </c>
      <c r="B20" s="1" t="s">
        <v>36</v>
      </c>
      <c r="C20" s="10">
        <f>7500 / 2</f>
        <v>3750</v>
      </c>
      <c r="D20" s="1">
        <v>2</v>
      </c>
      <c r="E20" s="11">
        <f t="shared" ref="E20:E22" si="1">C20*D20</f>
        <v>7500</v>
      </c>
      <c r="G20" s="16"/>
    </row>
    <row r="21" spans="1:7" x14ac:dyDescent="0.2">
      <c r="A21" s="3">
        <f>33/10</f>
        <v>3.3</v>
      </c>
      <c r="B21" s="1" t="s">
        <v>19</v>
      </c>
      <c r="C21" s="10">
        <v>376</v>
      </c>
      <c r="D21" s="1">
        <v>1</v>
      </c>
      <c r="E21" s="11">
        <f t="shared" si="1"/>
        <v>376</v>
      </c>
      <c r="G21" s="16"/>
    </row>
    <row r="22" spans="1:7" x14ac:dyDescent="0.2">
      <c r="A22" s="3">
        <f>34/10</f>
        <v>3.4</v>
      </c>
      <c r="B22" s="1" t="s">
        <v>20</v>
      </c>
      <c r="C22" s="10">
        <f xml:space="preserve"> 1700 / 2</f>
        <v>850</v>
      </c>
      <c r="D22" s="1">
        <v>1</v>
      </c>
      <c r="E22" s="11">
        <f t="shared" si="1"/>
        <v>850</v>
      </c>
      <c r="G22" s="16"/>
    </row>
    <row r="23" spans="1:7" x14ac:dyDescent="0.2">
      <c r="A23" s="3">
        <v>4</v>
      </c>
      <c r="B23" s="21" t="s">
        <v>3</v>
      </c>
      <c r="C23" s="21"/>
      <c r="D23" s="21"/>
      <c r="E23" s="22"/>
      <c r="G23" s="16"/>
    </row>
    <row r="24" spans="1:7" x14ac:dyDescent="0.2">
      <c r="A24" s="3">
        <f>41/10</f>
        <v>4.0999999999999996</v>
      </c>
      <c r="B24" s="1" t="s">
        <v>14</v>
      </c>
      <c r="C24" s="10">
        <f xml:space="preserve"> 400 / 2</f>
        <v>200</v>
      </c>
      <c r="D24" s="1">
        <v>2</v>
      </c>
      <c r="E24" s="11">
        <f>C24*D24</f>
        <v>400</v>
      </c>
      <c r="G24" s="16" t="s">
        <v>29</v>
      </c>
    </row>
    <row r="25" spans="1:7" x14ac:dyDescent="0.2">
      <c r="A25" s="3">
        <f>42/10</f>
        <v>4.2</v>
      </c>
      <c r="B25" s="1" t="s">
        <v>21</v>
      </c>
      <c r="C25" s="10">
        <f xml:space="preserve"> 800 / 2</f>
        <v>400</v>
      </c>
      <c r="D25" s="1">
        <v>2</v>
      </c>
      <c r="E25" s="11">
        <f t="shared" ref="E25:E27" si="2">C25*D25</f>
        <v>800</v>
      </c>
      <c r="G25" s="16"/>
    </row>
    <row r="26" spans="1:7" x14ac:dyDescent="0.2">
      <c r="A26" s="3">
        <f>43/10</f>
        <v>4.3</v>
      </c>
      <c r="B26" s="1" t="s">
        <v>22</v>
      </c>
      <c r="C26" s="10">
        <f xml:space="preserve"> 400 / 2</f>
        <v>200</v>
      </c>
      <c r="D26" s="1">
        <v>1</v>
      </c>
      <c r="E26" s="11">
        <f t="shared" si="2"/>
        <v>200</v>
      </c>
      <c r="G26" s="16"/>
    </row>
    <row r="27" spans="1:7" x14ac:dyDescent="0.2">
      <c r="A27" s="3">
        <f>44/10</f>
        <v>4.4000000000000004</v>
      </c>
      <c r="B27" s="1" t="s">
        <v>23</v>
      </c>
      <c r="C27" s="10">
        <f xml:space="preserve"> 550 / 2</f>
        <v>275</v>
      </c>
      <c r="D27" s="1">
        <v>1</v>
      </c>
      <c r="E27" s="11">
        <f t="shared" si="2"/>
        <v>275</v>
      </c>
      <c r="G27" s="16"/>
    </row>
    <row r="28" spans="1:7" x14ac:dyDescent="0.2">
      <c r="A28" s="3">
        <v>5</v>
      </c>
      <c r="B28" s="21" t="s">
        <v>4</v>
      </c>
      <c r="C28" s="21"/>
      <c r="D28" s="21"/>
      <c r="E28" s="22"/>
      <c r="G28" s="16"/>
    </row>
    <row r="29" spans="1:7" x14ac:dyDescent="0.2">
      <c r="A29" s="3">
        <f>51/10</f>
        <v>5.0999999999999996</v>
      </c>
      <c r="B29" s="1" t="s">
        <v>15</v>
      </c>
      <c r="C29" s="10">
        <v>30</v>
      </c>
      <c r="D29" s="1">
        <v>1</v>
      </c>
      <c r="E29" s="11">
        <f>C29*D29</f>
        <v>30</v>
      </c>
      <c r="G29" s="16"/>
    </row>
    <row r="30" spans="1:7" x14ac:dyDescent="0.2">
      <c r="A30" s="3">
        <f>52/10</f>
        <v>5.2</v>
      </c>
      <c r="B30" s="1" t="s">
        <v>18</v>
      </c>
      <c r="C30" s="10">
        <v>1100</v>
      </c>
      <c r="D30" s="1">
        <v>1</v>
      </c>
      <c r="E30" s="11">
        <f t="shared" ref="E30:E31" si="3">C30*D30</f>
        <v>1100</v>
      </c>
      <c r="G30" s="16"/>
    </row>
    <row r="31" spans="1:7" x14ac:dyDescent="0.2">
      <c r="A31" s="12">
        <f>53/10</f>
        <v>5.3</v>
      </c>
      <c r="B31" s="13" t="s">
        <v>17</v>
      </c>
      <c r="C31" s="14">
        <v>15</v>
      </c>
      <c r="D31" s="13">
        <v>1</v>
      </c>
      <c r="E31" s="15">
        <f t="shared" si="3"/>
        <v>15</v>
      </c>
      <c r="G31" s="17"/>
    </row>
    <row r="32" spans="1:7" x14ac:dyDescent="0.2">
      <c r="A32" s="1"/>
    </row>
    <row r="33" spans="1:1" x14ac:dyDescent="0.2">
      <c r="A33" s="1"/>
    </row>
  </sheetData>
  <mergeCells count="8">
    <mergeCell ref="A1:E2"/>
    <mergeCell ref="B9:E9"/>
    <mergeCell ref="C4:E4"/>
    <mergeCell ref="B28:E28"/>
    <mergeCell ref="B23:E23"/>
    <mergeCell ref="B18:E18"/>
    <mergeCell ref="B16:E16"/>
    <mergeCell ref="C5:E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ZZ20 Woerner Jonas</dc:creator>
  <cp:lastModifiedBy>ZZ20 Woerner Jonas</cp:lastModifiedBy>
  <dcterms:created xsi:type="dcterms:W3CDTF">2023-02-08T07:52:55Z</dcterms:created>
  <dcterms:modified xsi:type="dcterms:W3CDTF">2023-02-08T10:22:36Z</dcterms:modified>
</cp:coreProperties>
</file>