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6115" windowHeight="120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5" i="1" l="1"/>
  <c r="F40" i="1"/>
  <c r="H29" i="1"/>
  <c r="I29" i="1" s="1"/>
  <c r="H28" i="1"/>
  <c r="I28" i="1" s="1"/>
  <c r="H27" i="1"/>
  <c r="I27" i="1" s="1"/>
  <c r="G24" i="1"/>
  <c r="G17" i="1"/>
  <c r="G26" i="1" l="1"/>
  <c r="G31" i="1" s="1"/>
  <c r="G32" i="1" s="1"/>
  <c r="G33" i="1" s="1"/>
  <c r="F41" i="1" s="1"/>
  <c r="F30" i="1" l="1"/>
  <c r="H30" i="1" s="1"/>
  <c r="I30" i="1" s="1"/>
  <c r="F23" i="1"/>
  <c r="F22" i="1"/>
  <c r="F21" i="1"/>
  <c r="H21" i="1" s="1"/>
  <c r="I21" i="1" s="1"/>
  <c r="F20" i="1"/>
  <c r="H20" i="1" s="1"/>
  <c r="F16" i="1"/>
  <c r="H16" i="1" s="1"/>
  <c r="I16" i="1" s="1"/>
  <c r="F15" i="1"/>
  <c r="H15" i="1" s="1"/>
  <c r="I15" i="1" s="1"/>
  <c r="F14" i="1"/>
  <c r="H14" i="1" s="1"/>
  <c r="I14" i="1" s="1"/>
  <c r="F13" i="1"/>
  <c r="H13" i="1" s="1"/>
  <c r="I13" i="1" s="1"/>
  <c r="F12" i="1"/>
  <c r="H12" i="1" s="1"/>
  <c r="I12" i="1" s="1"/>
  <c r="F11" i="1"/>
  <c r="H11" i="1" s="1"/>
  <c r="I11" i="1" s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F6" i="1"/>
  <c r="H6" i="1" s="1"/>
  <c r="I6" i="1" s="1"/>
  <c r="F5" i="1"/>
  <c r="H5" i="1" s="1"/>
  <c r="I5" i="1" s="1"/>
  <c r="F4" i="1"/>
  <c r="H4" i="1" s="1"/>
  <c r="I4" i="1" s="1"/>
  <c r="H24" i="1" l="1"/>
  <c r="I20" i="1"/>
  <c r="F24" i="1"/>
  <c r="F17" i="1"/>
  <c r="I24" i="1" l="1"/>
  <c r="H17" i="1"/>
  <c r="I17" i="1" s="1"/>
  <c r="F26" i="1"/>
  <c r="H26" i="1" s="1"/>
  <c r="F31" i="1" l="1"/>
  <c r="I26" i="1"/>
  <c r="H31" i="1"/>
  <c r="F32" i="1" l="1"/>
  <c r="F33" i="1" s="1"/>
  <c r="H32" i="1"/>
  <c r="H33" i="1" s="1"/>
  <c r="I31" i="1"/>
</calcChain>
</file>

<file path=xl/sharedStrings.xml><?xml version="1.0" encoding="utf-8"?>
<sst xmlns="http://schemas.openxmlformats.org/spreadsheetml/2006/main" count="65" uniqueCount="47">
  <si>
    <t>LAVADO DE FACHADAS</t>
  </si>
  <si>
    <t>SELLADO DE JUNTAS GRANIPLAS</t>
  </si>
  <si>
    <t>SELLADO DE JUNTAS LADRILLO</t>
  </si>
  <si>
    <t xml:space="preserve">SELLADO DE MARCOS DE PUERTAS Y VENTANAS </t>
  </si>
  <si>
    <t>LIMPIEZA Y LAVADO DE VENTANAS</t>
  </si>
  <si>
    <t>GRANIPLAST FACHADAS</t>
  </si>
  <si>
    <t>MEDIA CAÑA EN MORTERO INPERMEABILIZADO</t>
  </si>
  <si>
    <t>CAMBIO DE MURO FACHALETAS</t>
  </si>
  <si>
    <t>PINTURA KORAZA SOBRE FACHADAS</t>
  </si>
  <si>
    <t>PINTURA SOBRE BAJANTES</t>
  </si>
  <si>
    <t>IMPEMEABILIZACION MURO EN LADRILLO</t>
  </si>
  <si>
    <t>ESMALTE SOBRE BARANDA SENCILLA TIPO 1</t>
  </si>
  <si>
    <t>ESMALTE SOBRE BARANDA SENCILLA TIPO 2</t>
  </si>
  <si>
    <t>M2</t>
  </si>
  <si>
    <t>ML</t>
  </si>
  <si>
    <t>FACHADAS</t>
  </si>
  <si>
    <t>APARTAMENTOS</t>
  </si>
  <si>
    <t>ESTUCO Y PINTURA BAJO PLACA SELLADO DE FISURAS</t>
  </si>
  <si>
    <t>ULTIMO PISO 20 APTOS.</t>
  </si>
  <si>
    <t>PISOS INTERMEDIOS 140 APARTAMENTOS</t>
  </si>
  <si>
    <t>TOTAL COSTO DIRECTO</t>
  </si>
  <si>
    <t>ADMINISTRACION</t>
  </si>
  <si>
    <t>IMPREVISTOS</t>
  </si>
  <si>
    <t>UTILIDAD</t>
  </si>
  <si>
    <t>IVA 19%</t>
  </si>
  <si>
    <t>VALOR TOTAL</t>
  </si>
  <si>
    <t>PRESUPUESTO</t>
  </si>
  <si>
    <t>INICIAL</t>
  </si>
  <si>
    <t>DESCUENTO</t>
  </si>
  <si>
    <t>%</t>
  </si>
  <si>
    <t>VALOR</t>
  </si>
  <si>
    <t>PROPUESTA</t>
  </si>
  <si>
    <t>FINAL</t>
  </si>
  <si>
    <t>SUBTOTAL</t>
  </si>
  <si>
    <t>VALOR CONSULTORIA</t>
  </si>
  <si>
    <t>VALOR TOTAL PROYECTO</t>
  </si>
  <si>
    <t>VALOR A RECAUDAR FACHADAS+INTERVENTORIA</t>
  </si>
  <si>
    <t>VALOR RECAUDADO ARREGLO CUBIERTAS</t>
  </si>
  <si>
    <t>TOTAL</t>
  </si>
  <si>
    <t>pues considero que èste valor es mejor no entregarselo al contratista y evaluar</t>
  </si>
  <si>
    <t xml:space="preserve">nuevamente que apartamentos necesitan ser reparados por afectaciòn de fachadas </t>
  </si>
  <si>
    <t>En la propuesta final no incluì los $ 22.483.552 del arreglo de los 140 apartamentos diferentes a los 20 PH</t>
  </si>
  <si>
    <t>SUPERÀBIT</t>
  </si>
  <si>
    <t>Conclusiones:</t>
  </si>
  <si>
    <t>Nos quedarìan $ 59.015.716 para el arreglo de los apartamentos afectados diferentes a los 20 PH</t>
  </si>
  <si>
    <t>Descuento neto en la segunda propuesta sin tener en cuenta los $22.483.552 del arreglo de los Aptos. Diferentes a los 20 PH</t>
  </si>
  <si>
    <t>y para el arreglo de las cubiertas. No nos alcanza para el arreglo total de fachadas cuyo valor es $ 112.218.143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</si>
</sst>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4" fontId="2" fillId="0" borderId="7" xfId="0" applyNumberFormat="1" applyFont="1" applyBorder="1"/>
    <xf numFmtId="0" fontId="2" fillId="0" borderId="8" xfId="0" applyFont="1" applyBorder="1"/>
    <xf numFmtId="0" fontId="2" fillId="0" borderId="0" xfId="0" applyFont="1" applyBorder="1"/>
    <xf numFmtId="3" fontId="2" fillId="0" borderId="0" xfId="0" applyNumberFormat="1" applyFont="1" applyBorder="1"/>
    <xf numFmtId="4" fontId="2" fillId="0" borderId="0" xfId="0" applyNumberFormat="1" applyFont="1" applyBorder="1"/>
    <xf numFmtId="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3" fontId="2" fillId="0" borderId="11" xfId="0" applyNumberFormat="1" applyFont="1" applyBorder="1"/>
    <xf numFmtId="4" fontId="2" fillId="0" borderId="12" xfId="0" applyNumberFormat="1" applyFont="1" applyBorder="1"/>
    <xf numFmtId="0" fontId="2" fillId="0" borderId="1" xfId="0" applyFont="1" applyBorder="1"/>
    <xf numFmtId="0" fontId="2" fillId="0" borderId="2" xfId="0" applyFont="1" applyBorder="1"/>
    <xf numFmtId="3" fontId="2" fillId="0" borderId="2" xfId="0" applyNumberFormat="1" applyFont="1" applyBorder="1"/>
    <xf numFmtId="4" fontId="2" fillId="0" borderId="2" xfId="0" applyNumberFormat="1" applyFont="1" applyBorder="1"/>
    <xf numFmtId="4" fontId="2" fillId="0" borderId="3" xfId="0" applyNumberFormat="1" applyFont="1" applyBorder="1"/>
    <xf numFmtId="3" fontId="2" fillId="0" borderId="0" xfId="0" applyNumberFormat="1" applyFont="1"/>
    <xf numFmtId="4" fontId="4" fillId="0" borderId="0" xfId="0" applyNumberFormat="1" applyFont="1"/>
    <xf numFmtId="0" fontId="3" fillId="0" borderId="5" xfId="0" applyFont="1" applyBorder="1"/>
    <xf numFmtId="0" fontId="3" fillId="0" borderId="8" xfId="0" applyFont="1" applyBorder="1"/>
    <xf numFmtId="0" fontId="2" fillId="2" borderId="8" xfId="0" applyFont="1" applyFill="1" applyBorder="1"/>
    <xf numFmtId="4" fontId="3" fillId="0" borderId="0" xfId="0" applyNumberFormat="1" applyFont="1" applyBorder="1"/>
    <xf numFmtId="0" fontId="3" fillId="0" borderId="10" xfId="0" applyFont="1" applyBorder="1"/>
    <xf numFmtId="4" fontId="2" fillId="0" borderId="7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/>
    <xf numFmtId="0" fontId="3" fillId="0" borderId="2" xfId="0" applyFont="1" applyBorder="1"/>
    <xf numFmtId="3" fontId="3" fillId="0" borderId="2" xfId="0" applyNumberFormat="1" applyFont="1" applyBorder="1"/>
    <xf numFmtId="4" fontId="3" fillId="0" borderId="3" xfId="0" applyNumberFormat="1" applyFont="1" applyBorder="1"/>
    <xf numFmtId="0" fontId="2" fillId="0" borderId="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4" xfId="0" applyFont="1" applyBorder="1"/>
    <xf numFmtId="0" fontId="2" fillId="2" borderId="15" xfId="0" applyFont="1" applyFill="1" applyBorder="1"/>
    <xf numFmtId="0" fontId="3" fillId="0" borderId="4" xfId="0" applyFont="1" applyBorder="1"/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13" xfId="0" applyNumberFormat="1" applyFont="1" applyBorder="1"/>
    <xf numFmtId="3" fontId="2" fillId="0" borderId="15" xfId="0" applyNumberFormat="1" applyFont="1" applyBorder="1"/>
    <xf numFmtId="3" fontId="2" fillId="0" borderId="14" xfId="0" applyNumberFormat="1" applyFont="1" applyBorder="1"/>
    <xf numFmtId="3" fontId="2" fillId="0" borderId="4" xfId="0" applyNumberFormat="1" applyFont="1" applyBorder="1"/>
    <xf numFmtId="3" fontId="2" fillId="2" borderId="15" xfId="0" applyNumberFormat="1" applyFont="1" applyFill="1" applyBorder="1"/>
    <xf numFmtId="3" fontId="3" fillId="0" borderId="4" xfId="0" applyNumberFormat="1" applyFont="1" applyBorder="1"/>
    <xf numFmtId="4" fontId="3" fillId="0" borderId="13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2" fillId="0" borderId="13" xfId="0" applyNumberFormat="1" applyFont="1" applyBorder="1"/>
    <xf numFmtId="4" fontId="2" fillId="0" borderId="15" xfId="0" applyNumberFormat="1" applyFont="1" applyBorder="1"/>
    <xf numFmtId="4" fontId="2" fillId="0" borderId="14" xfId="0" applyNumberFormat="1" applyFont="1" applyBorder="1"/>
    <xf numFmtId="4" fontId="2" fillId="0" borderId="4" xfId="0" applyNumberFormat="1" applyFont="1" applyBorder="1"/>
    <xf numFmtId="4" fontId="2" fillId="2" borderId="15" xfId="0" applyNumberFormat="1" applyFont="1" applyFill="1" applyBorder="1"/>
    <xf numFmtId="4" fontId="3" fillId="0" borderId="15" xfId="0" applyNumberFormat="1" applyFont="1" applyBorder="1"/>
    <xf numFmtId="4" fontId="3" fillId="0" borderId="4" xfId="0" applyNumberFormat="1" applyFont="1" applyBorder="1"/>
    <xf numFmtId="41" fontId="2" fillId="0" borderId="15" xfId="1" applyFont="1" applyBorder="1" applyAlignment="1">
      <alignment vertical="center" wrapText="1"/>
    </xf>
    <xf numFmtId="41" fontId="2" fillId="0" borderId="14" xfId="1" applyFont="1" applyBorder="1" applyAlignment="1">
      <alignment vertical="center" wrapText="1"/>
    </xf>
    <xf numFmtId="43" fontId="3" fillId="3" borderId="15" xfId="0" applyNumberFormat="1" applyFont="1" applyFill="1" applyBorder="1"/>
    <xf numFmtId="3" fontId="2" fillId="0" borderId="9" xfId="0" applyNumberFormat="1" applyFont="1" applyBorder="1"/>
    <xf numFmtId="3" fontId="2" fillId="0" borderId="3" xfId="0" applyNumberFormat="1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0" xfId="0" applyFont="1" applyBorder="1"/>
    <xf numFmtId="3" fontId="5" fillId="0" borderId="0" xfId="0" applyNumberFormat="1" applyFont="1" applyBorder="1"/>
    <xf numFmtId="3" fontId="3" fillId="0" borderId="3" xfId="0" applyNumberFormat="1" applyFont="1" applyBorder="1"/>
    <xf numFmtId="0" fontId="4" fillId="0" borderId="6" xfId="0" applyFont="1" applyBorder="1"/>
    <xf numFmtId="3" fontId="4" fillId="0" borderId="6" xfId="0" applyNumberFormat="1" applyFont="1" applyBorder="1"/>
    <xf numFmtId="4" fontId="4" fillId="0" borderId="7" xfId="0" applyNumberFormat="1" applyFont="1" applyBorder="1"/>
    <xf numFmtId="0" fontId="2" fillId="0" borderId="0" xfId="0" applyFont="1" applyFill="1" applyBorder="1"/>
    <xf numFmtId="4" fontId="5" fillId="0" borderId="0" xfId="0" applyNumberFormat="1" applyFont="1" applyBorder="1"/>
    <xf numFmtId="4" fontId="4" fillId="0" borderId="6" xfId="0" applyNumberFormat="1" applyFont="1" applyBorder="1"/>
    <xf numFmtId="4" fontId="4" fillId="0" borderId="9" xfId="0" applyNumberFormat="1" applyFont="1" applyBorder="1"/>
    <xf numFmtId="4" fontId="2" fillId="0" borderId="11" xfId="0" applyNumberFormat="1" applyFont="1" applyBorder="1"/>
    <xf numFmtId="4" fontId="4" fillId="0" borderId="12" xfId="0" applyNumberFormat="1" applyFont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tabSelected="1" topLeftCell="A16" workbookViewId="0">
      <selection activeCell="F41" sqref="F41"/>
    </sheetView>
  </sheetViews>
  <sheetFormatPr baseColWidth="10" defaultRowHeight="15" x14ac:dyDescent="0.25"/>
  <cols>
    <col min="1" max="1" width="5.5703125" customWidth="1"/>
    <col min="2" max="2" width="43.28515625" customWidth="1"/>
    <col min="3" max="3" width="4.7109375" customWidth="1"/>
    <col min="4" max="4" width="7.42578125" style="1" customWidth="1"/>
    <col min="5" max="5" width="7.28515625" style="1" customWidth="1"/>
    <col min="6" max="6" width="12.28515625" style="2" customWidth="1"/>
    <col min="7" max="7" width="13.140625" style="2" customWidth="1"/>
    <col min="8" max="8" width="11.28515625" style="2" customWidth="1"/>
    <col min="9" max="9" width="7.85546875" style="2" customWidth="1"/>
    <col min="10" max="10" width="11.42578125" style="2"/>
    <col min="11" max="11" width="12.7109375" bestFit="1" customWidth="1"/>
    <col min="15" max="15" width="15.7109375" customWidth="1"/>
  </cols>
  <sheetData>
    <row r="1" spans="2:15" ht="15.75" thickBot="1" x14ac:dyDescent="0.3">
      <c r="B1" s="5"/>
      <c r="C1" s="5"/>
      <c r="D1" s="23"/>
      <c r="E1" s="23"/>
      <c r="F1" s="4"/>
      <c r="G1" s="4"/>
      <c r="H1" s="4"/>
      <c r="I1" s="4"/>
    </row>
    <row r="2" spans="2:15" x14ac:dyDescent="0.25">
      <c r="B2" s="7"/>
      <c r="C2" s="38"/>
      <c r="D2" s="46"/>
      <c r="E2" s="46"/>
      <c r="F2" s="54" t="s">
        <v>31</v>
      </c>
      <c r="G2" s="54" t="s">
        <v>31</v>
      </c>
      <c r="H2" s="54" t="s">
        <v>30</v>
      </c>
      <c r="I2" s="30"/>
      <c r="O2" s="2"/>
    </row>
    <row r="3" spans="2:15" ht="15.75" thickBot="1" x14ac:dyDescent="0.3">
      <c r="B3" s="29" t="s">
        <v>15</v>
      </c>
      <c r="C3" s="39"/>
      <c r="D3" s="47"/>
      <c r="E3" s="47"/>
      <c r="F3" s="55" t="s">
        <v>27</v>
      </c>
      <c r="G3" s="55" t="s">
        <v>32</v>
      </c>
      <c r="H3" s="55" t="s">
        <v>28</v>
      </c>
      <c r="I3" s="31" t="s">
        <v>29</v>
      </c>
      <c r="O3" s="2"/>
    </row>
    <row r="4" spans="2:15" x14ac:dyDescent="0.25">
      <c r="B4" s="7" t="s">
        <v>0</v>
      </c>
      <c r="C4" s="40" t="s">
        <v>13</v>
      </c>
      <c r="D4" s="48">
        <v>12491</v>
      </c>
      <c r="E4" s="48">
        <v>5987</v>
      </c>
      <c r="F4" s="56">
        <f>D4*E4</f>
        <v>74783617</v>
      </c>
      <c r="G4" s="56">
        <v>72447800</v>
      </c>
      <c r="H4" s="56">
        <f>F4-G4</f>
        <v>2335817</v>
      </c>
      <c r="I4" s="8">
        <f>(H4/F4)*100</f>
        <v>3.1234341072323368</v>
      </c>
      <c r="O4" s="2"/>
    </row>
    <row r="5" spans="2:15" x14ac:dyDescent="0.25">
      <c r="B5" s="9" t="s">
        <v>1</v>
      </c>
      <c r="C5" s="41" t="s">
        <v>14</v>
      </c>
      <c r="D5" s="49">
        <v>169</v>
      </c>
      <c r="E5" s="49">
        <v>2901</v>
      </c>
      <c r="F5" s="57">
        <f t="shared" ref="F5:F16" si="0">D5*E5</f>
        <v>490269</v>
      </c>
      <c r="G5" s="57">
        <v>473424</v>
      </c>
      <c r="H5" s="57">
        <f t="shared" ref="H5:H17" si="1">F5-G5</f>
        <v>16845</v>
      </c>
      <c r="I5" s="13">
        <f t="shared" ref="I5:I17" si="2">(H5/F5)*100</f>
        <v>3.4358688801453896</v>
      </c>
      <c r="O5" s="2"/>
    </row>
    <row r="6" spans="2:15" x14ac:dyDescent="0.25">
      <c r="B6" s="9" t="s">
        <v>2</v>
      </c>
      <c r="C6" s="41" t="s">
        <v>14</v>
      </c>
      <c r="D6" s="49">
        <v>292</v>
      </c>
      <c r="E6" s="49">
        <v>2901</v>
      </c>
      <c r="F6" s="57">
        <f t="shared" si="0"/>
        <v>847092</v>
      </c>
      <c r="G6" s="57">
        <v>816732</v>
      </c>
      <c r="H6" s="57">
        <f t="shared" si="1"/>
        <v>30360</v>
      </c>
      <c r="I6" s="13">
        <f t="shared" si="2"/>
        <v>3.5840262923035513</v>
      </c>
      <c r="O6" s="2"/>
    </row>
    <row r="7" spans="2:15" x14ac:dyDescent="0.25">
      <c r="B7" s="9" t="s">
        <v>3</v>
      </c>
      <c r="C7" s="41" t="s">
        <v>14</v>
      </c>
      <c r="D7" s="49">
        <v>6187</v>
      </c>
      <c r="E7" s="49">
        <v>2431</v>
      </c>
      <c r="F7" s="57">
        <f t="shared" si="0"/>
        <v>15040597</v>
      </c>
      <c r="G7" s="63">
        <v>14849280</v>
      </c>
      <c r="H7" s="57">
        <f t="shared" si="1"/>
        <v>191317</v>
      </c>
      <c r="I7" s="13">
        <f t="shared" si="2"/>
        <v>1.2720040301591751</v>
      </c>
      <c r="O7" s="2"/>
    </row>
    <row r="8" spans="2:15" x14ac:dyDescent="0.25">
      <c r="B8" s="9" t="s">
        <v>4</v>
      </c>
      <c r="C8" s="41" t="s">
        <v>14</v>
      </c>
      <c r="D8" s="49">
        <v>1343</v>
      </c>
      <c r="E8" s="49">
        <v>2132</v>
      </c>
      <c r="F8" s="57">
        <f t="shared" si="0"/>
        <v>2863276</v>
      </c>
      <c r="G8" s="63">
        <v>2819460</v>
      </c>
      <c r="H8" s="57">
        <f t="shared" si="1"/>
        <v>43816</v>
      </c>
      <c r="I8" s="13">
        <f t="shared" si="2"/>
        <v>1.5302751114457704</v>
      </c>
      <c r="O8" s="2"/>
    </row>
    <row r="9" spans="2:15" x14ac:dyDescent="0.25">
      <c r="B9" s="9" t="s">
        <v>5</v>
      </c>
      <c r="C9" s="41" t="s">
        <v>13</v>
      </c>
      <c r="D9" s="49">
        <v>845</v>
      </c>
      <c r="E9" s="49">
        <v>5375</v>
      </c>
      <c r="F9" s="57">
        <f t="shared" si="0"/>
        <v>4541875</v>
      </c>
      <c r="G9" s="63">
        <v>4480620</v>
      </c>
      <c r="H9" s="57">
        <f t="shared" si="1"/>
        <v>61255</v>
      </c>
      <c r="I9" s="13">
        <f t="shared" si="2"/>
        <v>1.3486720792624192</v>
      </c>
      <c r="O9" s="2"/>
    </row>
    <row r="10" spans="2:15" x14ac:dyDescent="0.25">
      <c r="B10" s="9" t="s">
        <v>6</v>
      </c>
      <c r="C10" s="41" t="s">
        <v>14</v>
      </c>
      <c r="D10" s="49">
        <v>515</v>
      </c>
      <c r="E10" s="49">
        <v>17617</v>
      </c>
      <c r="F10" s="57">
        <f t="shared" si="0"/>
        <v>9072755</v>
      </c>
      <c r="G10" s="63">
        <v>8755000</v>
      </c>
      <c r="H10" s="57">
        <f t="shared" si="1"/>
        <v>317755</v>
      </c>
      <c r="I10" s="13">
        <f t="shared" si="2"/>
        <v>3.5022989158199467</v>
      </c>
    </row>
    <row r="11" spans="2:15" x14ac:dyDescent="0.25">
      <c r="B11" s="9" t="s">
        <v>7</v>
      </c>
      <c r="C11" s="41" t="s">
        <v>13</v>
      </c>
      <c r="D11" s="49">
        <v>116</v>
      </c>
      <c r="E11" s="49">
        <v>7396</v>
      </c>
      <c r="F11" s="57">
        <f t="shared" si="0"/>
        <v>857936</v>
      </c>
      <c r="G11" s="63">
        <v>850158</v>
      </c>
      <c r="H11" s="57">
        <f t="shared" si="1"/>
        <v>7778</v>
      </c>
      <c r="I11" s="13">
        <f t="shared" si="2"/>
        <v>0.90659443128624972</v>
      </c>
    </row>
    <row r="12" spans="2:15" x14ac:dyDescent="0.25">
      <c r="B12" s="9" t="s">
        <v>8</v>
      </c>
      <c r="C12" s="41" t="s">
        <v>13</v>
      </c>
      <c r="D12" s="49">
        <v>1025</v>
      </c>
      <c r="E12" s="49">
        <v>6736</v>
      </c>
      <c r="F12" s="57">
        <f t="shared" si="0"/>
        <v>6904400</v>
      </c>
      <c r="G12" s="63">
        <v>6818910.0000000009</v>
      </c>
      <c r="H12" s="57">
        <f t="shared" si="1"/>
        <v>85489.999999999069</v>
      </c>
      <c r="I12" s="13">
        <f t="shared" si="2"/>
        <v>1.2381959330282004</v>
      </c>
    </row>
    <row r="13" spans="2:15" x14ac:dyDescent="0.25">
      <c r="B13" s="9" t="s">
        <v>9</v>
      </c>
      <c r="C13" s="41" t="s">
        <v>14</v>
      </c>
      <c r="D13" s="49">
        <v>792</v>
      </c>
      <c r="E13" s="49">
        <v>3060</v>
      </c>
      <c r="F13" s="57">
        <f t="shared" si="0"/>
        <v>2423520</v>
      </c>
      <c r="G13" s="63">
        <v>2296800</v>
      </c>
      <c r="H13" s="57">
        <f t="shared" si="1"/>
        <v>126720</v>
      </c>
      <c r="I13" s="13">
        <f t="shared" si="2"/>
        <v>5.2287581699346406</v>
      </c>
    </row>
    <row r="14" spans="2:15" x14ac:dyDescent="0.25">
      <c r="B14" s="9" t="s">
        <v>10</v>
      </c>
      <c r="C14" s="41" t="s">
        <v>13</v>
      </c>
      <c r="D14" s="49">
        <v>11646</v>
      </c>
      <c r="E14" s="49">
        <v>5996</v>
      </c>
      <c r="F14" s="57">
        <f t="shared" si="0"/>
        <v>69829416</v>
      </c>
      <c r="G14" s="63">
        <v>68709040</v>
      </c>
      <c r="H14" s="57">
        <f t="shared" si="1"/>
        <v>1120376</v>
      </c>
      <c r="I14" s="13">
        <f t="shared" si="2"/>
        <v>1.6044470427763566</v>
      </c>
    </row>
    <row r="15" spans="2:15" x14ac:dyDescent="0.25">
      <c r="B15" s="9" t="s">
        <v>11</v>
      </c>
      <c r="C15" s="41" t="s">
        <v>14</v>
      </c>
      <c r="D15" s="49">
        <v>424</v>
      </c>
      <c r="E15" s="49">
        <v>4475</v>
      </c>
      <c r="F15" s="57">
        <f t="shared" si="0"/>
        <v>1897400</v>
      </c>
      <c r="G15" s="63">
        <v>1865600</v>
      </c>
      <c r="H15" s="57">
        <f t="shared" si="1"/>
        <v>31800</v>
      </c>
      <c r="I15" s="13">
        <f t="shared" si="2"/>
        <v>1.6759776536312849</v>
      </c>
    </row>
    <row r="16" spans="2:15" ht="15.75" thickBot="1" x14ac:dyDescent="0.3">
      <c r="B16" s="14" t="s">
        <v>12</v>
      </c>
      <c r="C16" s="42" t="s">
        <v>14</v>
      </c>
      <c r="D16" s="50">
        <v>560</v>
      </c>
      <c r="E16" s="50">
        <v>4475</v>
      </c>
      <c r="F16" s="58">
        <f t="shared" si="0"/>
        <v>2506000</v>
      </c>
      <c r="G16" s="64">
        <v>2464000</v>
      </c>
      <c r="H16" s="58">
        <f t="shared" si="1"/>
        <v>42000</v>
      </c>
      <c r="I16" s="17">
        <f t="shared" si="2"/>
        <v>1.6759776536312849</v>
      </c>
    </row>
    <row r="17" spans="2:9" ht="15.75" thickBot="1" x14ac:dyDescent="0.3">
      <c r="B17" s="18" t="s">
        <v>33</v>
      </c>
      <c r="C17" s="43"/>
      <c r="D17" s="51"/>
      <c r="E17" s="51"/>
      <c r="F17" s="59">
        <f>SUM(F4:F16)</f>
        <v>192058153</v>
      </c>
      <c r="G17" s="59">
        <f>SUM(G4:G16)</f>
        <v>187646824</v>
      </c>
      <c r="H17" s="59">
        <f t="shared" si="1"/>
        <v>4411329</v>
      </c>
      <c r="I17" s="22">
        <f t="shared" si="2"/>
        <v>2.2968715105783613</v>
      </c>
    </row>
    <row r="18" spans="2:9" x14ac:dyDescent="0.25">
      <c r="B18" s="25" t="s">
        <v>16</v>
      </c>
      <c r="C18" s="40"/>
      <c r="D18" s="48"/>
      <c r="E18" s="48"/>
      <c r="F18" s="56"/>
      <c r="G18" s="56"/>
      <c r="H18" s="56"/>
      <c r="I18" s="8"/>
    </row>
    <row r="19" spans="2:9" ht="15.75" thickBot="1" x14ac:dyDescent="0.3">
      <c r="B19" s="29" t="s">
        <v>18</v>
      </c>
      <c r="C19" s="42"/>
      <c r="D19" s="50"/>
      <c r="E19" s="50"/>
      <c r="F19" s="58"/>
      <c r="G19" s="58"/>
      <c r="H19" s="58"/>
      <c r="I19" s="17"/>
    </row>
    <row r="20" spans="2:9" x14ac:dyDescent="0.25">
      <c r="B20" s="9" t="s">
        <v>17</v>
      </c>
      <c r="C20" s="41" t="s">
        <v>13</v>
      </c>
      <c r="D20" s="49">
        <v>805</v>
      </c>
      <c r="E20" s="49">
        <v>7347</v>
      </c>
      <c r="F20" s="57">
        <f t="shared" ref="F20:F23" si="3">D20*E20</f>
        <v>5914335</v>
      </c>
      <c r="G20" s="63">
        <v>5876500</v>
      </c>
      <c r="H20" s="57">
        <f t="shared" ref="H20:H21" si="4">F20-G20</f>
        <v>37835</v>
      </c>
      <c r="I20" s="13">
        <f t="shared" ref="I20:I21" si="5">(H20/F20)*100</f>
        <v>0.63971689124812847</v>
      </c>
    </row>
    <row r="21" spans="2:9" x14ac:dyDescent="0.25">
      <c r="B21" s="9" t="s">
        <v>17</v>
      </c>
      <c r="C21" s="41" t="s">
        <v>13</v>
      </c>
      <c r="D21" s="49">
        <v>800</v>
      </c>
      <c r="E21" s="49">
        <v>7347</v>
      </c>
      <c r="F21" s="57">
        <f t="shared" si="3"/>
        <v>5877600</v>
      </c>
      <c r="G21" s="63">
        <v>5840000</v>
      </c>
      <c r="H21" s="57">
        <f t="shared" si="4"/>
        <v>37600</v>
      </c>
      <c r="I21" s="13">
        <f t="shared" si="5"/>
        <v>0.63971689124812847</v>
      </c>
    </row>
    <row r="22" spans="2:9" x14ac:dyDescent="0.25">
      <c r="B22" s="26" t="s">
        <v>19</v>
      </c>
      <c r="C22" s="41"/>
      <c r="D22" s="49"/>
      <c r="E22" s="49"/>
      <c r="F22" s="57">
        <f t="shared" si="3"/>
        <v>0</v>
      </c>
      <c r="G22" s="57"/>
      <c r="H22" s="57"/>
      <c r="I22" s="13"/>
    </row>
    <row r="23" spans="2:9" ht="15.75" thickBot="1" x14ac:dyDescent="0.3">
      <c r="B23" s="27" t="s">
        <v>17</v>
      </c>
      <c r="C23" s="44" t="s">
        <v>13</v>
      </c>
      <c r="D23" s="52">
        <v>2912</v>
      </c>
      <c r="E23" s="52">
        <v>7721</v>
      </c>
      <c r="F23" s="60">
        <f t="shared" si="3"/>
        <v>22483552</v>
      </c>
      <c r="G23" s="57"/>
      <c r="H23" s="57"/>
      <c r="I23" s="13"/>
    </row>
    <row r="24" spans="2:9" ht="15.75" thickBot="1" x14ac:dyDescent="0.3">
      <c r="B24" s="18" t="s">
        <v>33</v>
      </c>
      <c r="C24" s="43"/>
      <c r="D24" s="51"/>
      <c r="E24" s="51"/>
      <c r="F24" s="59">
        <f>SUM(F20:F23)</f>
        <v>34275487</v>
      </c>
      <c r="G24" s="59">
        <f>SUM(G20:G23)</f>
        <v>11716500</v>
      </c>
      <c r="H24" s="59">
        <f>SUM(H20:H21)</f>
        <v>75435</v>
      </c>
      <c r="I24" s="22">
        <f t="shared" ref="I24:I31" si="6">(H24/F24)*100</f>
        <v>0.22008440025957912</v>
      </c>
    </row>
    <row r="25" spans="2:9" x14ac:dyDescent="0.25">
      <c r="B25" s="9"/>
      <c r="C25" s="41"/>
      <c r="D25" s="49"/>
      <c r="E25" s="49"/>
      <c r="F25" s="57"/>
      <c r="G25" s="57"/>
      <c r="H25" s="57"/>
      <c r="I25" s="13"/>
    </row>
    <row r="26" spans="2:9" x14ac:dyDescent="0.25">
      <c r="B26" s="9" t="s">
        <v>20</v>
      </c>
      <c r="C26" s="41"/>
      <c r="D26" s="49"/>
      <c r="E26" s="49"/>
      <c r="F26" s="61">
        <f>F17+F24</f>
        <v>226333640</v>
      </c>
      <c r="G26" s="65">
        <f>G17+G24</f>
        <v>199363324</v>
      </c>
      <c r="H26" s="57">
        <f t="shared" ref="H26:H30" si="7">F26-G26</f>
        <v>26970316</v>
      </c>
      <c r="I26" s="13">
        <f t="shared" si="6"/>
        <v>11.916176490600337</v>
      </c>
    </row>
    <row r="27" spans="2:9" x14ac:dyDescent="0.25">
      <c r="B27" s="9" t="s">
        <v>21</v>
      </c>
      <c r="C27" s="41"/>
      <c r="D27" s="49"/>
      <c r="E27" s="49"/>
      <c r="F27" s="61">
        <v>15843031.75</v>
      </c>
      <c r="G27" s="65">
        <v>13955432.680000002</v>
      </c>
      <c r="H27" s="57">
        <f t="shared" si="7"/>
        <v>1887599.0699999984</v>
      </c>
      <c r="I27" s="13">
        <f t="shared" si="6"/>
        <v>11.91438040260191</v>
      </c>
    </row>
    <row r="28" spans="2:9" x14ac:dyDescent="0.25">
      <c r="B28" s="9" t="s">
        <v>22</v>
      </c>
      <c r="C28" s="41"/>
      <c r="D28" s="49"/>
      <c r="E28" s="49"/>
      <c r="F28" s="61">
        <v>4526580.5</v>
      </c>
      <c r="G28" s="65">
        <v>3987266.48</v>
      </c>
      <c r="H28" s="57">
        <f t="shared" si="7"/>
        <v>539314.02</v>
      </c>
      <c r="I28" s="13">
        <f t="shared" si="6"/>
        <v>11.914380402601921</v>
      </c>
    </row>
    <row r="29" spans="2:9" x14ac:dyDescent="0.25">
      <c r="B29" s="9" t="s">
        <v>23</v>
      </c>
      <c r="C29" s="41"/>
      <c r="D29" s="49"/>
      <c r="E29" s="49"/>
      <c r="F29" s="61">
        <v>4526580.5</v>
      </c>
      <c r="G29" s="65">
        <v>3987266.48</v>
      </c>
      <c r="H29" s="57">
        <f t="shared" si="7"/>
        <v>539314.02</v>
      </c>
      <c r="I29" s="13">
        <f t="shared" si="6"/>
        <v>11.914380402601921</v>
      </c>
    </row>
    <row r="30" spans="2:9" ht="15.75" thickBot="1" x14ac:dyDescent="0.3">
      <c r="B30" s="9" t="s">
        <v>24</v>
      </c>
      <c r="C30" s="41"/>
      <c r="D30" s="49"/>
      <c r="E30" s="49"/>
      <c r="F30" s="61">
        <f>F29*19/100</f>
        <v>860050.29500000004</v>
      </c>
      <c r="G30" s="65">
        <v>757580.63120000006</v>
      </c>
      <c r="H30" s="57">
        <f t="shared" si="7"/>
        <v>102469.66379999998</v>
      </c>
      <c r="I30" s="13">
        <f t="shared" si="6"/>
        <v>11.914380402601916</v>
      </c>
    </row>
    <row r="31" spans="2:9" ht="15.75" thickBot="1" x14ac:dyDescent="0.3">
      <c r="B31" s="32" t="s">
        <v>25</v>
      </c>
      <c r="C31" s="43"/>
      <c r="D31" s="51"/>
      <c r="E31" s="51"/>
      <c r="F31" s="62">
        <f>SUM(F26:F30)</f>
        <v>252089883.04499999</v>
      </c>
      <c r="G31" s="62">
        <f>SUM(G26:G30)</f>
        <v>222050870.27119997</v>
      </c>
      <c r="H31" s="59">
        <f>SUM(H26:H30)</f>
        <v>30039012.773800001</v>
      </c>
      <c r="I31" s="22">
        <f t="shared" si="6"/>
        <v>11.915992982724264</v>
      </c>
    </row>
    <row r="32" spans="2:9" ht="15.75" thickBot="1" x14ac:dyDescent="0.3">
      <c r="B32" s="32" t="s">
        <v>34</v>
      </c>
      <c r="C32" s="45"/>
      <c r="D32" s="53"/>
      <c r="E32" s="53"/>
      <c r="F32" s="62">
        <f>F31*10/100</f>
        <v>25208988.304499999</v>
      </c>
      <c r="G32" s="62">
        <f>G31*10/100</f>
        <v>22205087.027119998</v>
      </c>
      <c r="H32" s="62">
        <f>H31*10/100</f>
        <v>3003901.2773800003</v>
      </c>
      <c r="I32" s="36"/>
    </row>
    <row r="33" spans="2:11" s="3" customFormat="1" ht="15.75" thickBot="1" x14ac:dyDescent="0.3">
      <c r="B33" s="33" t="s">
        <v>35</v>
      </c>
      <c r="C33" s="43"/>
      <c r="D33" s="43"/>
      <c r="E33" s="43"/>
      <c r="F33" s="59">
        <f>SUM(F31:F32)</f>
        <v>277298871.3495</v>
      </c>
      <c r="G33" s="59">
        <f>SUM(G31:G32)</f>
        <v>244255957.29831997</v>
      </c>
      <c r="H33" s="59">
        <f>SUM(H31:H32)</f>
        <v>33042914.051180001</v>
      </c>
      <c r="I33" s="37"/>
      <c r="J33" s="2"/>
      <c r="K33" s="2"/>
    </row>
    <row r="34" spans="2:11" s="3" customFormat="1" ht="15.75" thickBot="1" x14ac:dyDescent="0.3">
      <c r="B34" s="76"/>
      <c r="C34" s="10"/>
      <c r="D34" s="10"/>
      <c r="E34" s="10"/>
      <c r="F34" s="12"/>
      <c r="G34" s="12"/>
      <c r="H34" s="12"/>
      <c r="I34" s="10"/>
      <c r="J34" s="2"/>
      <c r="K34" s="2"/>
    </row>
    <row r="35" spans="2:11" s="3" customFormat="1" ht="15.75" thickBot="1" x14ac:dyDescent="0.3">
      <c r="B35" s="33" t="s">
        <v>45</v>
      </c>
      <c r="C35" s="19"/>
      <c r="D35" s="19"/>
      <c r="E35" s="19"/>
      <c r="F35" s="21"/>
      <c r="G35" s="21"/>
      <c r="H35" s="21">
        <f>H33-F23</f>
        <v>10559362.051180001</v>
      </c>
      <c r="I35" s="37"/>
      <c r="J35" s="2"/>
      <c r="K35" s="2"/>
    </row>
    <row r="36" spans="2:11" s="3" customFormat="1" ht="15.75" thickBot="1" x14ac:dyDescent="0.3">
      <c r="B36" s="5"/>
      <c r="C36" s="5"/>
      <c r="D36" s="23"/>
      <c r="E36" s="23"/>
      <c r="F36" s="4"/>
      <c r="G36" s="4"/>
      <c r="H36" s="4"/>
      <c r="I36" s="4"/>
      <c r="J36" s="2"/>
    </row>
    <row r="37" spans="2:11" s="3" customFormat="1" ht="15.75" thickBot="1" x14ac:dyDescent="0.3">
      <c r="B37" s="32" t="s">
        <v>26</v>
      </c>
      <c r="C37" s="34"/>
      <c r="D37" s="35"/>
      <c r="E37" s="72"/>
      <c r="F37" s="36"/>
      <c r="G37" s="4"/>
      <c r="H37" s="4"/>
      <c r="I37" s="4"/>
      <c r="J37" s="2"/>
    </row>
    <row r="38" spans="2:11" s="3" customFormat="1" x14ac:dyDescent="0.25">
      <c r="B38" s="9" t="s">
        <v>36</v>
      </c>
      <c r="C38" s="10"/>
      <c r="D38" s="11"/>
      <c r="E38" s="66"/>
      <c r="F38" s="13">
        <v>291271674</v>
      </c>
      <c r="G38" s="4"/>
      <c r="H38" s="12"/>
      <c r="I38" s="4"/>
      <c r="J38" s="2"/>
    </row>
    <row r="39" spans="2:11" s="3" customFormat="1" ht="15.75" thickBot="1" x14ac:dyDescent="0.3">
      <c r="B39" s="9" t="s">
        <v>37</v>
      </c>
      <c r="C39" s="10"/>
      <c r="D39" s="11"/>
      <c r="E39" s="66"/>
      <c r="F39" s="13">
        <v>12000000</v>
      </c>
      <c r="G39" s="4"/>
      <c r="H39" s="12"/>
      <c r="I39" s="4"/>
      <c r="J39" s="2"/>
    </row>
    <row r="40" spans="2:11" s="3" customFormat="1" ht="15.75" thickBot="1" x14ac:dyDescent="0.3">
      <c r="B40" s="32" t="s">
        <v>38</v>
      </c>
      <c r="C40" s="34"/>
      <c r="D40" s="35"/>
      <c r="E40" s="72"/>
      <c r="F40" s="36">
        <f>SUM(F38:F39)</f>
        <v>303271674</v>
      </c>
      <c r="G40" s="4"/>
      <c r="H40" s="4"/>
      <c r="I40" s="4"/>
      <c r="J40" s="2"/>
    </row>
    <row r="41" spans="2:11" s="3" customFormat="1" ht="15.75" thickBot="1" x14ac:dyDescent="0.3">
      <c r="B41" s="18" t="s">
        <v>42</v>
      </c>
      <c r="C41" s="19"/>
      <c r="D41" s="20"/>
      <c r="E41" s="67"/>
      <c r="F41" s="36">
        <f>F40-G33</f>
        <v>59015716.701680034</v>
      </c>
      <c r="G41" s="4"/>
      <c r="H41" s="4"/>
      <c r="I41" s="4"/>
      <c r="J41" s="2"/>
    </row>
    <row r="42" spans="2:11" s="3" customFormat="1" ht="15.75" thickBot="1" x14ac:dyDescent="0.3">
      <c r="B42" s="10"/>
      <c r="C42" s="10"/>
      <c r="D42" s="11"/>
      <c r="E42" s="11"/>
      <c r="F42" s="28"/>
      <c r="G42" s="4"/>
      <c r="H42" s="4"/>
      <c r="I42" s="4"/>
      <c r="J42" s="2"/>
    </row>
    <row r="43" spans="2:11" s="3" customFormat="1" x14ac:dyDescent="0.25">
      <c r="B43" s="68" t="s">
        <v>43</v>
      </c>
      <c r="C43" s="73"/>
      <c r="D43" s="74"/>
      <c r="E43" s="74"/>
      <c r="F43" s="78"/>
      <c r="G43" s="75"/>
      <c r="H43" s="24"/>
      <c r="I43" s="24"/>
      <c r="J43" s="2"/>
    </row>
    <row r="44" spans="2:11" s="3" customFormat="1" x14ac:dyDescent="0.25">
      <c r="B44" s="69" t="s">
        <v>41</v>
      </c>
      <c r="C44" s="70"/>
      <c r="D44" s="71"/>
      <c r="E44" s="71"/>
      <c r="F44" s="77"/>
      <c r="G44" s="79"/>
      <c r="H44" s="24"/>
      <c r="I44" s="24"/>
      <c r="J44" s="2"/>
    </row>
    <row r="45" spans="2:11" s="3" customFormat="1" x14ac:dyDescent="0.25">
      <c r="B45" s="69" t="s">
        <v>39</v>
      </c>
      <c r="C45" s="70"/>
      <c r="D45" s="71"/>
      <c r="E45" s="71"/>
      <c r="F45" s="77"/>
      <c r="G45" s="79"/>
      <c r="H45" s="24"/>
      <c r="I45" s="24"/>
      <c r="J45" s="2"/>
    </row>
    <row r="46" spans="2:11" s="3" customFormat="1" x14ac:dyDescent="0.25">
      <c r="B46" s="69" t="s">
        <v>40</v>
      </c>
      <c r="C46" s="70"/>
      <c r="D46" s="71"/>
      <c r="E46" s="71"/>
      <c r="F46" s="77"/>
      <c r="G46" s="79"/>
      <c r="H46" s="24"/>
      <c r="I46" s="24"/>
      <c r="J46" s="2"/>
    </row>
    <row r="47" spans="2:11" x14ac:dyDescent="0.25">
      <c r="B47" s="26" t="s">
        <v>44</v>
      </c>
      <c r="C47" s="10"/>
      <c r="D47" s="11"/>
      <c r="E47" s="11"/>
      <c r="F47" s="12"/>
      <c r="G47" s="79"/>
      <c r="H47" s="24"/>
      <c r="I47" s="24"/>
    </row>
    <row r="48" spans="2:11" ht="15.75" thickBot="1" x14ac:dyDescent="0.3">
      <c r="B48" s="29" t="s">
        <v>46</v>
      </c>
      <c r="C48" s="15"/>
      <c r="D48" s="16"/>
      <c r="E48" s="16"/>
      <c r="F48" s="80"/>
      <c r="G48" s="81"/>
      <c r="H48" s="24"/>
      <c r="I48" s="24"/>
    </row>
    <row r="49" spans="2:9" x14ac:dyDescent="0.25">
      <c r="B49" s="5"/>
      <c r="C49" s="5"/>
      <c r="D49" s="23"/>
      <c r="E49" s="23"/>
      <c r="F49" s="4"/>
      <c r="G49" s="24"/>
      <c r="H49" s="24"/>
      <c r="I49" s="24"/>
    </row>
    <row r="50" spans="2:9" x14ac:dyDescent="0.25">
      <c r="B50" s="5"/>
      <c r="C50" s="5"/>
      <c r="D50" s="23"/>
      <c r="E50" s="23"/>
      <c r="F50" s="4"/>
      <c r="G50" s="24"/>
      <c r="H50" s="24"/>
      <c r="I50" s="24"/>
    </row>
    <row r="51" spans="2:9" x14ac:dyDescent="0.25">
      <c r="B51" s="5"/>
      <c r="C51" s="5"/>
      <c r="D51" s="23"/>
      <c r="E51" s="23"/>
      <c r="F51" s="4"/>
      <c r="G51" s="24"/>
      <c r="H51" s="24"/>
      <c r="I51" s="24"/>
    </row>
    <row r="52" spans="2:9" x14ac:dyDescent="0.25">
      <c r="B52" s="5"/>
      <c r="C52" s="5"/>
      <c r="D52" s="23"/>
      <c r="E52" s="23"/>
      <c r="F52" s="4"/>
      <c r="G52" s="24"/>
      <c r="H52" s="24"/>
      <c r="I52" s="24"/>
    </row>
    <row r="53" spans="2:9" x14ac:dyDescent="0.25">
      <c r="B53" s="5"/>
      <c r="C53" s="5"/>
      <c r="D53" s="23"/>
      <c r="E53" s="23"/>
      <c r="F53" s="4"/>
      <c r="G53" s="24"/>
      <c r="H53" s="24"/>
      <c r="I53" s="24"/>
    </row>
    <row r="54" spans="2:9" x14ac:dyDescent="0.25">
      <c r="B54" s="5"/>
      <c r="C54" s="5"/>
      <c r="D54" s="23"/>
      <c r="E54" s="23"/>
      <c r="F54" s="4"/>
      <c r="G54" s="24"/>
      <c r="H54" s="24"/>
      <c r="I54" s="24"/>
    </row>
    <row r="55" spans="2:9" x14ac:dyDescent="0.25">
      <c r="B55" s="5"/>
      <c r="C55" s="5"/>
      <c r="D55" s="23"/>
      <c r="E55" s="23"/>
      <c r="F55" s="4"/>
      <c r="G55" s="24"/>
      <c r="H55" s="24"/>
      <c r="I55" s="24"/>
    </row>
    <row r="56" spans="2:9" x14ac:dyDescent="0.25">
      <c r="B56" s="5"/>
      <c r="C56" s="5"/>
      <c r="D56" s="23"/>
      <c r="E56" s="23"/>
      <c r="F56" s="4"/>
      <c r="G56" s="24"/>
      <c r="H56" s="24"/>
      <c r="I56" s="24"/>
    </row>
    <row r="57" spans="2:9" x14ac:dyDescent="0.25">
      <c r="B57" s="5"/>
      <c r="C57" s="5"/>
      <c r="D57" s="23"/>
      <c r="E57" s="23"/>
      <c r="F57" s="4"/>
      <c r="G57" s="24"/>
      <c r="H57" s="24"/>
      <c r="I57" s="24"/>
    </row>
    <row r="58" spans="2:9" x14ac:dyDescent="0.25">
      <c r="B58" s="6"/>
      <c r="C58" s="5"/>
      <c r="D58" s="23"/>
      <c r="E58" s="23"/>
      <c r="F58" s="4"/>
      <c r="G58" s="24"/>
      <c r="H58" s="24"/>
      <c r="I58" s="24"/>
    </row>
    <row r="59" spans="2:9" x14ac:dyDescent="0.25">
      <c r="B59" s="5"/>
      <c r="C59" s="5"/>
      <c r="D59" s="23"/>
      <c r="E59" s="23"/>
      <c r="F59" s="4"/>
      <c r="G59" s="24"/>
      <c r="H59" s="24"/>
      <c r="I59" s="24"/>
    </row>
    <row r="60" spans="2:9" x14ac:dyDescent="0.25">
      <c r="B60" s="5"/>
      <c r="C60" s="5"/>
      <c r="D60" s="23"/>
      <c r="E60" s="23"/>
      <c r="F60" s="4"/>
      <c r="G60" s="24"/>
      <c r="H60" s="24"/>
      <c r="I60" s="24"/>
    </row>
    <row r="61" spans="2:9" x14ac:dyDescent="0.25">
      <c r="B61" s="5"/>
      <c r="C61" s="5"/>
      <c r="D61" s="23"/>
      <c r="E61" s="23"/>
      <c r="F61" s="4"/>
      <c r="G61" s="24"/>
      <c r="H61" s="24"/>
      <c r="I61" s="24"/>
    </row>
    <row r="62" spans="2:9" x14ac:dyDescent="0.25">
      <c r="B62" s="5"/>
      <c r="C62" s="5"/>
      <c r="D62" s="23"/>
      <c r="E62" s="23"/>
      <c r="F62" s="4"/>
      <c r="G62" s="24"/>
      <c r="H62" s="24"/>
      <c r="I62" s="24"/>
    </row>
    <row r="63" spans="2:9" x14ac:dyDescent="0.25">
      <c r="B63" s="5"/>
      <c r="C63" s="5"/>
      <c r="D63" s="23"/>
      <c r="E63" s="23"/>
      <c r="F63" s="4"/>
      <c r="G63" s="24"/>
      <c r="H63" s="24"/>
      <c r="I63" s="24"/>
    </row>
    <row r="64" spans="2:9" x14ac:dyDescent="0.25">
      <c r="B64" s="5"/>
      <c r="C64" s="5"/>
      <c r="D64" s="23"/>
      <c r="E64" s="23"/>
      <c r="F64" s="4"/>
      <c r="G64" s="24"/>
      <c r="H64" s="24"/>
      <c r="I64" s="24"/>
    </row>
  </sheetData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DISEÑOCYC</dc:creator>
  <cp:lastModifiedBy>DISEÑOCYC</cp:lastModifiedBy>
  <cp:lastPrinted>2017-10-21T00:50:15Z</cp:lastPrinted>
  <dcterms:created xsi:type="dcterms:W3CDTF">2017-10-17T13:31:43Z</dcterms:created>
  <dcterms:modified xsi:type="dcterms:W3CDTF">2017-10-21T00:51:32Z</dcterms:modified>
</cp:coreProperties>
</file>