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26115" windowHeight="1209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52" i="1" l="1"/>
  <c r="I27" i="1"/>
  <c r="F25" i="1"/>
  <c r="F52" i="1"/>
  <c r="F46" i="1"/>
  <c r="I51" i="1"/>
  <c r="I50" i="1"/>
  <c r="I15" i="1"/>
  <c r="K7" i="1"/>
  <c r="K10" i="1" s="1"/>
  <c r="I25" i="1"/>
  <c r="I45" i="1"/>
  <c r="F42" i="1" l="1"/>
  <c r="F44" i="1"/>
  <c r="F43" i="1"/>
  <c r="F41" i="1"/>
  <c r="F40" i="1"/>
  <c r="F39" i="1"/>
  <c r="F38" i="1"/>
  <c r="F37" i="1"/>
  <c r="F36" i="1"/>
  <c r="F45" i="1" s="1"/>
  <c r="F49" i="1" l="1"/>
  <c r="F50" i="1"/>
  <c r="F51" i="1" s="1"/>
  <c r="F48" i="1"/>
  <c r="I31" i="1"/>
  <c r="F31" i="1" l="1"/>
  <c r="F24" i="1"/>
  <c r="F23" i="1"/>
  <c r="F22" i="1"/>
  <c r="F21" i="1"/>
  <c r="F17" i="1"/>
  <c r="F16" i="1"/>
  <c r="F15" i="1"/>
  <c r="F14" i="1"/>
  <c r="F13" i="1"/>
  <c r="F12" i="1"/>
  <c r="F11" i="1"/>
  <c r="F10" i="1"/>
  <c r="F9" i="1"/>
  <c r="F8" i="1"/>
  <c r="I8" i="1" s="1"/>
  <c r="F7" i="1"/>
  <c r="F6" i="1"/>
  <c r="F5" i="1"/>
  <c r="I5" i="1" s="1"/>
  <c r="I18" i="1" l="1"/>
  <c r="F18" i="1"/>
  <c r="F27" i="1" s="1"/>
  <c r="F32" i="1" s="1"/>
  <c r="I32" i="1" l="1"/>
  <c r="I46" i="1" s="1"/>
  <c r="I48" i="1" l="1"/>
  <c r="I49" i="1"/>
</calcChain>
</file>

<file path=xl/sharedStrings.xml><?xml version="1.0" encoding="utf-8"?>
<sst xmlns="http://schemas.openxmlformats.org/spreadsheetml/2006/main" count="70" uniqueCount="48">
  <si>
    <t>LAVADO DE FACHADAS</t>
  </si>
  <si>
    <t>SELLADO DE JUNTAS GRANIPLAS</t>
  </si>
  <si>
    <t>SELLADO DE JUNTAS LADRILLO</t>
  </si>
  <si>
    <t xml:space="preserve">SELLADO DE MARCOS DE PUERTAS Y VENTANAS </t>
  </si>
  <si>
    <t>LIMPIEZA Y LAVADO DE VENTANAS</t>
  </si>
  <si>
    <t>GRANIPLAST FACHADAS</t>
  </si>
  <si>
    <t>MEDIA CAÑA EN MORTERO INPERMEABILIZADO</t>
  </si>
  <si>
    <t>CAMBIO DE MURO FACHALETAS</t>
  </si>
  <si>
    <t>PINTURA KORAZA SOBRE FACHADAS</t>
  </si>
  <si>
    <t>PINTURA SOBRE BAJANTES</t>
  </si>
  <si>
    <t>IMPEMEABILIZACION MURO EN LADRILLO</t>
  </si>
  <si>
    <t>ESMALTE SOBRE BARANDA SENCILLA TIPO 1</t>
  </si>
  <si>
    <t>ESMALTE SOBRE BARANDA SENCILLA TIPO 2</t>
  </si>
  <si>
    <t>M2</t>
  </si>
  <si>
    <t>ML</t>
  </si>
  <si>
    <t>FACHADAS</t>
  </si>
  <si>
    <t>APARTAMENTOS</t>
  </si>
  <si>
    <t>ESTUCO Y PINTURA BAJO PLACA SELLADO DE FISURAS</t>
  </si>
  <si>
    <t>ULTIMO PISO 20 APTOS.</t>
  </si>
  <si>
    <t>PISOS INTERMEDIOS 140 APARTAMENTOS</t>
  </si>
  <si>
    <t>TOTAL COSTO DIRECTO</t>
  </si>
  <si>
    <t>ADMINISTRACION</t>
  </si>
  <si>
    <t>IMPREVISTOS</t>
  </si>
  <si>
    <t>UTILIDAD</t>
  </si>
  <si>
    <t>IVA 19%</t>
  </si>
  <si>
    <t>VALOR TOTAL</t>
  </si>
  <si>
    <t>ARING</t>
  </si>
  <si>
    <t>DESMONTE DEL MANTO ACTUAL Y RASPADO DEL SUSTRATO</t>
  </si>
  <si>
    <t>REPARACION DE GRIETAS Y JUNTAS CON POLIURETANO</t>
  </si>
  <si>
    <t>REPARACION CON MORTERO INPERMEABILIZADO CON SIKA</t>
  </si>
  <si>
    <t>TRATAMIENTO DE SIFONES Y DESCARGAS LATERALES</t>
  </si>
  <si>
    <t xml:space="preserve">SELLO DE FISURAS CON SIKFLEX </t>
  </si>
  <si>
    <t>CAMBIO DEL MANTO TOTAL</t>
  </si>
  <si>
    <t>SUMINISTROY APLICACIÓN DE PINTURA BITUMINOSA</t>
  </si>
  <si>
    <t>ASEO FINAL Y RETIRO DE ESCOMBROS</t>
  </si>
  <si>
    <t>M</t>
  </si>
  <si>
    <t>GBL</t>
  </si>
  <si>
    <t>UNID</t>
  </si>
  <si>
    <t>CUBIERTAS</t>
  </si>
  <si>
    <t>P2</t>
  </si>
  <si>
    <t>P3</t>
  </si>
  <si>
    <t>SUMINISTRO Y APLICACIÓN DE EMULSION ASFALTICA</t>
  </si>
  <si>
    <t>ADMINISTRACION 7%</t>
  </si>
  <si>
    <t>IMPREVISTOS 2%</t>
  </si>
  <si>
    <t>UTILIDAD 2%</t>
  </si>
  <si>
    <t>IVA 16%</t>
  </si>
  <si>
    <t>TOTAL OBRA</t>
  </si>
  <si>
    <t>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</si>
</sst>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0" fillId="2" borderId="0" xfId="0" applyFill="1"/>
    <xf numFmtId="3" fontId="0" fillId="2" borderId="0" xfId="0" applyNumberFormat="1" applyFill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2"/>
  <sheetViews>
    <sheetView tabSelected="1" topLeftCell="A23" workbookViewId="0">
      <selection activeCell="F48" sqref="F48"/>
    </sheetView>
  </sheetViews>
  <sheetFormatPr baseColWidth="10" defaultRowHeight="15" x14ac:dyDescent="0.25"/>
  <cols>
    <col min="2" max="2" width="53" customWidth="1"/>
    <col min="3" max="3" width="6.140625" customWidth="1"/>
    <col min="4" max="5" width="11.42578125" style="1"/>
    <col min="6" max="6" width="15.28515625" style="2" bestFit="1" customWidth="1"/>
    <col min="7" max="7" width="13.85546875" style="2" customWidth="1"/>
    <col min="8" max="8" width="12.7109375" style="2" bestFit="1" customWidth="1"/>
    <col min="9" max="9" width="14.85546875" style="2" customWidth="1"/>
    <col min="11" max="11" width="14.85546875" style="2" customWidth="1"/>
  </cols>
  <sheetData>
    <row r="3" spans="2:11" x14ac:dyDescent="0.25">
      <c r="F3" s="2" t="s">
        <v>26</v>
      </c>
      <c r="G3" s="2" t="s">
        <v>39</v>
      </c>
      <c r="H3" s="2" t="s">
        <v>40</v>
      </c>
      <c r="K3" s="2" t="s">
        <v>47</v>
      </c>
    </row>
    <row r="4" spans="2:11" x14ac:dyDescent="0.25">
      <c r="B4" s="3" t="s">
        <v>15</v>
      </c>
    </row>
    <row r="5" spans="2:11" x14ac:dyDescent="0.25">
      <c r="B5" t="s">
        <v>0</v>
      </c>
      <c r="C5" t="s">
        <v>13</v>
      </c>
      <c r="D5" s="1">
        <v>12491</v>
      </c>
      <c r="E5" s="1">
        <v>5987</v>
      </c>
      <c r="F5" s="2">
        <f>D5*E5</f>
        <v>74783617</v>
      </c>
      <c r="G5" s="2">
        <v>56209500</v>
      </c>
      <c r="H5" s="2">
        <v>48714000</v>
      </c>
      <c r="I5" s="2">
        <f>(H5+G5+F5)/3</f>
        <v>59902372.333333336</v>
      </c>
      <c r="K5" s="2">
        <v>264792431</v>
      </c>
    </row>
    <row r="6" spans="2:11" x14ac:dyDescent="0.25">
      <c r="B6" t="s">
        <v>1</v>
      </c>
      <c r="C6" t="s">
        <v>14</v>
      </c>
      <c r="D6" s="1">
        <v>169</v>
      </c>
      <c r="E6" s="1">
        <v>2901</v>
      </c>
      <c r="F6" s="2">
        <f t="shared" ref="F6:F17" si="0">D6*E6</f>
        <v>490269</v>
      </c>
      <c r="I6" s="2">
        <v>490269</v>
      </c>
      <c r="K6" s="2">
        <v>26479243</v>
      </c>
    </row>
    <row r="7" spans="2:11" x14ac:dyDescent="0.25">
      <c r="B7" t="s">
        <v>2</v>
      </c>
      <c r="C7" t="s">
        <v>14</v>
      </c>
      <c r="D7" s="1">
        <v>292</v>
      </c>
      <c r="E7" s="1">
        <v>2901</v>
      </c>
      <c r="F7" s="2">
        <f t="shared" si="0"/>
        <v>847092</v>
      </c>
      <c r="I7" s="2">
        <v>847092</v>
      </c>
      <c r="K7" s="2">
        <f>SUM(K5:K6)</f>
        <v>291271674</v>
      </c>
    </row>
    <row r="8" spans="2:11" x14ac:dyDescent="0.25">
      <c r="B8" t="s">
        <v>3</v>
      </c>
      <c r="C8" t="s">
        <v>14</v>
      </c>
      <c r="D8" s="1">
        <v>6187</v>
      </c>
      <c r="E8" s="1">
        <v>2431</v>
      </c>
      <c r="F8" s="2">
        <f t="shared" si="0"/>
        <v>15040597</v>
      </c>
      <c r="G8" s="2">
        <v>14849280</v>
      </c>
      <c r="H8" s="2">
        <v>12993120</v>
      </c>
      <c r="I8" s="2">
        <f>(F8+G8+H8)/3</f>
        <v>14294332.333333334</v>
      </c>
      <c r="K8" s="2">
        <v>12000000</v>
      </c>
    </row>
    <row r="9" spans="2:11" x14ac:dyDescent="0.25">
      <c r="B9" t="s">
        <v>4</v>
      </c>
      <c r="C9" t="s">
        <v>14</v>
      </c>
      <c r="D9" s="1">
        <v>1343</v>
      </c>
      <c r="E9" s="1">
        <v>2132</v>
      </c>
      <c r="F9" s="2">
        <f t="shared" si="0"/>
        <v>2863276</v>
      </c>
      <c r="I9" s="2">
        <v>2863276</v>
      </c>
      <c r="K9" s="2">
        <v>-15000000</v>
      </c>
    </row>
    <row r="10" spans="2:11" x14ac:dyDescent="0.25">
      <c r="B10" t="s">
        <v>5</v>
      </c>
      <c r="C10" t="s">
        <v>13</v>
      </c>
      <c r="D10" s="1">
        <v>845</v>
      </c>
      <c r="E10" s="1">
        <v>5375</v>
      </c>
      <c r="F10" s="2">
        <f t="shared" si="0"/>
        <v>4541875</v>
      </c>
      <c r="I10" s="2">
        <v>4541875</v>
      </c>
      <c r="K10" s="2">
        <f>SUM(K7:K9)</f>
        <v>288271674</v>
      </c>
    </row>
    <row r="11" spans="2:11" x14ac:dyDescent="0.25">
      <c r="B11" t="s">
        <v>6</v>
      </c>
      <c r="C11" t="s">
        <v>14</v>
      </c>
      <c r="D11" s="1">
        <v>515</v>
      </c>
      <c r="E11" s="1">
        <v>17617</v>
      </c>
      <c r="F11" s="2">
        <f t="shared" si="0"/>
        <v>9072755</v>
      </c>
      <c r="I11" s="2">
        <v>9072755</v>
      </c>
    </row>
    <row r="12" spans="2:11" x14ac:dyDescent="0.25">
      <c r="B12" t="s">
        <v>7</v>
      </c>
      <c r="C12" t="s">
        <v>13</v>
      </c>
      <c r="D12" s="1">
        <v>116</v>
      </c>
      <c r="E12" s="1">
        <v>7396</v>
      </c>
      <c r="F12" s="2">
        <f t="shared" si="0"/>
        <v>857936</v>
      </c>
      <c r="I12" s="2">
        <v>857936</v>
      </c>
    </row>
    <row r="13" spans="2:11" x14ac:dyDescent="0.25">
      <c r="B13" t="s">
        <v>8</v>
      </c>
      <c r="C13" t="s">
        <v>13</v>
      </c>
      <c r="D13" s="1">
        <v>1025</v>
      </c>
      <c r="E13" s="1">
        <v>6736</v>
      </c>
      <c r="F13" s="2">
        <f t="shared" si="0"/>
        <v>6904400</v>
      </c>
      <c r="I13" s="2">
        <v>6904400</v>
      </c>
    </row>
    <row r="14" spans="2:11" x14ac:dyDescent="0.25">
      <c r="B14" t="s">
        <v>9</v>
      </c>
      <c r="C14" t="s">
        <v>14</v>
      </c>
      <c r="D14" s="1">
        <v>792</v>
      </c>
      <c r="E14" s="1">
        <v>3060</v>
      </c>
      <c r="F14" s="2">
        <f t="shared" si="0"/>
        <v>2423520</v>
      </c>
      <c r="I14" s="2">
        <v>2423520</v>
      </c>
    </row>
    <row r="15" spans="2:11" x14ac:dyDescent="0.25">
      <c r="B15" t="s">
        <v>10</v>
      </c>
      <c r="C15" t="s">
        <v>13</v>
      </c>
      <c r="D15" s="1">
        <v>11646</v>
      </c>
      <c r="E15" s="1">
        <v>5996</v>
      </c>
      <c r="F15" s="2">
        <f t="shared" si="0"/>
        <v>69829416</v>
      </c>
      <c r="G15" s="2">
        <v>67544480</v>
      </c>
      <c r="H15" s="2">
        <v>52405200</v>
      </c>
      <c r="I15" s="2">
        <f>(F15+G15+H15)/3</f>
        <v>63259698.666666664</v>
      </c>
    </row>
    <row r="16" spans="2:11" x14ac:dyDescent="0.25">
      <c r="B16" t="s">
        <v>11</v>
      </c>
      <c r="C16" t="s">
        <v>14</v>
      </c>
      <c r="D16" s="1">
        <v>424</v>
      </c>
      <c r="E16" s="1">
        <v>4475</v>
      </c>
      <c r="F16" s="2">
        <f t="shared" si="0"/>
        <v>1897400</v>
      </c>
      <c r="I16" s="2">
        <v>1897400</v>
      </c>
    </row>
    <row r="17" spans="2:9" x14ac:dyDescent="0.25">
      <c r="B17" t="s">
        <v>12</v>
      </c>
      <c r="C17" t="s">
        <v>14</v>
      </c>
      <c r="D17" s="1">
        <v>560</v>
      </c>
      <c r="E17" s="1">
        <v>4475</v>
      </c>
      <c r="F17" s="2">
        <f t="shared" si="0"/>
        <v>2506000</v>
      </c>
      <c r="I17" s="2">
        <v>2506000</v>
      </c>
    </row>
    <row r="18" spans="2:9" x14ac:dyDescent="0.25">
      <c r="F18" s="2">
        <f>SUM(F5:F17)</f>
        <v>192058153</v>
      </c>
      <c r="I18" s="2">
        <f>SUM(I5:I17)</f>
        <v>169860926.33333334</v>
      </c>
    </row>
    <row r="19" spans="2:9" x14ac:dyDescent="0.25">
      <c r="B19" s="3" t="s">
        <v>16</v>
      </c>
    </row>
    <row r="20" spans="2:9" x14ac:dyDescent="0.25">
      <c r="B20" s="3" t="s">
        <v>18</v>
      </c>
    </row>
    <row r="21" spans="2:9" x14ac:dyDescent="0.25">
      <c r="B21" t="s">
        <v>17</v>
      </c>
      <c r="C21" t="s">
        <v>13</v>
      </c>
      <c r="D21" s="1">
        <v>805</v>
      </c>
      <c r="E21" s="1">
        <v>7347</v>
      </c>
      <c r="F21" s="2">
        <f t="shared" ref="F21:F24" si="1">D21*E21</f>
        <v>5914335</v>
      </c>
      <c r="I21" s="2">
        <v>5914335</v>
      </c>
    </row>
    <row r="22" spans="2:9" x14ac:dyDescent="0.25">
      <c r="B22" t="s">
        <v>17</v>
      </c>
      <c r="C22" t="s">
        <v>13</v>
      </c>
      <c r="D22" s="1">
        <v>800</v>
      </c>
      <c r="E22" s="1">
        <v>7347</v>
      </c>
      <c r="F22" s="2">
        <f t="shared" si="1"/>
        <v>5877600</v>
      </c>
      <c r="I22" s="2">
        <v>5877600</v>
      </c>
    </row>
    <row r="23" spans="2:9" x14ac:dyDescent="0.25">
      <c r="B23" s="3" t="s">
        <v>19</v>
      </c>
      <c r="F23" s="2">
        <f t="shared" si="1"/>
        <v>0</v>
      </c>
      <c r="I23" s="2">
        <v>0</v>
      </c>
    </row>
    <row r="24" spans="2:9" x14ac:dyDescent="0.25">
      <c r="B24" s="4" t="s">
        <v>17</v>
      </c>
      <c r="C24" s="4" t="s">
        <v>13</v>
      </c>
      <c r="D24" s="5">
        <v>2912</v>
      </c>
      <c r="E24" s="5">
        <v>7721</v>
      </c>
      <c r="F24" s="6">
        <f t="shared" si="1"/>
        <v>22483552</v>
      </c>
      <c r="I24" s="2">
        <v>0</v>
      </c>
    </row>
    <row r="25" spans="2:9" x14ac:dyDescent="0.25">
      <c r="F25" s="2">
        <f>SUM(F21:F24)</f>
        <v>34275487</v>
      </c>
      <c r="I25" s="2">
        <f>SUM(I21:I24)</f>
        <v>11791935</v>
      </c>
    </row>
    <row r="27" spans="2:9" x14ac:dyDescent="0.25">
      <c r="B27" t="s">
        <v>20</v>
      </c>
      <c r="F27" s="2">
        <f>F18+F24</f>
        <v>214541705</v>
      </c>
      <c r="I27" s="2">
        <f>I25+I18</f>
        <v>181652861.33333334</v>
      </c>
    </row>
    <row r="28" spans="2:9" x14ac:dyDescent="0.25">
      <c r="B28" t="s">
        <v>21</v>
      </c>
      <c r="F28" s="2">
        <v>15843031.75</v>
      </c>
    </row>
    <row r="29" spans="2:9" x14ac:dyDescent="0.25">
      <c r="B29" t="s">
        <v>22</v>
      </c>
      <c r="F29" s="2">
        <v>4526580.5</v>
      </c>
    </row>
    <row r="30" spans="2:9" x14ac:dyDescent="0.25">
      <c r="B30" t="s">
        <v>23</v>
      </c>
      <c r="F30" s="2">
        <v>4526580.5</v>
      </c>
    </row>
    <row r="31" spans="2:9" x14ac:dyDescent="0.25">
      <c r="B31" t="s">
        <v>24</v>
      </c>
      <c r="F31" s="2">
        <f>F30*19/100</f>
        <v>860050.29500000004</v>
      </c>
      <c r="I31" s="2">
        <f>I30*19/100</f>
        <v>0</v>
      </c>
    </row>
    <row r="32" spans="2:9" x14ac:dyDescent="0.25">
      <c r="B32" t="s">
        <v>25</v>
      </c>
      <c r="F32" s="2">
        <f>SUM(F27:F31)</f>
        <v>240297948.04499999</v>
      </c>
      <c r="I32" s="2">
        <f>SUM(I27:I31)</f>
        <v>181652861.33333334</v>
      </c>
    </row>
    <row r="35" spans="2:9" x14ac:dyDescent="0.25">
      <c r="B35" s="3" t="s">
        <v>38</v>
      </c>
    </row>
    <row r="36" spans="2:9" x14ac:dyDescent="0.25">
      <c r="B36" t="s">
        <v>27</v>
      </c>
      <c r="C36" t="s">
        <v>35</v>
      </c>
      <c r="D36" s="1">
        <v>1370</v>
      </c>
      <c r="E36" s="1">
        <v>2560</v>
      </c>
      <c r="F36" s="2">
        <f>E36*D36</f>
        <v>3507200</v>
      </c>
      <c r="I36" s="2">
        <v>3507200</v>
      </c>
    </row>
    <row r="37" spans="2:9" x14ac:dyDescent="0.25">
      <c r="B37" t="s">
        <v>28</v>
      </c>
      <c r="C37" t="s">
        <v>36</v>
      </c>
      <c r="D37" s="1">
        <v>1</v>
      </c>
      <c r="E37" s="1">
        <v>987000</v>
      </c>
      <c r="F37" s="2">
        <f t="shared" ref="F37:F44" si="2">E37*D37</f>
        <v>987000</v>
      </c>
      <c r="I37" s="2">
        <v>987000</v>
      </c>
    </row>
    <row r="38" spans="2:9" x14ac:dyDescent="0.25">
      <c r="B38" t="s">
        <v>29</v>
      </c>
      <c r="C38" t="s">
        <v>35</v>
      </c>
      <c r="D38" s="1">
        <v>1370</v>
      </c>
      <c r="E38" s="1">
        <v>26700</v>
      </c>
      <c r="F38" s="2">
        <f t="shared" si="2"/>
        <v>36579000</v>
      </c>
      <c r="I38" s="2">
        <v>36579000</v>
      </c>
    </row>
    <row r="39" spans="2:9" x14ac:dyDescent="0.25">
      <c r="B39" t="s">
        <v>30</v>
      </c>
      <c r="C39" t="s">
        <v>37</v>
      </c>
      <c r="D39" s="1">
        <v>48</v>
      </c>
      <c r="E39" s="1">
        <v>33282</v>
      </c>
      <c r="F39" s="2">
        <f t="shared" si="2"/>
        <v>1597536</v>
      </c>
      <c r="I39" s="2">
        <v>1597536</v>
      </c>
    </row>
    <row r="40" spans="2:9" x14ac:dyDescent="0.25">
      <c r="B40" t="s">
        <v>31</v>
      </c>
      <c r="C40" t="s">
        <v>37</v>
      </c>
      <c r="D40" s="1">
        <v>580</v>
      </c>
      <c r="E40" s="1">
        <v>3200</v>
      </c>
      <c r="F40" s="2">
        <f t="shared" si="2"/>
        <v>1856000</v>
      </c>
      <c r="I40" s="2">
        <v>1856000</v>
      </c>
    </row>
    <row r="41" spans="2:9" x14ac:dyDescent="0.25">
      <c r="B41" t="s">
        <v>32</v>
      </c>
      <c r="C41" t="s">
        <v>35</v>
      </c>
      <c r="D41" s="1">
        <v>1370</v>
      </c>
      <c r="E41" s="1">
        <v>29999</v>
      </c>
      <c r="F41" s="2">
        <f t="shared" si="2"/>
        <v>41098630</v>
      </c>
      <c r="I41" s="2">
        <v>41098630</v>
      </c>
    </row>
    <row r="42" spans="2:9" x14ac:dyDescent="0.25">
      <c r="B42" t="s">
        <v>41</v>
      </c>
      <c r="C42" t="s">
        <v>35</v>
      </c>
      <c r="D42" s="1">
        <v>1370</v>
      </c>
      <c r="E42" s="1">
        <v>4032</v>
      </c>
      <c r="F42" s="2">
        <f t="shared" si="2"/>
        <v>5523840</v>
      </c>
      <c r="I42" s="2">
        <v>5523840</v>
      </c>
    </row>
    <row r="43" spans="2:9" x14ac:dyDescent="0.25">
      <c r="B43" t="s">
        <v>33</v>
      </c>
      <c r="C43" t="s">
        <v>35</v>
      </c>
      <c r="D43" s="1">
        <v>1370</v>
      </c>
      <c r="E43" s="1">
        <v>6709</v>
      </c>
      <c r="F43" s="2">
        <f t="shared" si="2"/>
        <v>9191330</v>
      </c>
      <c r="I43" s="2">
        <v>9191330</v>
      </c>
    </row>
    <row r="44" spans="2:9" x14ac:dyDescent="0.25">
      <c r="B44" t="s">
        <v>34</v>
      </c>
      <c r="C44" t="s">
        <v>36</v>
      </c>
      <c r="D44" s="1">
        <v>1</v>
      </c>
      <c r="E44" s="1">
        <v>480000</v>
      </c>
      <c r="F44" s="2">
        <f t="shared" si="2"/>
        <v>480000</v>
      </c>
      <c r="I44" s="2">
        <v>480000</v>
      </c>
    </row>
    <row r="45" spans="2:9" x14ac:dyDescent="0.25">
      <c r="F45" s="2">
        <f>SUM(F36:F44)</f>
        <v>100820536</v>
      </c>
      <c r="I45" s="2">
        <f>SUM(I36:I44)</f>
        <v>100820536</v>
      </c>
    </row>
    <row r="46" spans="2:9" x14ac:dyDescent="0.25">
      <c r="B46" s="3" t="s">
        <v>46</v>
      </c>
      <c r="F46" s="2">
        <f>F32+F45</f>
        <v>341118484.04499996</v>
      </c>
      <c r="I46" s="2">
        <f>I45+I32</f>
        <v>282473397.33333337</v>
      </c>
    </row>
    <row r="48" spans="2:9" x14ac:dyDescent="0.25">
      <c r="B48" t="s">
        <v>42</v>
      </c>
      <c r="F48" s="2">
        <f>F45*7/100</f>
        <v>7057437.5199999996</v>
      </c>
      <c r="I48" s="2">
        <f>I46*7/100</f>
        <v>19773137.813333336</v>
      </c>
    </row>
    <row r="49" spans="2:9" x14ac:dyDescent="0.25">
      <c r="B49" t="s">
        <v>43</v>
      </c>
      <c r="F49" s="2">
        <f>2*F45/100</f>
        <v>2016410.72</v>
      </c>
      <c r="I49" s="2">
        <f>I46*2/100</f>
        <v>5649467.9466666672</v>
      </c>
    </row>
    <row r="50" spans="2:9" x14ac:dyDescent="0.25">
      <c r="B50" t="s">
        <v>44</v>
      </c>
      <c r="F50" s="2">
        <f>F45*2/100</f>
        <v>2016410.72</v>
      </c>
      <c r="I50" s="2">
        <f>F50*2/100</f>
        <v>40328.214399999997</v>
      </c>
    </row>
    <row r="51" spans="2:9" x14ac:dyDescent="0.25">
      <c r="B51" t="s">
        <v>45</v>
      </c>
      <c r="F51" s="2">
        <f>F50*16/100</f>
        <v>322625.71519999998</v>
      </c>
      <c r="I51" s="2">
        <f>F51*2/100</f>
        <v>6452.5143039999994</v>
      </c>
    </row>
    <row r="52" spans="2:9" x14ac:dyDescent="0.25">
      <c r="F52" s="2">
        <f>F46+F48+F49+F50+F51</f>
        <v>352531368.7202</v>
      </c>
      <c r="I52" s="2">
        <f>SUM(I46:I51)</f>
        <v>307942783.82203734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DISEÑOCYC</dc:creator>
  <cp:lastModifiedBy>DISEÑOCYC</cp:lastModifiedBy>
  <dcterms:created xsi:type="dcterms:W3CDTF">2017-10-17T13:31:43Z</dcterms:created>
  <dcterms:modified xsi:type="dcterms:W3CDTF">2017-10-17T18:15:34Z</dcterms:modified>
</cp:coreProperties>
</file>