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120" yWindow="-120" windowWidth="23256" windowHeight="13176"/>
  </bookViews>
  <sheets>
    <sheet name="ProjectSchedule" sheetId="11" r:id="rId1"/>
    <sheet name="Acerca de" sheetId="12" r:id="rId2"/>
  </sheets>
  <definedNames>
    <definedName name="hoy" localSheetId="0">TODAY()</definedName>
    <definedName name="InicioDelProyecto">ProjectSchedule!$E$3</definedName>
    <definedName name="SemanaPara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11" l="1"/>
  <c r="E29" i="11"/>
  <c r="W5" i="11" l="1"/>
  <c r="CE5" i="11"/>
  <c r="BW5" i="11"/>
  <c r="BQ5" i="11"/>
  <c r="F18" i="11"/>
  <c r="E18" i="11"/>
  <c r="C18" i="11"/>
  <c r="E27" i="11"/>
  <c r="F27" i="11" s="1"/>
  <c r="E28" i="11" s="1"/>
  <c r="F28" i="11" s="1"/>
  <c r="C28" i="11"/>
  <c r="C27" i="11"/>
  <c r="F25" i="11" l="1"/>
  <c r="E25" i="11"/>
  <c r="C25" i="11"/>
  <c r="F24" i="11"/>
  <c r="C24" i="11"/>
  <c r="H26" i="11"/>
  <c r="E23" i="11"/>
  <c r="F23" i="11"/>
  <c r="C23" i="11"/>
  <c r="F22" i="11"/>
  <c r="E21" i="11"/>
  <c r="C22" i="11"/>
  <c r="F21" i="11"/>
  <c r="C21" i="11"/>
  <c r="E17" i="11"/>
  <c r="C17" i="11"/>
  <c r="H25" i="11" l="1"/>
  <c r="C16" i="11"/>
  <c r="C15" i="11"/>
  <c r="C11" i="11"/>
  <c r="C10" i="11"/>
  <c r="C9" i="11"/>
  <c r="E3" i="11"/>
  <c r="E9" i="11" s="1"/>
  <c r="F9" i="11" s="1"/>
  <c r="E10" i="11" s="1"/>
  <c r="F10" i="11" l="1"/>
  <c r="E11" i="11"/>
  <c r="F11" i="11" s="1"/>
  <c r="H7" i="11"/>
  <c r="E15" i="11" l="1"/>
  <c r="F15" i="11"/>
  <c r="E16" i="11" s="1"/>
  <c r="F16" i="11" s="1"/>
  <c r="I5" i="11"/>
  <c r="I4" i="11" s="1"/>
  <c r="H33" i="11"/>
  <c r="H32" i="11"/>
  <c r="H28" i="11"/>
  <c r="H20" i="11"/>
  <c r="H14" i="11"/>
  <c r="H8" i="11"/>
  <c r="E22" i="11" l="1"/>
  <c r="H21" i="11"/>
  <c r="H9" i="11"/>
  <c r="I6" i="11"/>
  <c r="H23" i="11" l="1"/>
  <c r="H22" i="11"/>
  <c r="H27" i="11"/>
  <c r="H10" i="11"/>
  <c r="E24" i="11"/>
  <c r="H15" i="11"/>
  <c r="J5" i="11"/>
  <c r="K5" i="11" s="1"/>
  <c r="L5" i="11" s="1"/>
  <c r="M5" i="11" s="1"/>
  <c r="N5" i="11" s="1"/>
  <c r="O5" i="11" s="1"/>
  <c r="P5" i="11" l="1"/>
  <c r="P4" i="11" s="1"/>
  <c r="H24" i="11"/>
  <c r="H16" i="11"/>
  <c r="H11" i="11"/>
  <c r="J6" i="11"/>
  <c r="Q5" i="11" l="1"/>
  <c r="R5" i="11" s="1"/>
  <c r="S5" i="11" s="1"/>
  <c r="T5" i="11" s="1"/>
  <c r="U5" i="11" s="1"/>
  <c r="V5" i="11" s="1"/>
  <c r="W4" i="11" s="1"/>
  <c r="F17" i="11"/>
  <c r="H17" i="11" s="1"/>
  <c r="K6" i="11"/>
  <c r="X5" i="11" l="1"/>
  <c r="Y5" i="11" s="1"/>
  <c r="Z5" i="11" s="1"/>
  <c r="AA5" i="11" s="1"/>
  <c r="AB5" i="11" s="1"/>
  <c r="AC5" i="11" s="1"/>
  <c r="AD5" i="11" s="1"/>
  <c r="L6" i="11"/>
  <c r="AD4" i="11" l="1"/>
  <c r="M6" i="11"/>
  <c r="AE5" i="11" l="1"/>
  <c r="AF5" i="11" s="1"/>
  <c r="AG5" i="11" s="1"/>
  <c r="AH5" i="11" s="1"/>
  <c r="AI5" i="11" s="1"/>
  <c r="AJ5" i="11" s="1"/>
  <c r="AK5" i="11" s="1"/>
  <c r="AL5" i="11" s="1"/>
  <c r="AM5" i="11" s="1"/>
  <c r="AN5" i="11" s="1"/>
  <c r="AO5" i="11" s="1"/>
  <c r="AP5" i="11" s="1"/>
  <c r="AQ5" i="11" s="1"/>
  <c r="AR5" i="11" s="1"/>
  <c r="AS5" i="11" s="1"/>
  <c r="N6" i="11"/>
  <c r="AK4"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F5" i="11" s="1"/>
  <c r="BD6" i="11"/>
  <c r="Y6" i="11"/>
  <c r="BE6" i="11" l="1"/>
  <c r="Z6" i="11"/>
  <c r="BF6" i="11" l="1"/>
  <c r="BG5" i="11"/>
  <c r="BF4" i="11"/>
  <c r="AA6" i="11"/>
  <c r="BG6" i="11" l="1"/>
  <c r="BH5" i="11"/>
  <c r="AB6" i="11"/>
  <c r="BI5" i="11" l="1"/>
  <c r="BH6" i="11"/>
  <c r="AC6" i="11"/>
  <c r="BJ5" i="11" l="1"/>
  <c r="BI6" i="11"/>
  <c r="AD6" i="11"/>
  <c r="BK5" i="11" l="1"/>
  <c r="BJ6" i="11"/>
  <c r="AE6" i="11"/>
  <c r="BL5" i="11" l="1"/>
  <c r="BM5" i="11" s="1"/>
  <c r="BK6" i="11"/>
  <c r="AF6" i="11"/>
  <c r="BM6" i="11" l="1"/>
  <c r="BN5" i="11"/>
  <c r="BM4" i="11"/>
  <c r="BL6" i="11"/>
  <c r="AG6" i="11"/>
  <c r="BN6" i="11" l="1"/>
  <c r="BO5" i="11"/>
  <c r="AH6" i="11"/>
  <c r="BP5" i="11" l="1"/>
  <c r="BO6" i="11"/>
  <c r="AI6" i="11"/>
  <c r="BP6" i="11" l="1"/>
  <c r="AJ6" i="11"/>
  <c r="BQ6" i="11" l="1"/>
  <c r="BR5" i="11"/>
  <c r="AK6" i="11"/>
  <c r="BS5" i="11" l="1"/>
  <c r="BR6" i="11"/>
  <c r="AL6" i="11"/>
  <c r="BT5" i="11" l="1"/>
  <c r="BS6" i="11"/>
  <c r="AM6" i="11"/>
  <c r="BT6" i="11" l="1"/>
  <c r="BT4" i="11"/>
  <c r="BU5" i="11"/>
  <c r="AN6" i="11"/>
  <c r="BU6" i="11" l="1"/>
  <c r="BV5" i="11"/>
  <c r="AO6" i="11"/>
  <c r="BV6" i="11" l="1"/>
  <c r="AP6" i="11"/>
  <c r="BX5" i="11" l="1"/>
  <c r="BW6" i="11"/>
  <c r="AQ6" i="11"/>
  <c r="BX6" i="11" l="1"/>
  <c r="BY5" i="11"/>
  <c r="AR6" i="11"/>
  <c r="BY6" i="11" l="1"/>
  <c r="BZ5" i="11"/>
  <c r="CA5" i="11" s="1"/>
  <c r="BZ6" i="11" l="1"/>
  <c r="CA4" i="11" l="1"/>
  <c r="CA6" i="11"/>
  <c r="CB5" i="11"/>
  <c r="CC5" i="11" l="1"/>
  <c r="CB6" i="11"/>
  <c r="CD5" i="11" l="1"/>
  <c r="CC6" i="11"/>
  <c r="CD6" i="11" l="1"/>
  <c r="CF5" i="11" l="1"/>
  <c r="CE6" i="11"/>
  <c r="CG5" i="11" l="1"/>
  <c r="CF6" i="11"/>
  <c r="CH5" i="11" l="1"/>
  <c r="CG6" i="11"/>
  <c r="CH4" i="11" l="1"/>
  <c r="CI5" i="11"/>
  <c r="CH6" i="11"/>
  <c r="CJ5" i="11" l="1"/>
  <c r="CK5" i="11" s="1"/>
  <c r="CI6" i="11"/>
  <c r="CJ6" i="11" l="1"/>
  <c r="CL5" i="11" l="1"/>
  <c r="CK6" i="11"/>
  <c r="CM5" i="11" l="1"/>
  <c r="CL6" i="11"/>
  <c r="CN5" i="11" l="1"/>
  <c r="CM6" i="11"/>
  <c r="CN6" i="11" l="1"/>
  <c r="H18" i="11" l="1"/>
</calcChain>
</file>

<file path=xl/sharedStrings.xml><?xml version="1.0" encoding="utf-8"?>
<sst xmlns="http://schemas.openxmlformats.org/spreadsheetml/2006/main" count="61" uniqueCount="60">
  <si>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</si>
  <si>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</si>
  <si>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</si>
  <si>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</si>
  <si>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</si>
  <si>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</si>
  <si>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</si>
  <si>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</si>
  <si>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</si>
  <si>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</si>
  <si>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</si>
  <si>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</si>
  <si>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</si>
  <si>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</si>
  <si>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</si>
  <si>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</si>
  <si>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</si>
  <si>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</si>
  <si>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</si>
  <si>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</si>
  <si>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</si>
  <si>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</si>
  <si>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</si>
  <si>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</si>
  <si>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</si>
  <si>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</si>
  <si>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</si>
  <si>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</si>
  <si>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</si>
  <si>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</si>
  <si>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</si>
  <si>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</si>
  <si>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</si>
  <si>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</si>
  <si>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</si>
  <si>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</si>
  <si>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</si>
  <si>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Hay 2 hojas de cálculo en este libro. 
ParteDeHoras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</si>
  <si>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Proyecto Final Computación Gráfica</t>
  </si>
  <si>
    <t xml:space="preserve">Jorge Ocatvio Barcenas Avelar </t>
  </si>
  <si>
    <t xml:space="preserve">Eleguir tema de hambientación  </t>
  </si>
  <si>
    <t>Eleguir escenario</t>
  </si>
  <si>
    <t>Eleguir cuartos a desarrollar</t>
  </si>
  <si>
    <t xml:space="preserve">Eleguir objetos a modelar </t>
  </si>
  <si>
    <t>Modelado de objetos</t>
  </si>
  <si>
    <t>Modelado de fachada</t>
  </si>
  <si>
    <t>Modelado de personajes</t>
  </si>
  <si>
    <t>Universidad Nacional Autónoma de México</t>
  </si>
  <si>
    <t>Modelado en software Maya</t>
  </si>
  <si>
    <t>Obtención de archivos (.obj)</t>
  </si>
  <si>
    <t xml:space="preserve">Codificación </t>
  </si>
  <si>
    <t xml:space="preserve">Importar los modelos creados </t>
  </si>
  <si>
    <t>Acomodar los modelos en el espacio</t>
  </si>
  <si>
    <t xml:space="preserve">Uso de luces </t>
  </si>
  <si>
    <t>Creación de las animaciones sencillas</t>
  </si>
  <si>
    <t>Creación de las animaciones complejas</t>
  </si>
  <si>
    <t xml:space="preserve">Documentación </t>
  </si>
  <si>
    <t xml:space="preserve">Manual Técnico </t>
  </si>
  <si>
    <t>Manual de Usuario</t>
  </si>
  <si>
    <t>Documento de Requerimentos de Software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</si>
</sst>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m/d/yy;@"/>
    <numFmt numFmtId="169" formatCode="d\-m\-yy;@"/>
    <numFmt numFmtId="170" formatCode="ddd\,\ dd/mm/yyyy"/>
    <numFmt numFmtId="171" formatCode="mmm\ &quot;de&quot;\ yyyy"/>
    <numFmt numFmtId="172"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167" fontId="9" fillId="0" borderId="0" applyFont="0" applyFill="0" applyBorder="0" applyAlignment="0" applyProtection="0"/>
    <xf numFmtId="166"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9" fillId="0" borderId="2" xfId="10" applyNumberFormat="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0" xfId="8" applyFont="1">
      <alignment horizontal="right" indent="1"/>
    </xf>
    <xf numFmtId="0" fontId="0" fillId="0" borderId="10" xfId="0" applyBorder="1"/>
    <xf numFmtId="170" fontId="9"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otal" xfId="29" builtinId="25" customBuiltin="1"/>
    <cellStyle name="zTextoOculto"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U36"/>
  <sheetViews>
    <sheetView tabSelected="1" zoomScale="70" zoomScaleNormal="70" workbookViewId="0">
      <selection activeCell="F30" sqref="F30"/>
    </sheetView>
  </sheetViews>
  <sheetFormatPr baseColWidth="10" defaultColWidth="9.109375" defaultRowHeight="24" customHeight="1" x14ac:dyDescent="0.3"/>
  <cols>
    <col min="1" max="1" width="2.6640625" style="45" customWidth="1"/>
    <col min="2" max="2" width="34.77734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5" max="65" width="3.44140625" customWidth="1"/>
    <col min="66" max="66" width="2.77734375" customWidth="1"/>
    <col min="67" max="67" width="3.44140625" customWidth="1"/>
    <col min="68" max="68" width="3" customWidth="1"/>
    <col min="69" max="69" width="2.33203125" customWidth="1"/>
    <col min="70" max="70" width="2.5546875" customWidth="1"/>
    <col min="71" max="71" width="2.44140625" customWidth="1"/>
    <col min="72" max="72" width="3.33203125" customWidth="1"/>
    <col min="73" max="73" width="2.6640625" customWidth="1"/>
    <col min="74" max="74" width="2.109375" customWidth="1"/>
    <col min="75" max="75" width="3.21875" customWidth="1"/>
    <col min="76" max="76" width="2.6640625" customWidth="1"/>
    <col min="77" max="77" width="2.88671875" customWidth="1"/>
    <col min="78" max="78" width="2.5546875" customWidth="1"/>
    <col min="79" max="79" width="3.88671875" customWidth="1"/>
    <col min="80" max="81" width="2.77734375" customWidth="1"/>
    <col min="82" max="82" width="3.33203125" customWidth="1"/>
    <col min="83" max="83" width="3" customWidth="1"/>
    <col min="84" max="84" width="3.44140625" customWidth="1"/>
    <col min="85" max="85" width="3.6640625" customWidth="1"/>
    <col min="86" max="86" width="2.33203125" customWidth="1"/>
    <col min="87" max="87" width="2.21875" customWidth="1"/>
    <col min="88" max="88" width="4.21875" customWidth="1"/>
    <col min="89" max="89" width="3.5546875" customWidth="1"/>
    <col min="90" max="90" width="3.44140625" customWidth="1"/>
    <col min="91" max="91" width="3.5546875" customWidth="1"/>
    <col min="92" max="92" width="3" customWidth="1"/>
    <col min="93" max="93" width="3.88671875" customWidth="1"/>
    <col min="94" max="94" width="4.5546875" customWidth="1"/>
    <col min="95" max="95" width="4.21875" customWidth="1"/>
    <col min="96" max="96" width="3.6640625" customWidth="1"/>
    <col min="97" max="97" width="4" customWidth="1"/>
    <col min="98" max="98" width="3.33203125" customWidth="1"/>
    <col min="99" max="99" width="3.5546875" customWidth="1"/>
  </cols>
  <sheetData>
    <row r="1" spans="1:99" ht="24" customHeight="1" x14ac:dyDescent="0.55000000000000004">
      <c r="A1" s="46" t="s">
        <v>0</v>
      </c>
      <c r="B1" s="50" t="s">
        <v>38</v>
      </c>
      <c r="C1" s="1"/>
      <c r="D1" s="2"/>
      <c r="E1" s="4"/>
      <c r="F1" s="34"/>
      <c r="H1" s="2"/>
      <c r="I1" s="11"/>
    </row>
    <row r="2" spans="1:99" ht="24" customHeight="1" x14ac:dyDescent="0.35">
      <c r="A2" s="45" t="s">
        <v>1</v>
      </c>
      <c r="B2" s="51" t="s">
        <v>47</v>
      </c>
      <c r="I2" s="48"/>
    </row>
    <row r="3" spans="1:99" ht="24" customHeight="1" x14ac:dyDescent="0.3">
      <c r="A3" s="45" t="s">
        <v>2</v>
      </c>
      <c r="B3" s="52" t="s">
        <v>39</v>
      </c>
      <c r="C3" s="91" t="s">
        <v>16</v>
      </c>
      <c r="D3" s="92"/>
      <c r="E3" s="95">
        <f>DATE(2021,3,8)</f>
        <v>44263</v>
      </c>
      <c r="F3" s="95"/>
    </row>
    <row r="4" spans="1:99" ht="24" customHeight="1" x14ac:dyDescent="0.3">
      <c r="A4" s="46" t="s">
        <v>3</v>
      </c>
      <c r="C4" s="93" t="s">
        <v>17</v>
      </c>
      <c r="D4" s="92"/>
      <c r="E4" s="7">
        <v>1</v>
      </c>
      <c r="I4" s="88">
        <f>I5</f>
        <v>44263</v>
      </c>
      <c r="J4" s="89"/>
      <c r="K4" s="89"/>
      <c r="L4" s="89"/>
      <c r="M4" s="89"/>
      <c r="N4" s="89"/>
      <c r="O4" s="90"/>
      <c r="P4" s="88">
        <f>P5</f>
        <v>44282</v>
      </c>
      <c r="Q4" s="89"/>
      <c r="R4" s="89"/>
      <c r="S4" s="89"/>
      <c r="T4" s="89"/>
      <c r="U4" s="89"/>
      <c r="V4" s="90"/>
      <c r="W4" s="88">
        <f>W5</f>
        <v>44303</v>
      </c>
      <c r="X4" s="89"/>
      <c r="Y4" s="89"/>
      <c r="Z4" s="89"/>
      <c r="AA4" s="89"/>
      <c r="AB4" s="89"/>
      <c r="AC4" s="90"/>
      <c r="AD4" s="88">
        <f>AD5</f>
        <v>44314</v>
      </c>
      <c r="AE4" s="89"/>
      <c r="AF4" s="89"/>
      <c r="AG4" s="89"/>
      <c r="AH4" s="89"/>
      <c r="AI4" s="89"/>
      <c r="AJ4" s="90"/>
      <c r="AK4" s="88">
        <f>AK5</f>
        <v>44321</v>
      </c>
      <c r="AL4" s="89"/>
      <c r="AM4" s="89"/>
      <c r="AN4" s="89"/>
      <c r="AO4" s="89"/>
      <c r="AP4" s="89"/>
      <c r="AQ4" s="90"/>
      <c r="AR4" s="88">
        <f>AR5</f>
        <v>44337</v>
      </c>
      <c r="AS4" s="89"/>
      <c r="AT4" s="89"/>
      <c r="AU4" s="89"/>
      <c r="AV4" s="89"/>
      <c r="AW4" s="89"/>
      <c r="AX4" s="90"/>
      <c r="AY4" s="88">
        <f>AY5</f>
        <v>44348</v>
      </c>
      <c r="AZ4" s="89"/>
      <c r="BA4" s="89"/>
      <c r="BB4" s="89"/>
      <c r="BC4" s="89"/>
      <c r="BD4" s="89"/>
      <c r="BE4" s="90"/>
      <c r="BF4" s="88">
        <f>BF5</f>
        <v>44355</v>
      </c>
      <c r="BG4" s="89"/>
      <c r="BH4" s="89"/>
      <c r="BI4" s="89"/>
      <c r="BJ4" s="89"/>
      <c r="BK4" s="89"/>
      <c r="BL4" s="90"/>
      <c r="BM4" s="88">
        <f>BM5</f>
        <v>44362</v>
      </c>
      <c r="BN4" s="89"/>
      <c r="BO4" s="89"/>
      <c r="BP4" s="89"/>
      <c r="BQ4" s="89"/>
      <c r="BR4" s="89"/>
      <c r="BS4" s="90"/>
      <c r="BT4" s="88">
        <f>BT5</f>
        <v>44371</v>
      </c>
      <c r="BU4" s="89"/>
      <c r="BV4" s="89"/>
      <c r="BW4" s="89"/>
      <c r="BX4" s="89"/>
      <c r="BY4" s="89"/>
      <c r="BZ4" s="90"/>
      <c r="CA4" s="88">
        <f>CA5</f>
        <v>44382</v>
      </c>
      <c r="CB4" s="89"/>
      <c r="CC4" s="89"/>
      <c r="CD4" s="89"/>
      <c r="CE4" s="89"/>
      <c r="CF4" s="89"/>
      <c r="CG4" s="90"/>
      <c r="CH4" s="88">
        <f>CH5</f>
        <v>44396</v>
      </c>
      <c r="CI4" s="89"/>
      <c r="CJ4" s="89"/>
      <c r="CK4" s="89"/>
      <c r="CL4" s="89"/>
      <c r="CM4" s="89"/>
      <c r="CN4" s="90"/>
      <c r="CO4" s="88"/>
      <c r="CP4" s="89"/>
      <c r="CQ4" s="89"/>
      <c r="CR4" s="89"/>
      <c r="CS4" s="89"/>
      <c r="CT4" s="89"/>
      <c r="CU4" s="90"/>
    </row>
    <row r="5" spans="1:99" ht="12" customHeight="1" x14ac:dyDescent="0.3">
      <c r="A5" s="46" t="s">
        <v>4</v>
      </c>
      <c r="B5" s="94"/>
      <c r="C5" s="94"/>
      <c r="D5" s="94"/>
      <c r="E5" s="94"/>
      <c r="F5" s="94"/>
      <c r="G5" s="94"/>
      <c r="I5" s="81">
        <f>InicioDelProyecto-WEEKDAY(InicioDelProyecto,1)+2+7*(SemanaParaMostrar-1)</f>
        <v>44263</v>
      </c>
      <c r="J5" s="82">
        <f>I5+1</f>
        <v>44264</v>
      </c>
      <c r="K5" s="82">
        <f t="shared" ref="K5:AX5" si="0">J5+1</f>
        <v>44265</v>
      </c>
      <c r="L5" s="82">
        <f t="shared" si="0"/>
        <v>44266</v>
      </c>
      <c r="M5" s="82">
        <f t="shared" si="0"/>
        <v>44267</v>
      </c>
      <c r="N5" s="82">
        <f t="shared" si="0"/>
        <v>44268</v>
      </c>
      <c r="O5" s="83">
        <f t="shared" si="0"/>
        <v>44269</v>
      </c>
      <c r="P5" s="81">
        <f>O5+13</f>
        <v>44282</v>
      </c>
      <c r="Q5" s="82">
        <f>P5+1</f>
        <v>44283</v>
      </c>
      <c r="R5" s="82">
        <f t="shared" si="0"/>
        <v>44284</v>
      </c>
      <c r="S5" s="82">
        <f t="shared" si="0"/>
        <v>44285</v>
      </c>
      <c r="T5" s="82">
        <f t="shared" si="0"/>
        <v>44286</v>
      </c>
      <c r="U5" s="82">
        <f t="shared" si="0"/>
        <v>44287</v>
      </c>
      <c r="V5" s="83">
        <f t="shared" si="0"/>
        <v>44288</v>
      </c>
      <c r="W5" s="81">
        <f>V5+15</f>
        <v>44303</v>
      </c>
      <c r="X5" s="82">
        <f>W5+1</f>
        <v>44304</v>
      </c>
      <c r="Y5" s="82">
        <f t="shared" si="0"/>
        <v>44305</v>
      </c>
      <c r="Z5" s="82">
        <f t="shared" si="0"/>
        <v>44306</v>
      </c>
      <c r="AA5" s="82">
        <f t="shared" si="0"/>
        <v>44307</v>
      </c>
      <c r="AB5" s="82">
        <f t="shared" si="0"/>
        <v>44308</v>
      </c>
      <c r="AC5" s="83">
        <f t="shared" si="0"/>
        <v>44309</v>
      </c>
      <c r="AD5" s="81">
        <f>AC5+5</f>
        <v>44314</v>
      </c>
      <c r="AE5" s="82">
        <f>AD5+1</f>
        <v>44315</v>
      </c>
      <c r="AF5" s="82">
        <f t="shared" si="0"/>
        <v>44316</v>
      </c>
      <c r="AG5" s="82">
        <f t="shared" si="0"/>
        <v>44317</v>
      </c>
      <c r="AH5" s="82">
        <f t="shared" si="0"/>
        <v>44318</v>
      </c>
      <c r="AI5" s="82">
        <f t="shared" si="0"/>
        <v>44319</v>
      </c>
      <c r="AJ5" s="83">
        <f t="shared" si="0"/>
        <v>44320</v>
      </c>
      <c r="AK5" s="81">
        <f>AJ5+1</f>
        <v>44321</v>
      </c>
      <c r="AL5" s="82">
        <f>AK5+1</f>
        <v>44322</v>
      </c>
      <c r="AM5" s="82">
        <f t="shared" si="0"/>
        <v>44323</v>
      </c>
      <c r="AN5" s="82">
        <f t="shared" si="0"/>
        <v>44324</v>
      </c>
      <c r="AO5" s="82">
        <f t="shared" si="0"/>
        <v>44325</v>
      </c>
      <c r="AP5" s="82">
        <f t="shared" si="0"/>
        <v>44326</v>
      </c>
      <c r="AQ5" s="83">
        <f t="shared" si="0"/>
        <v>44327</v>
      </c>
      <c r="AR5" s="81">
        <f>AQ5+10</f>
        <v>44337</v>
      </c>
      <c r="AS5" s="82">
        <f>AR5+1</f>
        <v>44338</v>
      </c>
      <c r="AT5" s="82">
        <f t="shared" si="0"/>
        <v>44339</v>
      </c>
      <c r="AU5" s="82">
        <f t="shared" si="0"/>
        <v>44340</v>
      </c>
      <c r="AV5" s="82">
        <f t="shared" si="0"/>
        <v>44341</v>
      </c>
      <c r="AW5" s="82">
        <f t="shared" si="0"/>
        <v>44342</v>
      </c>
      <c r="AX5" s="83">
        <f t="shared" si="0"/>
        <v>44343</v>
      </c>
      <c r="AY5" s="81">
        <f>AX5+5</f>
        <v>44348</v>
      </c>
      <c r="AZ5" s="82">
        <f>AY5+1</f>
        <v>44349</v>
      </c>
      <c r="BA5" s="82">
        <f t="shared" ref="BA5:BE5" si="1">AZ5+1</f>
        <v>44350</v>
      </c>
      <c r="BB5" s="82">
        <f t="shared" si="1"/>
        <v>44351</v>
      </c>
      <c r="BC5" s="82">
        <f t="shared" si="1"/>
        <v>44352</v>
      </c>
      <c r="BD5" s="82">
        <f t="shared" si="1"/>
        <v>44353</v>
      </c>
      <c r="BE5" s="83">
        <f t="shared" si="1"/>
        <v>44354</v>
      </c>
      <c r="BF5" s="81">
        <f>BE5+1</f>
        <v>44355</v>
      </c>
      <c r="BG5" s="82">
        <f>BF5+1</f>
        <v>44356</v>
      </c>
      <c r="BH5" s="82">
        <f t="shared" ref="BH5:BL5" si="2">BG5+1</f>
        <v>44357</v>
      </c>
      <c r="BI5" s="82">
        <f t="shared" si="2"/>
        <v>44358</v>
      </c>
      <c r="BJ5" s="82">
        <f t="shared" si="2"/>
        <v>44359</v>
      </c>
      <c r="BK5" s="82">
        <f t="shared" si="2"/>
        <v>44360</v>
      </c>
      <c r="BL5" s="83">
        <f t="shared" si="2"/>
        <v>44361</v>
      </c>
      <c r="BM5" s="81">
        <f>BL5+1</f>
        <v>44362</v>
      </c>
      <c r="BN5" s="82">
        <f>BM5+1</f>
        <v>44363</v>
      </c>
      <c r="BO5" s="82">
        <f t="shared" ref="BO5" si="3">BN5+1</f>
        <v>44364</v>
      </c>
      <c r="BP5" s="82">
        <f t="shared" ref="BP5" si="4">BO5+1</f>
        <v>44365</v>
      </c>
      <c r="BQ5" s="82">
        <f>BP5+3</f>
        <v>44368</v>
      </c>
      <c r="BR5" s="82">
        <f t="shared" ref="BR5" si="5">BQ5+1</f>
        <v>44369</v>
      </c>
      <c r="BS5" s="83">
        <f t="shared" ref="BS5" si="6">BR5+1</f>
        <v>44370</v>
      </c>
      <c r="BT5" s="81">
        <f>BS5+1</f>
        <v>44371</v>
      </c>
      <c r="BU5" s="82">
        <f>BT5+1</f>
        <v>44372</v>
      </c>
      <c r="BV5" s="82">
        <f t="shared" ref="BV5" si="7">BU5+1</f>
        <v>44373</v>
      </c>
      <c r="BW5" s="82">
        <f>BV5+5</f>
        <v>44378</v>
      </c>
      <c r="BX5" s="82">
        <f t="shared" ref="BX5" si="8">BW5+1</f>
        <v>44379</v>
      </c>
      <c r="BY5" s="82">
        <f t="shared" ref="BY5" si="9">BX5+1</f>
        <v>44380</v>
      </c>
      <c r="BZ5" s="83">
        <f t="shared" ref="BZ5" si="10">BY5+1</f>
        <v>44381</v>
      </c>
      <c r="CA5" s="81">
        <f>BZ5+1</f>
        <v>44382</v>
      </c>
      <c r="CB5" s="82">
        <f>CA5+1</f>
        <v>44383</v>
      </c>
      <c r="CC5" s="82">
        <f t="shared" ref="CC5" si="11">CB5+1</f>
        <v>44384</v>
      </c>
      <c r="CD5" s="82">
        <f t="shared" ref="CD5" si="12">CC5+1</f>
        <v>44385</v>
      </c>
      <c r="CE5" s="82">
        <f>CD5+8</f>
        <v>44393</v>
      </c>
      <c r="CF5" s="82">
        <f t="shared" ref="CF5" si="13">CE5+1</f>
        <v>44394</v>
      </c>
      <c r="CG5" s="83">
        <f t="shared" ref="CG5" si="14">CF5+1</f>
        <v>44395</v>
      </c>
      <c r="CH5" s="81">
        <f>CG5+1</f>
        <v>44396</v>
      </c>
      <c r="CI5" s="82">
        <f>CH5+1</f>
        <v>44397</v>
      </c>
      <c r="CJ5" s="82">
        <f t="shared" ref="CJ5" si="15">CI5+1</f>
        <v>44398</v>
      </c>
      <c r="CK5" s="82">
        <f>CJ5+1</f>
        <v>44399</v>
      </c>
      <c r="CL5" s="82">
        <f t="shared" ref="CL5" si="16">CK5+1</f>
        <v>44400</v>
      </c>
      <c r="CM5" s="82">
        <f t="shared" ref="CM5" si="17">CL5+1</f>
        <v>44401</v>
      </c>
      <c r="CN5" s="83">
        <f t="shared" ref="CN5" si="18">CM5+1</f>
        <v>44402</v>
      </c>
      <c r="CO5" s="81"/>
      <c r="CP5" s="82"/>
      <c r="CQ5" s="82"/>
      <c r="CR5" s="82"/>
      <c r="CS5" s="82"/>
      <c r="CT5" s="82"/>
      <c r="CU5" s="83"/>
    </row>
    <row r="6" spans="1:99" ht="24" customHeight="1" thickBot="1" x14ac:dyDescent="0.35">
      <c r="A6" s="46" t="s">
        <v>5</v>
      </c>
      <c r="B6" s="8" t="s">
        <v>14</v>
      </c>
      <c r="C6" s="9" t="s">
        <v>18</v>
      </c>
      <c r="D6" s="9" t="s">
        <v>19</v>
      </c>
      <c r="E6" s="9" t="s">
        <v>20</v>
      </c>
      <c r="F6" s="9" t="s">
        <v>21</v>
      </c>
      <c r="G6" s="9"/>
      <c r="H6" s="9" t="s">
        <v>22</v>
      </c>
      <c r="I6" s="10" t="str">
        <f t="shared" ref="I6" si="19">LEFT(TEXT(I5,"ddd"),1)</f>
        <v>l</v>
      </c>
      <c r="J6" s="10" t="str">
        <f t="shared" ref="J6:AR6" si="20">LEFT(TEXT(J5,"ddd"),1)</f>
        <v>m</v>
      </c>
      <c r="K6" s="10" t="str">
        <f t="shared" si="20"/>
        <v>m</v>
      </c>
      <c r="L6" s="10" t="str">
        <f t="shared" si="20"/>
        <v>j</v>
      </c>
      <c r="M6" s="10" t="str">
        <f t="shared" si="20"/>
        <v>v</v>
      </c>
      <c r="N6" s="10" t="str">
        <f t="shared" si="20"/>
        <v>s</v>
      </c>
      <c r="O6" s="10" t="str">
        <f t="shared" si="20"/>
        <v>d</v>
      </c>
      <c r="P6" s="10" t="str">
        <f t="shared" si="20"/>
        <v>s</v>
      </c>
      <c r="Q6" s="10" t="str">
        <f t="shared" si="20"/>
        <v>d</v>
      </c>
      <c r="R6" s="10" t="str">
        <f t="shared" si="20"/>
        <v>l</v>
      </c>
      <c r="S6" s="10" t="str">
        <f t="shared" si="20"/>
        <v>m</v>
      </c>
      <c r="T6" s="10" t="str">
        <f t="shared" si="20"/>
        <v>m</v>
      </c>
      <c r="U6" s="10" t="str">
        <f t="shared" si="20"/>
        <v>j</v>
      </c>
      <c r="V6" s="10" t="str">
        <f t="shared" si="20"/>
        <v>v</v>
      </c>
      <c r="W6" s="10" t="str">
        <f t="shared" si="20"/>
        <v>s</v>
      </c>
      <c r="X6" s="10" t="str">
        <f t="shared" si="20"/>
        <v>d</v>
      </c>
      <c r="Y6" s="10" t="str">
        <f t="shared" si="20"/>
        <v>l</v>
      </c>
      <c r="Z6" s="10" t="str">
        <f t="shared" si="20"/>
        <v>m</v>
      </c>
      <c r="AA6" s="10" t="str">
        <f t="shared" si="20"/>
        <v>m</v>
      </c>
      <c r="AB6" s="10" t="str">
        <f t="shared" si="20"/>
        <v>j</v>
      </c>
      <c r="AC6" s="10" t="str">
        <f t="shared" si="20"/>
        <v>v</v>
      </c>
      <c r="AD6" s="10" t="str">
        <f t="shared" si="20"/>
        <v>m</v>
      </c>
      <c r="AE6" s="10" t="str">
        <f t="shared" si="20"/>
        <v>j</v>
      </c>
      <c r="AF6" s="10" t="str">
        <f t="shared" si="20"/>
        <v>v</v>
      </c>
      <c r="AG6" s="10" t="str">
        <f t="shared" si="20"/>
        <v>s</v>
      </c>
      <c r="AH6" s="10" t="str">
        <f t="shared" si="20"/>
        <v>d</v>
      </c>
      <c r="AI6" s="10" t="str">
        <f t="shared" si="20"/>
        <v>l</v>
      </c>
      <c r="AJ6" s="10" t="str">
        <f t="shared" si="20"/>
        <v>m</v>
      </c>
      <c r="AK6" s="10" t="str">
        <f t="shared" si="20"/>
        <v>m</v>
      </c>
      <c r="AL6" s="10" t="str">
        <f t="shared" si="20"/>
        <v>j</v>
      </c>
      <c r="AM6" s="10" t="str">
        <f t="shared" si="20"/>
        <v>v</v>
      </c>
      <c r="AN6" s="10" t="str">
        <f t="shared" si="20"/>
        <v>s</v>
      </c>
      <c r="AO6" s="10" t="str">
        <f t="shared" si="20"/>
        <v>d</v>
      </c>
      <c r="AP6" s="10" t="str">
        <f t="shared" si="20"/>
        <v>l</v>
      </c>
      <c r="AQ6" s="10" t="str">
        <f t="shared" si="20"/>
        <v>m</v>
      </c>
      <c r="AR6" s="10" t="str">
        <f t="shared" si="20"/>
        <v>v</v>
      </c>
      <c r="AS6" s="10" t="str">
        <f t="shared" ref="AS6:CA6" si="21">LEFT(TEXT(AS5,"ddd"),1)</f>
        <v>s</v>
      </c>
      <c r="AT6" s="10" t="str">
        <f t="shared" si="21"/>
        <v>d</v>
      </c>
      <c r="AU6" s="10" t="str">
        <f t="shared" si="21"/>
        <v>l</v>
      </c>
      <c r="AV6" s="10" t="str">
        <f t="shared" si="21"/>
        <v>m</v>
      </c>
      <c r="AW6" s="10" t="str">
        <f t="shared" si="21"/>
        <v>m</v>
      </c>
      <c r="AX6" s="10" t="str">
        <f t="shared" si="21"/>
        <v>j</v>
      </c>
      <c r="AY6" s="10" t="str">
        <f t="shared" si="21"/>
        <v>m</v>
      </c>
      <c r="AZ6" s="10" t="str">
        <f t="shared" si="21"/>
        <v>m</v>
      </c>
      <c r="BA6" s="10" t="str">
        <f t="shared" si="21"/>
        <v>j</v>
      </c>
      <c r="BB6" s="10" t="str">
        <f t="shared" si="21"/>
        <v>v</v>
      </c>
      <c r="BC6" s="10" t="str">
        <f t="shared" si="21"/>
        <v>s</v>
      </c>
      <c r="BD6" s="10" t="str">
        <f t="shared" si="21"/>
        <v>d</v>
      </c>
      <c r="BE6" s="10" t="str">
        <f t="shared" si="21"/>
        <v>l</v>
      </c>
      <c r="BF6" s="10" t="str">
        <f t="shared" si="21"/>
        <v>m</v>
      </c>
      <c r="BG6" s="10" t="str">
        <f t="shared" si="21"/>
        <v>m</v>
      </c>
      <c r="BH6" s="10" t="str">
        <f t="shared" si="21"/>
        <v>j</v>
      </c>
      <c r="BI6" s="10" t="str">
        <f t="shared" si="21"/>
        <v>v</v>
      </c>
      <c r="BJ6" s="10" t="str">
        <f t="shared" si="21"/>
        <v>s</v>
      </c>
      <c r="BK6" s="10" t="str">
        <f t="shared" si="21"/>
        <v>d</v>
      </c>
      <c r="BL6" s="10" t="str">
        <f t="shared" si="21"/>
        <v>l</v>
      </c>
      <c r="BM6" s="10" t="str">
        <f t="shared" si="21"/>
        <v>m</v>
      </c>
      <c r="BN6" s="10" t="str">
        <f t="shared" si="21"/>
        <v>m</v>
      </c>
      <c r="BO6" s="10" t="str">
        <f t="shared" si="21"/>
        <v>j</v>
      </c>
      <c r="BP6" s="10" t="str">
        <f t="shared" si="21"/>
        <v>v</v>
      </c>
      <c r="BQ6" s="10" t="str">
        <f t="shared" si="21"/>
        <v>l</v>
      </c>
      <c r="BR6" s="10" t="str">
        <f t="shared" si="21"/>
        <v>m</v>
      </c>
      <c r="BS6" s="10" t="str">
        <f t="shared" si="21"/>
        <v>m</v>
      </c>
      <c r="BT6" s="10" t="str">
        <f t="shared" si="21"/>
        <v>j</v>
      </c>
      <c r="BU6" s="10" t="str">
        <f t="shared" si="21"/>
        <v>v</v>
      </c>
      <c r="BV6" s="10" t="str">
        <f t="shared" si="21"/>
        <v>s</v>
      </c>
      <c r="BW6" s="10" t="str">
        <f t="shared" si="21"/>
        <v>j</v>
      </c>
      <c r="BX6" s="10" t="str">
        <f t="shared" si="21"/>
        <v>v</v>
      </c>
      <c r="BY6" s="10" t="str">
        <f t="shared" si="21"/>
        <v>s</v>
      </c>
      <c r="BZ6" s="10" t="str">
        <f t="shared" si="21"/>
        <v>d</v>
      </c>
      <c r="CA6" s="10" t="str">
        <f t="shared" si="21"/>
        <v>l</v>
      </c>
      <c r="CB6" s="10" t="str">
        <f t="shared" ref="CB6:CN6" si="22">LEFT(TEXT(CB5,"ddd"),1)</f>
        <v>m</v>
      </c>
      <c r="CC6" s="10" t="str">
        <f t="shared" si="22"/>
        <v>m</v>
      </c>
      <c r="CD6" s="10" t="str">
        <f t="shared" si="22"/>
        <v>j</v>
      </c>
      <c r="CE6" s="10" t="str">
        <f t="shared" si="22"/>
        <v>v</v>
      </c>
      <c r="CF6" s="10" t="str">
        <f t="shared" si="22"/>
        <v>s</v>
      </c>
      <c r="CG6" s="10" t="str">
        <f t="shared" si="22"/>
        <v>d</v>
      </c>
      <c r="CH6" s="10" t="str">
        <f t="shared" si="22"/>
        <v>l</v>
      </c>
      <c r="CI6" s="10" t="str">
        <f t="shared" si="22"/>
        <v>m</v>
      </c>
      <c r="CJ6" s="10" t="str">
        <f t="shared" si="22"/>
        <v>m</v>
      </c>
      <c r="CK6" s="10" t="str">
        <f t="shared" si="22"/>
        <v>j</v>
      </c>
      <c r="CL6" s="10" t="str">
        <f t="shared" si="22"/>
        <v>v</v>
      </c>
      <c r="CM6" s="10" t="str">
        <f t="shared" si="22"/>
        <v>s</v>
      </c>
      <c r="CN6" s="10" t="str">
        <f t="shared" si="22"/>
        <v>d</v>
      </c>
      <c r="CO6" s="10"/>
      <c r="CP6" s="10"/>
      <c r="CQ6" s="10"/>
      <c r="CR6" s="10"/>
      <c r="CS6" s="10"/>
      <c r="CT6" s="10"/>
      <c r="CU6" s="10"/>
    </row>
    <row r="7" spans="1:99" ht="24" hidden="1" customHeight="1" thickBot="1" x14ac:dyDescent="0.35">
      <c r="A7" s="45" t="s">
        <v>6</v>
      </c>
      <c r="C7" s="49"/>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row>
    <row r="8" spans="1:99" s="3" customFormat="1" ht="24" customHeight="1" thickBot="1" x14ac:dyDescent="0.35">
      <c r="A8" s="46" t="s">
        <v>7</v>
      </c>
      <c r="B8" s="15" t="s">
        <v>40</v>
      </c>
      <c r="C8" s="53"/>
      <c r="D8" s="16"/>
      <c r="E8" s="66"/>
      <c r="F8" s="67"/>
      <c r="G8" s="14"/>
      <c r="H8" s="14" t="str">
        <f t="shared" ref="H8:H33" si="23">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row>
    <row r="9" spans="1:99" s="3" customFormat="1" ht="24" customHeight="1" thickBot="1" x14ac:dyDescent="0.35">
      <c r="A9" s="46" t="s">
        <v>8</v>
      </c>
      <c r="B9" s="84" t="s">
        <v>41</v>
      </c>
      <c r="C9" s="54" t="str">
        <f>B3</f>
        <v xml:space="preserve">Jorge Ocatvio Barcenas Avelar </v>
      </c>
      <c r="D9" s="17">
        <v>1</v>
      </c>
      <c r="E9" s="68">
        <f>InicioDelProyecto</f>
        <v>44263</v>
      </c>
      <c r="F9" s="68">
        <f>E9+2</f>
        <v>44265</v>
      </c>
      <c r="G9" s="14"/>
      <c r="H9" s="14">
        <f t="shared" si="23"/>
        <v>3</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row>
    <row r="10" spans="1:99" s="3" customFormat="1" ht="24" customHeight="1" thickBot="1" x14ac:dyDescent="0.35">
      <c r="A10" s="46" t="s">
        <v>9</v>
      </c>
      <c r="B10" s="84" t="s">
        <v>42</v>
      </c>
      <c r="C10" s="54" t="str">
        <f>B3</f>
        <v xml:space="preserve">Jorge Ocatvio Barcenas Avelar </v>
      </c>
      <c r="D10" s="17">
        <v>1</v>
      </c>
      <c r="E10" s="68">
        <f>F9</f>
        <v>44265</v>
      </c>
      <c r="F10" s="68">
        <f>E10+2</f>
        <v>44267</v>
      </c>
      <c r="G10" s="14"/>
      <c r="H10" s="14">
        <f t="shared" si="23"/>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row>
    <row r="11" spans="1:99" s="3" customFormat="1" ht="24" customHeight="1" thickBot="1" x14ac:dyDescent="0.35">
      <c r="A11" s="45"/>
      <c r="B11" s="84" t="s">
        <v>43</v>
      </c>
      <c r="C11" s="54" t="str">
        <f>B3</f>
        <v xml:space="preserve">Jorge Ocatvio Barcenas Avelar </v>
      </c>
      <c r="D11" s="17">
        <v>1</v>
      </c>
      <c r="E11" s="68">
        <f>F9</f>
        <v>44265</v>
      </c>
      <c r="F11" s="68">
        <f>E11+2</f>
        <v>44267</v>
      </c>
      <c r="G11" s="14"/>
      <c r="H11" s="14">
        <f t="shared" si="23"/>
        <v>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row>
    <row r="12" spans="1:99" s="3" customFormat="1" ht="24" customHeight="1" thickBot="1" x14ac:dyDescent="0.35">
      <c r="A12" s="45"/>
      <c r="B12" s="62"/>
      <c r="C12" s="54"/>
      <c r="D12" s="17"/>
      <c r="E12" s="68"/>
      <c r="F12" s="68"/>
      <c r="G12" s="14"/>
      <c r="H12" s="14"/>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row>
    <row r="13" spans="1:99" s="3" customFormat="1" ht="24" customHeight="1" thickBot="1" x14ac:dyDescent="0.35">
      <c r="A13" s="45"/>
      <c r="B13" s="62"/>
      <c r="C13" s="54"/>
      <c r="D13" s="17"/>
      <c r="E13" s="68"/>
      <c r="F13" s="68"/>
      <c r="G13" s="14"/>
      <c r="H13" s="14"/>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row>
    <row r="14" spans="1:99" s="3" customFormat="1" ht="24" customHeight="1" thickBot="1" x14ac:dyDescent="0.35">
      <c r="A14" s="46" t="s">
        <v>10</v>
      </c>
      <c r="B14" s="18" t="s">
        <v>48</v>
      </c>
      <c r="C14" s="55"/>
      <c r="D14" s="19"/>
      <c r="E14" s="69"/>
      <c r="F14" s="70"/>
      <c r="G14" s="14"/>
      <c r="H14" s="14" t="str">
        <f t="shared" si="23"/>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row>
    <row r="15" spans="1:99" s="3" customFormat="1" ht="24" customHeight="1" thickBot="1" x14ac:dyDescent="0.35">
      <c r="A15" s="46"/>
      <c r="B15" s="85" t="s">
        <v>44</v>
      </c>
      <c r="C15" s="56" t="str">
        <f>B3</f>
        <v xml:space="preserve">Jorge Ocatvio Barcenas Avelar </v>
      </c>
      <c r="D15" s="20">
        <v>1</v>
      </c>
      <c r="E15" s="71">
        <f>F11+20</f>
        <v>44287</v>
      </c>
      <c r="F15" s="71">
        <f>E15+30</f>
        <v>44317</v>
      </c>
      <c r="G15" s="14"/>
      <c r="H15" s="14">
        <f t="shared" si="23"/>
        <v>31</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row>
    <row r="16" spans="1:99" s="3" customFormat="1" ht="24" customHeight="1" thickBot="1" x14ac:dyDescent="0.35">
      <c r="A16" s="45"/>
      <c r="B16" s="85" t="s">
        <v>45</v>
      </c>
      <c r="C16" s="56" t="str">
        <f>B3</f>
        <v xml:space="preserve">Jorge Ocatvio Barcenas Avelar </v>
      </c>
      <c r="D16" s="20">
        <v>1</v>
      </c>
      <c r="E16" s="71">
        <f>F15</f>
        <v>44317</v>
      </c>
      <c r="F16" s="71">
        <f>E16+10</f>
        <v>44327</v>
      </c>
      <c r="G16" s="14"/>
      <c r="H16" s="14">
        <f t="shared" si="23"/>
        <v>11</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row>
    <row r="17" spans="1:99" s="3" customFormat="1" ht="24" customHeight="1" thickBot="1" x14ac:dyDescent="0.35">
      <c r="A17" s="45"/>
      <c r="B17" s="85" t="s">
        <v>46</v>
      </c>
      <c r="C17" s="56" t="str">
        <f>B3</f>
        <v xml:space="preserve">Jorge Ocatvio Barcenas Avelar </v>
      </c>
      <c r="D17" s="20">
        <v>1</v>
      </c>
      <c r="E17" s="71">
        <f>F16+11</f>
        <v>44338</v>
      </c>
      <c r="F17" s="71">
        <f>E17+3</f>
        <v>44341</v>
      </c>
      <c r="G17" s="14"/>
      <c r="H17" s="14">
        <f t="shared" si="23"/>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row>
    <row r="18" spans="1:99" s="3" customFormat="1" ht="24" customHeight="1" thickBot="1" x14ac:dyDescent="0.35">
      <c r="A18" s="45"/>
      <c r="B18" s="85" t="s">
        <v>49</v>
      </c>
      <c r="C18" s="56" t="str">
        <f>B3</f>
        <v xml:space="preserve">Jorge Ocatvio Barcenas Avelar </v>
      </c>
      <c r="D18" s="20">
        <v>1</v>
      </c>
      <c r="E18" s="71">
        <f>F17</f>
        <v>44341</v>
      </c>
      <c r="F18" s="71">
        <f>E18+1</f>
        <v>44342</v>
      </c>
      <c r="G18" s="14"/>
      <c r="H18" s="14">
        <f t="shared" si="23"/>
        <v>2</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row>
    <row r="19" spans="1:99" s="3" customFormat="1" ht="24" customHeight="1" thickBot="1" x14ac:dyDescent="0.35">
      <c r="A19" s="45"/>
      <c r="B19" s="63"/>
      <c r="C19" s="56"/>
      <c r="D19" s="20"/>
      <c r="E19" s="71"/>
      <c r="F19" s="71"/>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row>
    <row r="20" spans="1:99" s="3" customFormat="1" ht="24" customHeight="1" thickBot="1" x14ac:dyDescent="0.35">
      <c r="A20" s="45" t="s">
        <v>11</v>
      </c>
      <c r="B20" s="21" t="s">
        <v>50</v>
      </c>
      <c r="C20" s="57"/>
      <c r="D20" s="22"/>
      <c r="E20" s="72"/>
      <c r="F20" s="73"/>
      <c r="G20" s="14"/>
      <c r="H20" s="14" t="str">
        <f t="shared" si="23"/>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row>
    <row r="21" spans="1:99" s="3" customFormat="1" ht="24" customHeight="1" thickBot="1" x14ac:dyDescent="0.35">
      <c r="A21" s="45"/>
      <c r="B21" s="86" t="s">
        <v>51</v>
      </c>
      <c r="C21" s="58" t="str">
        <f>B3</f>
        <v xml:space="preserve">Jorge Ocatvio Barcenas Avelar </v>
      </c>
      <c r="D21" s="23">
        <v>1</v>
      </c>
      <c r="E21" s="74">
        <f>F17+10</f>
        <v>44351</v>
      </c>
      <c r="F21" s="74">
        <f>E21</f>
        <v>44351</v>
      </c>
      <c r="G21" s="14"/>
      <c r="H21" s="14">
        <f t="shared" si="23"/>
        <v>1</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row>
    <row r="22" spans="1:99" s="3" customFormat="1" ht="24" customHeight="1" thickBot="1" x14ac:dyDescent="0.35">
      <c r="A22" s="45"/>
      <c r="B22" s="86" t="s">
        <v>52</v>
      </c>
      <c r="C22" s="58" t="str">
        <f>B3</f>
        <v xml:space="preserve">Jorge Ocatvio Barcenas Avelar </v>
      </c>
      <c r="D22" s="23">
        <v>1</v>
      </c>
      <c r="E22" s="74">
        <f>F21+1</f>
        <v>44352</v>
      </c>
      <c r="F22" s="74">
        <f>E22+2</f>
        <v>44354</v>
      </c>
      <c r="G22" s="14"/>
      <c r="H22" s="14">
        <f t="shared" si="23"/>
        <v>3</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row>
    <row r="23" spans="1:99" s="3" customFormat="1" ht="24" customHeight="1" thickBot="1" x14ac:dyDescent="0.35">
      <c r="A23" s="45"/>
      <c r="B23" s="86" t="s">
        <v>53</v>
      </c>
      <c r="C23" s="58" t="str">
        <f>B3</f>
        <v xml:space="preserve">Jorge Ocatvio Barcenas Avelar </v>
      </c>
      <c r="D23" s="23">
        <v>1</v>
      </c>
      <c r="E23" s="74">
        <f>F22+1</f>
        <v>44355</v>
      </c>
      <c r="F23" s="74">
        <f>E23</f>
        <v>44355</v>
      </c>
      <c r="G23" s="14"/>
      <c r="H23" s="14">
        <f t="shared" si="23"/>
        <v>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row>
    <row r="24" spans="1:99" s="3" customFormat="1" ht="24" customHeight="1" thickBot="1" x14ac:dyDescent="0.35">
      <c r="A24" s="45"/>
      <c r="B24" s="86" t="s">
        <v>54</v>
      </c>
      <c r="C24" s="58" t="str">
        <f>B3</f>
        <v xml:space="preserve">Jorge Ocatvio Barcenas Avelar </v>
      </c>
      <c r="D24" s="23">
        <v>1</v>
      </c>
      <c r="E24" s="74">
        <f>F23+1</f>
        <v>44356</v>
      </c>
      <c r="F24" s="74">
        <f>E24+4</f>
        <v>44360</v>
      </c>
      <c r="G24" s="14"/>
      <c r="H24" s="14">
        <f t="shared" si="23"/>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row>
    <row r="25" spans="1:99" s="3" customFormat="1" ht="24" customHeight="1" thickBot="1" x14ac:dyDescent="0.35">
      <c r="A25" s="45"/>
      <c r="B25" s="86" t="s">
        <v>55</v>
      </c>
      <c r="C25" s="58" t="str">
        <f>B3</f>
        <v xml:space="preserve">Jorge Ocatvio Barcenas Avelar </v>
      </c>
      <c r="D25" s="23">
        <v>1</v>
      </c>
      <c r="E25" s="74">
        <f>F24</f>
        <v>44360</v>
      </c>
      <c r="F25" s="74">
        <f>E25+5</f>
        <v>44365</v>
      </c>
      <c r="G25" s="14"/>
      <c r="H25" s="14">
        <f t="shared" si="23"/>
        <v>6</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row>
    <row r="26" spans="1:99" s="3" customFormat="1" ht="24" customHeight="1" thickBot="1" x14ac:dyDescent="0.35">
      <c r="A26" s="45" t="s">
        <v>11</v>
      </c>
      <c r="B26" s="24" t="s">
        <v>56</v>
      </c>
      <c r="C26" s="59"/>
      <c r="D26" s="25"/>
      <c r="E26" s="75"/>
      <c r="F26" s="76"/>
      <c r="G26" s="14"/>
      <c r="H26" s="14" t="str">
        <f t="shared" si="23"/>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row>
    <row r="27" spans="1:99" s="3" customFormat="1" ht="24" customHeight="1" thickBot="1" x14ac:dyDescent="0.35">
      <c r="A27" s="45"/>
      <c r="B27" s="87" t="s">
        <v>57</v>
      </c>
      <c r="C27" s="60" t="str">
        <f>B3</f>
        <v xml:space="preserve">Jorge Ocatvio Barcenas Avelar </v>
      </c>
      <c r="D27" s="26">
        <v>1</v>
      </c>
      <c r="E27" s="77">
        <f>F25 + 7</f>
        <v>44372</v>
      </c>
      <c r="F27" s="77">
        <f>E27 + 10</f>
        <v>44382</v>
      </c>
      <c r="G27" s="14"/>
      <c r="H27" s="14">
        <f t="shared" si="23"/>
        <v>11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row>
    <row r="28" spans="1:99" s="3" customFormat="1" ht="24" customHeight="1" thickBot="1" x14ac:dyDescent="0.35">
      <c r="A28" s="45"/>
      <c r="B28" s="87" t="s">
        <v>58</v>
      </c>
      <c r="C28" s="60" t="str">
        <f>B3</f>
        <v xml:space="preserve">Jorge Ocatvio Barcenas Avelar </v>
      </c>
      <c r="D28" s="26">
        <v>1</v>
      </c>
      <c r="E28" s="77">
        <f>F27 +2</f>
        <v>44384</v>
      </c>
      <c r="F28" s="77">
        <f>E28 + 15</f>
        <v>44399</v>
      </c>
      <c r="G28" s="14"/>
      <c r="H28" s="14">
        <f t="shared" si="23"/>
        <v>16</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row>
    <row r="29" spans="1:99" s="3" customFormat="1" ht="24" customHeight="1" thickBot="1" x14ac:dyDescent="0.35">
      <c r="A29" s="45"/>
      <c r="B29" s="87" t="s">
        <v>59</v>
      </c>
      <c r="C29" s="60"/>
      <c r="D29" s="26">
        <v>1</v>
      </c>
      <c r="E29" s="77">
        <f>F28</f>
        <v>44399</v>
      </c>
      <c r="F29" s="77">
        <f>E29+4</f>
        <v>44403</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row>
    <row r="30" spans="1:99" s="3" customFormat="1" ht="24" customHeight="1" thickBot="1" x14ac:dyDescent="0.35">
      <c r="A30" s="45"/>
      <c r="B30" s="64"/>
      <c r="C30" s="60"/>
      <c r="D30" s="26"/>
      <c r="E30" s="77"/>
      <c r="F30" s="77"/>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row>
    <row r="31" spans="1:99" s="3" customFormat="1" ht="24" customHeight="1" thickBot="1" x14ac:dyDescent="0.35">
      <c r="A31" s="45"/>
      <c r="B31" s="64"/>
      <c r="C31" s="60"/>
      <c r="D31" s="26"/>
      <c r="E31" s="77"/>
      <c r="F31" s="77"/>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row>
    <row r="32" spans="1:99" s="3" customFormat="1" ht="24" customHeight="1" thickBot="1" x14ac:dyDescent="0.35">
      <c r="A32" s="45" t="s">
        <v>12</v>
      </c>
      <c r="B32" s="65"/>
      <c r="C32" s="61"/>
      <c r="D32" s="13"/>
      <c r="E32" s="78"/>
      <c r="F32" s="78"/>
      <c r="G32" s="14"/>
      <c r="H32" s="14" t="str">
        <f t="shared" si="23"/>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24" customHeight="1" thickBot="1" x14ac:dyDescent="0.35">
      <c r="A33" s="46" t="s">
        <v>13</v>
      </c>
      <c r="B33" s="27" t="s">
        <v>15</v>
      </c>
      <c r="C33" s="28"/>
      <c r="D33" s="29"/>
      <c r="E33" s="79"/>
      <c r="F33" s="80"/>
      <c r="G33" s="30"/>
      <c r="H33" s="30" t="str">
        <f t="shared" si="23"/>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24" customHeight="1" x14ac:dyDescent="0.3">
      <c r="G34" s="6"/>
    </row>
    <row r="35" spans="1:64" ht="24" customHeight="1" x14ac:dyDescent="0.3">
      <c r="C35" s="11"/>
      <c r="F35" s="47"/>
    </row>
    <row r="36" spans="1:64" ht="24" customHeight="1" x14ac:dyDescent="0.3">
      <c r="C36" s="12"/>
    </row>
  </sheetData>
  <mergeCells count="17">
    <mergeCell ref="AY4:BE4"/>
    <mergeCell ref="BF4:BL4"/>
    <mergeCell ref="E3:F3"/>
    <mergeCell ref="I4:O4"/>
    <mergeCell ref="P4:V4"/>
    <mergeCell ref="W4:AC4"/>
    <mergeCell ref="AD4:AJ4"/>
    <mergeCell ref="C3:D3"/>
    <mergeCell ref="C4:D4"/>
    <mergeCell ref="B5:G5"/>
    <mergeCell ref="AK4:AQ4"/>
    <mergeCell ref="AR4:AX4"/>
    <mergeCell ref="BM4:BS4"/>
    <mergeCell ref="BT4:BZ4"/>
    <mergeCell ref="CA4:CG4"/>
    <mergeCell ref="CH4:CN4"/>
    <mergeCell ref="CO4:CU4"/>
  </mergeCells>
  <conditionalFormatting sqref="D7:D33">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5" priority="36">
      <formula>AND(TODAY()&gt;=I$5,TODAY()&lt;J$5)</formula>
    </cfRule>
  </conditionalFormatting>
  <conditionalFormatting sqref="I7:BL33">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BM5:CU31">
    <cfRule type="expression" dxfId="2" priority="3">
      <formula>AND(TODAY()&gt;=BM$5,TODAY()&lt;BN$5)</formula>
    </cfRule>
  </conditionalFormatting>
  <conditionalFormatting sqref="BM7:CU31">
    <cfRule type="expression" dxfId="1" priority="1">
      <formula>AND(task_start&lt;=BM$5,ROUNDDOWN((task_end-task_start+1)*task_progress,0)+task_start-1&gt;=BM$5)</formula>
    </cfRule>
    <cfRule type="expression" dxfId="0" priority="2" stopIfTrue="1">
      <formula>AND(task_end&gt;=BM$5,task_start&lt;BN$5)</formula>
    </cfRule>
  </conditionalFormatting>
  <dataValidations count="1">
    <dataValidation type="whole" operator="greaterThanOrEqual" allowBlank="1" showInputMessage="1" promptTitle="Mostrar semana" prompt="Al cambiar este número, se desplazará la vista del diagrama de Gantt." sqref="E4">
      <formula1>1</formula1>
    </dataValidation>
  </dataValidations>
  <printOptions horizontalCentered="1"/>
  <pageMargins left="0.35" right="0.35" top="0.35" bottom="0.5" header="0.3" footer="0.3"/>
  <pageSetup paperSize="9" scale="3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baseColWidth="10" defaultColWidth="9.109375" defaultRowHeight="13.8" x14ac:dyDescent="0.3"/>
  <cols>
    <col min="1" max="1" width="99.33203125" style="35" customWidth="1"/>
    <col min="2" max="16384" width="9.109375" style="2"/>
  </cols>
  <sheetData>
    <row r="1" spans="1:2" ht="46.5" customHeight="1" x14ac:dyDescent="0.2"/>
    <row r="2" spans="1:2" s="37" customFormat="1" ht="15.6" x14ac:dyDescent="0.3">
      <c r="A2" s="36" t="s">
        <v>23</v>
      </c>
      <c r="B2" s="36"/>
    </row>
    <row r="3" spans="1:2" s="41" customFormat="1" ht="27" customHeight="1" x14ac:dyDescent="0.25">
      <c r="A3" s="42" t="s">
        <v>24</v>
      </c>
      <c r="B3" s="42"/>
    </row>
    <row r="4" spans="1:2" s="38" customFormat="1" ht="25.8" x14ac:dyDescent="0.5">
      <c r="A4" s="39" t="s">
        <v>25</v>
      </c>
    </row>
    <row r="5" spans="1:2" ht="74.099999999999994" customHeight="1" x14ac:dyDescent="0.3">
      <c r="A5" s="40" t="s">
        <v>26</v>
      </c>
    </row>
    <row r="6" spans="1:2" ht="26.25" customHeight="1" x14ac:dyDescent="0.3">
      <c r="A6" s="39" t="s">
        <v>27</v>
      </c>
    </row>
    <row r="7" spans="1:2" s="35" customFormat="1" ht="204.9" customHeight="1" x14ac:dyDescent="0.3">
      <c r="A7" s="44" t="s">
        <v>37</v>
      </c>
    </row>
    <row r="8" spans="1:2" s="38" customFormat="1" ht="26.25" x14ac:dyDescent="0.4">
      <c r="A8" s="39" t="s">
        <v>28</v>
      </c>
    </row>
    <row r="9" spans="1:2" ht="60" customHeight="1" x14ac:dyDescent="0.3">
      <c r="A9" s="40" t="s">
        <v>29</v>
      </c>
    </row>
    <row r="10" spans="1:2" s="35" customFormat="1" ht="27.9" customHeight="1" x14ac:dyDescent="0.3">
      <c r="A10" s="43" t="s">
        <v>30</v>
      </c>
    </row>
    <row r="11" spans="1:2" s="38" customFormat="1" ht="25.8" x14ac:dyDescent="0.5">
      <c r="A11" s="39" t="s">
        <v>31</v>
      </c>
    </row>
    <row r="12" spans="1:2" ht="28.8" x14ac:dyDescent="0.3">
      <c r="A12" s="40" t="s">
        <v>32</v>
      </c>
    </row>
    <row r="13" spans="1:2" s="35" customFormat="1" ht="27.9" customHeight="1" x14ac:dyDescent="0.3">
      <c r="A13" s="43" t="s">
        <v>33</v>
      </c>
    </row>
    <row r="14" spans="1:2" s="38" customFormat="1" ht="25.8" x14ac:dyDescent="0.5">
      <c r="A14" s="39" t="s">
        <v>34</v>
      </c>
    </row>
    <row r="15" spans="1:2" ht="75" customHeight="1" x14ac:dyDescent="0.3">
      <c r="A15" s="40" t="s">
        <v>35</v>
      </c>
    </row>
    <row r="16" spans="1:2" ht="72" x14ac:dyDescent="0.3">
      <c r="A16" s="40" t="s">
        <v>36</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InicioDelProyecto</vt:lpstr>
      <vt:lpstr>SemanaParaMostrar</vt:lpstr>
      <vt:lpstr>ProjectSchedule!task_end</vt:lpstr>
      <vt:lpstr>ProjectSchedule!task_progress</vt:lpstr>
      <vt:lpstr>ProjectSchedule!task_start</vt:lpstr>
      <vt:lpstr>ProjectSchedule!Títulos_a_imprimir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2021-07-22T01:00:23Z</dcterms:modified>
</cp:coreProperties>
</file>