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letel\Google Drive\40-Docencia\PIN\PIN_Grado\PIN_2122\"/>
    </mc:Choice>
  </mc:AlternateContent>
  <xr:revisionPtr revIDLastSave="0" documentId="13_ncr:1_{C20754A1-9F6D-4A37-82A5-8CE4EBF91FF2}" xr6:coauthVersionLast="36" xr6:coauthVersionMax="36" xr10:uidLastSave="{00000000-0000-0000-0000-000000000000}"/>
  <bookViews>
    <workbookView xWindow="0" yWindow="0" windowWidth="17063" windowHeight="5813" xr2:uid="{00000000-000D-0000-FFFF-FFFF00000000}"/>
  </bookViews>
  <sheets>
    <sheet name="Balance_Anual" sheetId="1" r:id="rId1"/>
    <sheet name="Coste personal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/>
  <c r="Q4" i="1"/>
  <c r="N4" i="1"/>
  <c r="K4" i="1"/>
  <c r="L4" i="1"/>
  <c r="M4" i="1"/>
  <c r="J4" i="1"/>
  <c r="G4" i="1"/>
  <c r="H4" i="1"/>
  <c r="I4" i="1"/>
  <c r="F4" i="1"/>
  <c r="B30" i="1"/>
  <c r="B34" i="1"/>
  <c r="C30" i="1"/>
  <c r="C34" i="1"/>
  <c r="D30" i="1"/>
  <c r="D34" i="1"/>
  <c r="E30" i="1"/>
  <c r="E34" i="1"/>
  <c r="F7" i="1"/>
  <c r="F10" i="1"/>
  <c r="F12" i="1"/>
  <c r="F34" i="1"/>
  <c r="B50" i="1"/>
  <c r="I7" i="1"/>
  <c r="M5" i="1"/>
  <c r="M7" i="1"/>
  <c r="M10" i="1"/>
  <c r="M12" i="1"/>
  <c r="M34" i="1"/>
  <c r="B53" i="1"/>
  <c r="B55" i="1"/>
  <c r="R4" i="1"/>
  <c r="S4" i="1"/>
  <c r="T4" i="1"/>
  <c r="U4" i="1"/>
  <c r="Q5" i="1"/>
  <c r="Q7" i="1"/>
  <c r="U5" i="1"/>
  <c r="U7" i="1"/>
  <c r="U10" i="1"/>
  <c r="U12" i="1"/>
  <c r="U30" i="1"/>
  <c r="U34" i="1"/>
  <c r="E7" i="1"/>
  <c r="I5" i="1"/>
  <c r="D7" i="1"/>
  <c r="H5" i="1"/>
  <c r="H7" i="1"/>
  <c r="L5" i="1"/>
  <c r="L7" i="1"/>
  <c r="P5" i="1"/>
  <c r="P7" i="1"/>
  <c r="T5" i="1"/>
  <c r="C7" i="1"/>
  <c r="G5" i="1"/>
  <c r="G7" i="1"/>
  <c r="K5" i="1"/>
  <c r="K7" i="1"/>
  <c r="O5" i="1"/>
  <c r="O7" i="1"/>
  <c r="S5" i="1"/>
  <c r="B7" i="1"/>
  <c r="F5" i="1"/>
  <c r="J5" i="1"/>
  <c r="J7" i="1"/>
  <c r="N5" i="1"/>
  <c r="N7" i="1"/>
  <c r="R5" i="1"/>
  <c r="D10" i="1"/>
  <c r="D12" i="1"/>
  <c r="B10" i="1"/>
  <c r="B12" i="1"/>
  <c r="B36" i="1"/>
  <c r="C10" i="1"/>
  <c r="C12" i="1"/>
  <c r="C36" i="1"/>
  <c r="D36" i="1"/>
  <c r="E10" i="1"/>
  <c r="E12" i="1"/>
  <c r="E36" i="1"/>
  <c r="F30" i="1"/>
  <c r="F36" i="1"/>
  <c r="G10" i="1"/>
  <c r="G12" i="1"/>
  <c r="G30" i="1"/>
  <c r="G34" i="1"/>
  <c r="G36" i="1"/>
  <c r="H10" i="1"/>
  <c r="H12" i="1"/>
  <c r="H30" i="1"/>
  <c r="H34" i="1"/>
  <c r="H36" i="1"/>
  <c r="I10" i="1"/>
  <c r="I12" i="1"/>
  <c r="I30" i="1"/>
  <c r="I34" i="1"/>
  <c r="I36" i="1"/>
  <c r="J10" i="1"/>
  <c r="J12" i="1"/>
  <c r="J30" i="1"/>
  <c r="J34" i="1"/>
  <c r="J36" i="1"/>
  <c r="K10" i="1"/>
  <c r="K12" i="1"/>
  <c r="K30" i="1"/>
  <c r="K34" i="1"/>
  <c r="K36" i="1"/>
  <c r="L10" i="1"/>
  <c r="L12" i="1"/>
  <c r="L30" i="1"/>
  <c r="L34" i="1"/>
  <c r="L36" i="1"/>
  <c r="M30" i="1"/>
  <c r="M36" i="1"/>
  <c r="N10" i="1"/>
  <c r="N12" i="1"/>
  <c r="N30" i="1"/>
  <c r="N34" i="1"/>
  <c r="N36" i="1"/>
  <c r="O10" i="1"/>
  <c r="O12" i="1"/>
  <c r="O30" i="1"/>
  <c r="O34" i="1"/>
  <c r="O36" i="1"/>
  <c r="P10" i="1"/>
  <c r="P12" i="1"/>
  <c r="P30" i="1"/>
  <c r="P34" i="1"/>
  <c r="P36" i="1"/>
  <c r="Q10" i="1"/>
  <c r="Q12" i="1"/>
  <c r="Q30" i="1"/>
  <c r="Q34" i="1"/>
  <c r="Q36" i="1"/>
  <c r="R7" i="1"/>
  <c r="R10" i="1"/>
  <c r="R12" i="1"/>
  <c r="R30" i="1"/>
  <c r="R34" i="1"/>
  <c r="R36" i="1"/>
  <c r="S7" i="1"/>
  <c r="S10" i="1"/>
  <c r="S12" i="1"/>
  <c r="S30" i="1"/>
  <c r="S34" i="1"/>
  <c r="S36" i="1"/>
  <c r="T7" i="1"/>
  <c r="T10" i="1"/>
  <c r="T12" i="1"/>
  <c r="T30" i="1"/>
  <c r="T34" i="1"/>
  <c r="T36" i="1"/>
  <c r="U36" i="1"/>
  <c r="U48" i="1"/>
  <c r="T48" i="1"/>
  <c r="S48" i="1"/>
  <c r="Q48" i="1"/>
  <c r="P48" i="1"/>
  <c r="O48" i="1"/>
  <c r="M48" i="1"/>
  <c r="L48" i="1"/>
  <c r="K48" i="1"/>
  <c r="I48" i="1"/>
  <c r="H48" i="1"/>
  <c r="G48" i="1"/>
  <c r="E48" i="1"/>
  <c r="D48" i="1"/>
  <c r="C48" i="1"/>
  <c r="R48" i="1"/>
  <c r="N48" i="1"/>
  <c r="J48" i="1"/>
  <c r="F48" i="1"/>
  <c r="B48" i="1"/>
  <c r="J8" i="2"/>
  <c r="I8" i="2"/>
  <c r="H8" i="2"/>
  <c r="G8" i="2"/>
  <c r="F8" i="2"/>
  <c r="E8" i="2"/>
  <c r="D8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Patricio Letelier</author>
  </authors>
  <commentList>
    <comment ref="A5" authorId="0" shapeId="0" xr:uid="{E3E5BAC6-C63C-42F6-9406-160EBA40D9CB}">
      <text>
        <r>
          <rPr>
            <b/>
            <sz val="9"/>
            <color indexed="81"/>
            <rFont val="Tahoma"/>
            <charset val="1"/>
          </rPr>
          <t>Patricio Letelier:</t>
        </r>
        <r>
          <rPr>
            <sz val="9"/>
            <color indexed="81"/>
            <rFont val="Tahoma"/>
            <charset val="1"/>
          </rPr>
          <t xml:space="preserve">
Asumiendo un 10 % de licencias que no se renuevan</t>
        </r>
      </text>
    </comment>
  </commentList>
</comments>
</file>

<file path=xl/sharedStrings.xml><?xml version="1.0" encoding="utf-8"?>
<sst xmlns="http://schemas.openxmlformats.org/spreadsheetml/2006/main" count="91" uniqueCount="64">
  <si>
    <t>Gastos Anuales</t>
  </si>
  <si>
    <t>Gestoría</t>
  </si>
  <si>
    <t>Marketing</t>
  </si>
  <si>
    <t>Total Gastos</t>
  </si>
  <si>
    <t>Internet, electricidad, agua, teléfono, etc.</t>
  </si>
  <si>
    <t>Total Ingresos</t>
  </si>
  <si>
    <t>Alquiler oficina</t>
  </si>
  <si>
    <t>Infraestructura Cloud</t>
  </si>
  <si>
    <t>Administrativo</t>
  </si>
  <si>
    <t>Técnicos de soporte</t>
  </si>
  <si>
    <t>Desarrolladores Senior</t>
  </si>
  <si>
    <t>CFO - Director Financiero</t>
  </si>
  <si>
    <t>CMO - Director de Marketing</t>
  </si>
  <si>
    <t>CTO - Director Técnico</t>
  </si>
  <si>
    <t>CEO - Director Ejecutivo</t>
  </si>
  <si>
    <t>Muebles oficina e instalaciones</t>
  </si>
  <si>
    <t>Ordenadores e impresoras</t>
  </si>
  <si>
    <t>https://cincodias.elpais.com/herramientas/calculadora-sueldo-neto/</t>
  </si>
  <si>
    <t>http://www.emprendedores.es/gestion/que-cuesta-contratar-un-trabajador/ejemplo-coste-contrato</t>
  </si>
  <si>
    <t>Coste empresa</t>
  </si>
  <si>
    <t>Bruto anual (aprox. Coste empresa / 1.3)</t>
  </si>
  <si>
    <t>Neto mensual aprox. (12 pagas)</t>
  </si>
  <si>
    <t>Neto mensual aprox. (14 pagas)</t>
  </si>
  <si>
    <t>Cálculo costo sueldo empresa por empleado</t>
  </si>
  <si>
    <t>Cálculo sueldo neto empleado</t>
  </si>
  <si>
    <t>Precio de licencia anual</t>
  </si>
  <si>
    <t>Total empleados</t>
  </si>
  <si>
    <t>Tipos de licencias acumuladas</t>
  </si>
  <si>
    <t>Año 1 / T1</t>
  </si>
  <si>
    <t>Año 1 / T2</t>
  </si>
  <si>
    <t>Año 1 / T3</t>
  </si>
  <si>
    <t>Ingresos Trimestrales</t>
  </si>
  <si>
    <t>Año 2 / T2</t>
  </si>
  <si>
    <t>Año 2 / T3</t>
  </si>
  <si>
    <t>Año 2 / T4</t>
  </si>
  <si>
    <t>Año 2 / T1</t>
  </si>
  <si>
    <t>Año 1 / T4</t>
  </si>
  <si>
    <t>Resultado Trimestral</t>
  </si>
  <si>
    <t>Resultado Trimestral Acumulado</t>
  </si>
  <si>
    <t>Año 3 / T1</t>
  </si>
  <si>
    <t>Año 3 / T2</t>
  </si>
  <si>
    <t>Año 3 /T3</t>
  </si>
  <si>
    <t>Año 3 / T4</t>
  </si>
  <si>
    <t>Licencias renovadas después de un año</t>
  </si>
  <si>
    <t>Licencias nuevas vendidas</t>
  </si>
  <si>
    <t>(Ventas nuevas + Renovaciones)  * Precio</t>
  </si>
  <si>
    <t>Año 4 / T1</t>
  </si>
  <si>
    <t>Año 4 / T2</t>
  </si>
  <si>
    <t>Año 4 / T3</t>
  </si>
  <si>
    <t>Año 4 / T4</t>
  </si>
  <si>
    <t>Año 5 / T1</t>
  </si>
  <si>
    <t>Año 5 / T2</t>
  </si>
  <si>
    <t>Año 5 / T3</t>
  </si>
  <si>
    <t>Año 5 / T4</t>
  </si>
  <si>
    <t>Número de Trimestre</t>
  </si>
  <si>
    <t>Punto de equilibrio alcanzado en trimestre</t>
  </si>
  <si>
    <t>Recuperación de inversión en trimestre</t>
  </si>
  <si>
    <t>Valor de empresa en año 3 (EBITDA x 10)</t>
  </si>
  <si>
    <t>Multiplicación de inversión con exit en el año 3 asumiendo 20% de participación</t>
  </si>
  <si>
    <t>Total de licencias nuevas vendidas y renovadas</t>
  </si>
  <si>
    <t>Inversión mínima solicitada</t>
  </si>
  <si>
    <t>Porcentaje de participación asociado a inversión</t>
  </si>
  <si>
    <t>Personal contratado</t>
  </si>
  <si>
    <t>© Patricio Letelier, material asignatura en la ETSINF, Universitat Politècnica de València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</si>
</sst>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/>
    <xf numFmtId="0" fontId="2" fillId="0" borderId="0" xfId="1"/>
    <xf numFmtId="0" fontId="3" fillId="0" borderId="0" xfId="0" applyFont="1"/>
    <xf numFmtId="1" fontId="0" fillId="0" borderId="0" xfId="0" applyNumberFormat="1" applyFill="1" applyBorder="1" applyAlignment="1">
      <alignment horizontal="center"/>
    </xf>
    <xf numFmtId="6" fontId="0" fillId="0" borderId="0" xfId="0" applyNumberFormat="1"/>
    <xf numFmtId="164" fontId="0" fillId="5" borderId="0" xfId="0" applyNumberFormat="1" applyFill="1"/>
    <xf numFmtId="1" fontId="0" fillId="5" borderId="0" xfId="0" applyNumberForma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4" borderId="0" xfId="0" applyNumberForma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</a:t>
            </a:r>
            <a:r>
              <a:rPr lang="es-ES" baseline="0"/>
              <a:t> / Gastos / Resultados Trimestrales</a:t>
            </a:r>
            <a:endParaRPr lang="es-ES"/>
          </a:p>
        </c:rich>
      </c:tx>
      <c:layout>
        <c:manualLayout>
          <c:xMode val="edge"/>
          <c:yMode val="edge"/>
          <c:x val="0.37063697869497142"/>
          <c:y val="2.4662816095497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Ingresos Trimestre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Balance_Anual!$B$12:$U$12</c:f>
              <c:numCache>
                <c:formatCode>#,##0\ "€"</c:formatCode>
                <c:ptCount val="20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79500</c:v>
                </c:pt>
                <c:pt idx="5">
                  <c:v>99600.000000000015</c:v>
                </c:pt>
                <c:pt idx="6">
                  <c:v>120360.00000000001</c:v>
                </c:pt>
                <c:pt idx="7">
                  <c:v>141846.00000000003</c:v>
                </c:pt>
                <c:pt idx="8">
                  <c:v>164666.76000000004</c:v>
                </c:pt>
                <c:pt idx="9">
                  <c:v>188343.76560000004</c:v>
                </c:pt>
                <c:pt idx="10">
                  <c:v>212949.99153600002</c:v>
                </c:pt>
                <c:pt idx="11">
                  <c:v>238564.95102816005</c:v>
                </c:pt>
                <c:pt idx="12">
                  <c:v>263539.7770692865</c:v>
                </c:pt>
                <c:pt idx="13">
                  <c:v>289462.6698320579</c:v>
                </c:pt>
                <c:pt idx="14">
                  <c:v>316406.40440614027</c:v>
                </c:pt>
                <c:pt idx="15">
                  <c:v>344449.92443003389</c:v>
                </c:pt>
                <c:pt idx="16">
                  <c:v>369522.09723714145</c:v>
                </c:pt>
                <c:pt idx="17">
                  <c:v>395499.42668113147</c:v>
                </c:pt>
                <c:pt idx="18">
                  <c:v>422448.44827445113</c:v>
                </c:pt>
                <c:pt idx="19">
                  <c:v>450441.26998213388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F-4FA7-836C-6DB5D6D90AAE}"/>
            </c:ext>
          </c:extLst>
        </c:ser>
        <c:ser>
          <c:idx val="1"/>
          <c:order val="1"/>
          <c:tx>
            <c:v>Gastos Trimestre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Balance_Anual!$B$30:$U$30</c:f>
              <c:numCache>
                <c:formatCode>#,##0\ "€"</c:formatCode>
                <c:ptCount val="20"/>
                <c:pt idx="0">
                  <c:v>86100</c:v>
                </c:pt>
                <c:pt idx="1">
                  <c:v>59100</c:v>
                </c:pt>
                <c:pt idx="2">
                  <c:v>69100</c:v>
                </c:pt>
                <c:pt idx="3">
                  <c:v>59100</c:v>
                </c:pt>
                <c:pt idx="4">
                  <c:v>95100</c:v>
                </c:pt>
                <c:pt idx="5">
                  <c:v>69100</c:v>
                </c:pt>
                <c:pt idx="6">
                  <c:v>79100</c:v>
                </c:pt>
                <c:pt idx="7">
                  <c:v>70100</c:v>
                </c:pt>
                <c:pt idx="8">
                  <c:v>131800</c:v>
                </c:pt>
                <c:pt idx="9">
                  <c:v>94800</c:v>
                </c:pt>
                <c:pt idx="10">
                  <c:v>114800</c:v>
                </c:pt>
                <c:pt idx="11">
                  <c:v>94800</c:v>
                </c:pt>
                <c:pt idx="12">
                  <c:v>181800</c:v>
                </c:pt>
                <c:pt idx="13">
                  <c:v>144800</c:v>
                </c:pt>
                <c:pt idx="14">
                  <c:v>164800</c:v>
                </c:pt>
                <c:pt idx="15">
                  <c:v>144800</c:v>
                </c:pt>
                <c:pt idx="16">
                  <c:v>220000</c:v>
                </c:pt>
                <c:pt idx="17">
                  <c:v>167800</c:v>
                </c:pt>
                <c:pt idx="18">
                  <c:v>179800</c:v>
                </c:pt>
                <c:pt idx="19">
                  <c:v>159800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2F-4FA7-836C-6DB5D6D90AAE}"/>
            </c:ext>
          </c:extLst>
        </c:ser>
        <c:ser>
          <c:idx val="2"/>
          <c:order val="2"/>
          <c:tx>
            <c:v>Resultado Trimestre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Balance_Anual!$B$34:$U$34</c:f>
              <c:numCache>
                <c:formatCode>"€"#,##0_);[Red]\("€"#,##0\)</c:formatCode>
                <c:ptCount val="20"/>
                <c:pt idx="0">
                  <c:v>-71100</c:v>
                </c:pt>
                <c:pt idx="1">
                  <c:v>-29100</c:v>
                </c:pt>
                <c:pt idx="2">
                  <c:v>-24100</c:v>
                </c:pt>
                <c:pt idx="3">
                  <c:v>900</c:v>
                </c:pt>
                <c:pt idx="4">
                  <c:v>-15600</c:v>
                </c:pt>
                <c:pt idx="5">
                  <c:v>30500.000000000015</c:v>
                </c:pt>
                <c:pt idx="6">
                  <c:v>41260.000000000015</c:v>
                </c:pt>
                <c:pt idx="7">
                  <c:v>71746.000000000029</c:v>
                </c:pt>
                <c:pt idx="8">
                  <c:v>32866.760000000038</c:v>
                </c:pt>
                <c:pt idx="9">
                  <c:v>93543.765600000042</c:v>
                </c:pt>
                <c:pt idx="10">
                  <c:v>98149.991536000016</c:v>
                </c:pt>
                <c:pt idx="11">
                  <c:v>143764.95102816005</c:v>
                </c:pt>
                <c:pt idx="12">
                  <c:v>81739.777069286502</c:v>
                </c:pt>
                <c:pt idx="13">
                  <c:v>144662.6698320579</c:v>
                </c:pt>
                <c:pt idx="14">
                  <c:v>151606.40440614027</c:v>
                </c:pt>
                <c:pt idx="15">
                  <c:v>199649.92443003389</c:v>
                </c:pt>
                <c:pt idx="16">
                  <c:v>149522.09723714145</c:v>
                </c:pt>
                <c:pt idx="17">
                  <c:v>227699.42668113147</c:v>
                </c:pt>
                <c:pt idx="18">
                  <c:v>242648.44827445113</c:v>
                </c:pt>
                <c:pt idx="19">
                  <c:v>290641.26998213388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2F-4FA7-836C-6DB5D6D9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28272"/>
        <c:axId val="363284272"/>
      </c:scatterChart>
      <c:valAx>
        <c:axId val="425028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284272"/>
        <c:crosses val="autoZero"/>
        <c:crossBetween val="midCat"/>
        <c:majorUnit val="1"/>
      </c:valAx>
      <c:valAx>
        <c:axId val="3632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028272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554092398532"/>
          <c:y val="0.42730727045889366"/>
          <c:w val="0.21005327435588134"/>
          <c:h val="0.22279560668051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 Trimestral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val>
            <c:numRef>
              <c:f>Balance_Anual!$B$36:$U$36</c:f>
              <c:numCache>
                <c:formatCode>"€"#,##0_);[Red]\("€"#,##0\)</c:formatCode>
                <c:ptCount val="20"/>
                <c:pt idx="0">
                  <c:v>-71100</c:v>
                </c:pt>
                <c:pt idx="1">
                  <c:v>-100200</c:v>
                </c:pt>
                <c:pt idx="2">
                  <c:v>-124300</c:v>
                </c:pt>
                <c:pt idx="3">
                  <c:v>-123400</c:v>
                </c:pt>
                <c:pt idx="4">
                  <c:v>-139000</c:v>
                </c:pt>
                <c:pt idx="5">
                  <c:v>-108499.99999999999</c:v>
                </c:pt>
                <c:pt idx="6">
                  <c:v>-67239.999999999971</c:v>
                </c:pt>
                <c:pt idx="7">
                  <c:v>4506.0000000000582</c:v>
                </c:pt>
                <c:pt idx="8">
                  <c:v>37372.760000000097</c:v>
                </c:pt>
                <c:pt idx="9">
                  <c:v>130916.52560000014</c:v>
                </c:pt>
                <c:pt idx="10">
                  <c:v>229066.51713600016</c:v>
                </c:pt>
                <c:pt idx="11">
                  <c:v>372831.46816416021</c:v>
                </c:pt>
                <c:pt idx="12">
                  <c:v>454571.24523344671</c:v>
                </c:pt>
                <c:pt idx="13">
                  <c:v>599233.91506550461</c:v>
                </c:pt>
                <c:pt idx="14">
                  <c:v>750840.31947164494</c:v>
                </c:pt>
                <c:pt idx="15">
                  <c:v>950490.24390167883</c:v>
                </c:pt>
                <c:pt idx="16">
                  <c:v>1100012.3411388202</c:v>
                </c:pt>
                <c:pt idx="17">
                  <c:v>1327711.7678199518</c:v>
                </c:pt>
                <c:pt idx="18">
                  <c:v>1570360.2160944028</c:v>
                </c:pt>
                <c:pt idx="19">
                  <c:v>1861001.4860765366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1-47DD-82CD-73985A8B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31920"/>
        <c:axId val="390536016"/>
      </c:areaChart>
      <c:catAx>
        <c:axId val="4348319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536016"/>
        <c:crosses val="autoZero"/>
        <c:auto val="1"/>
        <c:lblAlgn val="ctr"/>
        <c:lblOffset val="100"/>
        <c:noMultiLvlLbl val="0"/>
      </c:catAx>
      <c:valAx>
        <c:axId val="390536016"/>
        <c:scaling>
          <c:orientation val="minMax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48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</a:t>
            </a:r>
            <a:r>
              <a:rPr lang="es-ES" baseline="0"/>
              <a:t> Trimestral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C000"/>
            </a:solidFill>
            <a:ln w="25400">
              <a:noFill/>
            </a:ln>
            <a:effectLst/>
          </c:spPr>
          <c:val>
            <c:numRef>
              <c:f>Balance_Anual!$B$34:$U$34</c:f>
              <c:numCache>
                <c:formatCode>"€"#,##0_);[Red]\("€"#,##0\)</c:formatCode>
                <c:ptCount val="20"/>
                <c:pt idx="0">
                  <c:v>-71100</c:v>
                </c:pt>
                <c:pt idx="1">
                  <c:v>-29100</c:v>
                </c:pt>
                <c:pt idx="2">
                  <c:v>-24100</c:v>
                </c:pt>
                <c:pt idx="3">
                  <c:v>900</c:v>
                </c:pt>
                <c:pt idx="4">
                  <c:v>-15600</c:v>
                </c:pt>
                <c:pt idx="5">
                  <c:v>30500.000000000015</c:v>
                </c:pt>
                <c:pt idx="6">
                  <c:v>41260.000000000015</c:v>
                </c:pt>
                <c:pt idx="7">
                  <c:v>71746.000000000029</c:v>
                </c:pt>
                <c:pt idx="8">
                  <c:v>32866.760000000038</c:v>
                </c:pt>
                <c:pt idx="9">
                  <c:v>93543.765600000042</c:v>
                </c:pt>
                <c:pt idx="10">
                  <c:v>98149.991536000016</c:v>
                </c:pt>
                <c:pt idx="11">
                  <c:v>143764.95102816005</c:v>
                </c:pt>
                <c:pt idx="12">
                  <c:v>81739.777069286502</c:v>
                </c:pt>
                <c:pt idx="13">
                  <c:v>144662.6698320579</c:v>
                </c:pt>
                <c:pt idx="14">
                  <c:v>151606.40440614027</c:v>
                </c:pt>
                <c:pt idx="15">
                  <c:v>199649.92443003389</c:v>
                </c:pt>
                <c:pt idx="16">
                  <c:v>149522.09723714145</c:v>
                </c:pt>
                <c:pt idx="17">
                  <c:v>227699.42668113147</c:v>
                </c:pt>
                <c:pt idx="18">
                  <c:v>242648.44827445113</c:v>
                </c:pt>
                <c:pt idx="19">
                  <c:v>290641.26998213388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F-414A-89C5-42C49A98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31920"/>
        <c:axId val="390536016"/>
      </c:areaChart>
      <c:catAx>
        <c:axId val="4348319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536016"/>
        <c:crosses val="autoZero"/>
        <c:auto val="1"/>
        <c:lblAlgn val="ctr"/>
        <c:lblOffset val="100"/>
        <c:noMultiLvlLbl val="0"/>
      </c:catAx>
      <c:valAx>
        <c:axId val="390536016"/>
        <c:scaling>
          <c:orientation val="minMax"/>
          <c:min val="-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48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 licencias</a:t>
            </a:r>
          </a:p>
        </c:rich>
      </c:tx>
      <c:layout>
        <c:manualLayout>
          <c:xMode val="edge"/>
          <c:yMode val="edge"/>
          <c:x val="0.37063697869497142"/>
          <c:y val="2.4662816095497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Licencias nuevas vendidas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Balance_Anual!$B$2:$U$2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Balance_Anual!$B$4:$U$4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 formatCode="0">
                  <c:v>44</c:v>
                </c:pt>
                <c:pt idx="5" formatCode="0">
                  <c:v>48.400000000000006</c:v>
                </c:pt>
                <c:pt idx="6" formatCode="0">
                  <c:v>53.240000000000009</c:v>
                </c:pt>
                <c:pt idx="7" formatCode="0">
                  <c:v>58.564000000000014</c:v>
                </c:pt>
                <c:pt idx="8" formatCode="0">
                  <c:v>62.077840000000016</c:v>
                </c:pt>
                <c:pt idx="9" formatCode="0">
                  <c:v>65.802510400000017</c:v>
                </c:pt>
                <c:pt idx="10" formatCode="0">
                  <c:v>69.750661024000024</c:v>
                </c:pt>
                <c:pt idx="11" formatCode="0">
                  <c:v>73.935700685440025</c:v>
                </c:pt>
                <c:pt idx="12" formatCode="0">
                  <c:v>76.893128712857632</c:v>
                </c:pt>
                <c:pt idx="13" formatCode="0">
                  <c:v>79.96885386137194</c:v>
                </c:pt>
                <c:pt idx="14" formatCode="0">
                  <c:v>83.167608015826815</c:v>
                </c:pt>
                <c:pt idx="15" formatCode="0">
                  <c:v>86.494312336459885</c:v>
                </c:pt>
                <c:pt idx="16" formatCode="0">
                  <c:v>88.224198583189079</c:v>
                </c:pt>
                <c:pt idx="17" formatCode="0">
                  <c:v>89.988682554852858</c:v>
                </c:pt>
                <c:pt idx="18" formatCode="0">
                  <c:v>91.788456205949913</c:v>
                </c:pt>
                <c:pt idx="19" formatCode="0">
                  <c:v>93.62422533006891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57-4ADF-93AF-E4F429009A5C}"/>
            </c:ext>
          </c:extLst>
        </c:ser>
        <c:ser>
          <c:idx val="1"/>
          <c:order val="1"/>
          <c:tx>
            <c:v>Licencias renovadas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Balance_Anual!$B$2:$U$2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Balance_Anual!$B$5:$U$5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 formatCode="0">
                  <c:v>18</c:v>
                </c:pt>
                <c:pt idx="6" formatCode="0">
                  <c:v>27</c:v>
                </c:pt>
                <c:pt idx="7" formatCode="0">
                  <c:v>36</c:v>
                </c:pt>
                <c:pt idx="8" formatCode="0">
                  <c:v>47.7</c:v>
                </c:pt>
                <c:pt idx="9" formatCode="0">
                  <c:v>59.760000000000005</c:v>
                </c:pt>
                <c:pt idx="10" formatCode="0">
                  <c:v>72.216000000000008</c:v>
                </c:pt>
                <c:pt idx="11" formatCode="0">
                  <c:v>85.107600000000019</c:v>
                </c:pt>
                <c:pt idx="12" formatCode="0">
                  <c:v>98.800056000000026</c:v>
                </c:pt>
                <c:pt idx="13" formatCode="0">
                  <c:v>113.00625936000002</c:v>
                </c:pt>
                <c:pt idx="14" formatCode="0">
                  <c:v>127.76999492160002</c:v>
                </c:pt>
                <c:pt idx="15" formatCode="0">
                  <c:v>143.13897061689605</c:v>
                </c:pt>
                <c:pt idx="16" formatCode="0">
                  <c:v>158.1238662415719</c:v>
                </c:pt>
                <c:pt idx="17" formatCode="0">
                  <c:v>173.67760189923476</c:v>
                </c:pt>
                <c:pt idx="18" formatCode="0">
                  <c:v>189.84384264368416</c:v>
                </c:pt>
                <c:pt idx="19" formatCode="0">
                  <c:v>206.66995465802034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57-4ADF-93AF-E4F429009A5C}"/>
            </c:ext>
          </c:extLst>
        </c:ser>
        <c:ser>
          <c:idx val="2"/>
          <c:order val="2"/>
          <c:tx>
            <c:v>Total licencias vigentes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Balance_Anual!$B$2:$U$2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Balance_Anual!$B$7:$U$7</c:f>
              <c:numCache>
                <c:formatCode>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53</c:v>
                </c:pt>
                <c:pt idx="5">
                  <c:v>66.400000000000006</c:v>
                </c:pt>
                <c:pt idx="6">
                  <c:v>80.240000000000009</c:v>
                </c:pt>
                <c:pt idx="7">
                  <c:v>94.564000000000021</c:v>
                </c:pt>
                <c:pt idx="8">
                  <c:v>109.77784000000003</c:v>
                </c:pt>
                <c:pt idx="9">
                  <c:v>125.56251040000002</c:v>
                </c:pt>
                <c:pt idx="10">
                  <c:v>141.96666102400002</c:v>
                </c:pt>
                <c:pt idx="11">
                  <c:v>159.04330068544004</c:v>
                </c:pt>
                <c:pt idx="12">
                  <c:v>175.69318471285766</c:v>
                </c:pt>
                <c:pt idx="13">
                  <c:v>192.97511322137194</c:v>
                </c:pt>
                <c:pt idx="14">
                  <c:v>210.93760293742685</c:v>
                </c:pt>
                <c:pt idx="15">
                  <c:v>229.63328295335594</c:v>
                </c:pt>
                <c:pt idx="16">
                  <c:v>246.34806482476097</c:v>
                </c:pt>
                <c:pt idx="17">
                  <c:v>263.66628445408764</c:v>
                </c:pt>
                <c:pt idx="18">
                  <c:v>281.63229884963408</c:v>
                </c:pt>
                <c:pt idx="19">
                  <c:v>300.29417998808924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57-4ADF-93AF-E4F42900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28272"/>
        <c:axId val="363284272"/>
      </c:scatterChart>
      <c:valAx>
        <c:axId val="425028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284272"/>
        <c:crosses val="autoZero"/>
        <c:crossBetween val="midCat"/>
        <c:majorUnit val="1"/>
      </c:valAx>
      <c:valAx>
        <c:axId val="3632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028272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3248342184629"/>
          <c:y val="0.42730727045889366"/>
          <c:w val="0.18576770751999488"/>
          <c:h val="0.17287157539359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315518</xdr:colOff>
      <xdr:row>4</xdr:row>
      <xdr:rowOff>111919</xdr:rowOff>
    </xdr:from>
    <xdr:to>
      <xdr:col>30</xdr:col>
      <xdr:colOff>11906</xdr:colOff>
      <xdr:row>27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763DA-4D3E-4E4A-BBDF-1797C86B4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96369</xdr:colOff>
      <xdr:row>4</xdr:row>
      <xdr:rowOff>95250</xdr:rowOff>
    </xdr:from>
    <xdr:to>
      <xdr:col>36</xdr:col>
      <xdr:colOff>452437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D2BD1-D407-4C45-9EF5-8E6C16CFB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95248</xdr:colOff>
      <xdr:row>27</xdr:row>
      <xdr:rowOff>104775</xdr:rowOff>
    </xdr:from>
    <xdr:to>
      <xdr:col>36</xdr:col>
      <xdr:colOff>421480</xdr:colOff>
      <xdr:row>50</xdr:row>
      <xdr:rowOff>119061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2DD867-4D3F-413C-B689-57DA8269C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350044</xdr:colOff>
      <xdr:row>27</xdr:row>
      <xdr:rowOff>104775</xdr:rowOff>
    </xdr:from>
    <xdr:to>
      <xdr:col>30</xdr:col>
      <xdr:colOff>4762</xdr:colOff>
      <xdr:row>50</xdr:row>
      <xdr:rowOff>116679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81D2B3-9BF5-4528-AD87-6FBF05AF4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mprendedores.es/gestion/que-cuesta-contratar-un-trabajador/ejemplo-coste-contrato" TargetMode="External"/><Relationship Id="rId1" Type="http://schemas.openxmlformats.org/officeDocument/2006/relationships/hyperlink" Target="https://cincodias.elpais.com/herramientas/calculadora-sueldo-net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8"/>
  <sheetViews>
    <sheetView tabSelected="1" zoomScale="80" zoomScaleNormal="80" workbookViewId="0">
      <pane xSplit="1" ySplit="3" topLeftCell="B37" activePane="bottomRight" state="frozen"/>
      <selection pane="topRight" activeCell="B1" sqref="B1"/>
      <selection pane="bottomLeft" activeCell="A3" sqref="A3"/>
      <selection pane="bottomRight" activeCell="K55" sqref="K55"/>
    </sheetView>
  </sheetViews>
  <sheetFormatPr baseColWidth="10" defaultColWidth="11.3984375" defaultRowHeight="14.25" x14ac:dyDescent="0.45"/>
  <cols>
    <col min="1" max="1" width="40.1328125" bestFit="1" customWidth="1"/>
    <col min="2" max="2" width="11.59765625" bestFit="1" customWidth="1"/>
    <col min="3" max="5" width="11.59765625" customWidth="1"/>
    <col min="6" max="6" width="11.59765625" bestFit="1" customWidth="1"/>
    <col min="7" max="9" width="11.59765625" customWidth="1"/>
    <col min="10" max="10" width="12.59765625" bestFit="1" customWidth="1"/>
    <col min="11" max="13" width="12.59765625" customWidth="1"/>
    <col min="14" max="14" width="12.59765625" bestFit="1" customWidth="1"/>
    <col min="15" max="17" width="12.59765625" customWidth="1"/>
    <col min="18" max="18" width="12.59765625" bestFit="1" customWidth="1"/>
    <col min="19" max="21" width="12.59765625" customWidth="1"/>
    <col min="22" max="22" width="4" customWidth="1"/>
    <col min="23" max="23" width="27.86328125" customWidth="1"/>
    <col min="24" max="24" width="7.73046875" bestFit="1" customWidth="1"/>
  </cols>
  <sheetData>
    <row r="2" spans="1:24" x14ac:dyDescent="0.45">
      <c r="A2" s="17" t="s">
        <v>54</v>
      </c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</row>
    <row r="3" spans="1:24" x14ac:dyDescent="0.45">
      <c r="A3" s="4" t="s">
        <v>27</v>
      </c>
      <c r="B3" s="4" t="s">
        <v>28</v>
      </c>
      <c r="C3" s="4" t="s">
        <v>29</v>
      </c>
      <c r="D3" s="4" t="s">
        <v>30</v>
      </c>
      <c r="E3" s="4" t="s">
        <v>36</v>
      </c>
      <c r="F3" s="4" t="s">
        <v>35</v>
      </c>
      <c r="G3" s="4" t="s">
        <v>32</v>
      </c>
      <c r="H3" s="4" t="s">
        <v>33</v>
      </c>
      <c r="I3" s="4" t="s">
        <v>34</v>
      </c>
      <c r="J3" s="4" t="s">
        <v>39</v>
      </c>
      <c r="K3" s="4" t="s">
        <v>40</v>
      </c>
      <c r="L3" s="4" t="s">
        <v>41</v>
      </c>
      <c r="M3" s="4" t="s">
        <v>42</v>
      </c>
      <c r="N3" s="4" t="s">
        <v>46</v>
      </c>
      <c r="O3" s="4" t="s">
        <v>47</v>
      </c>
      <c r="P3" s="4" t="s">
        <v>48</v>
      </c>
      <c r="Q3" s="4" t="s">
        <v>49</v>
      </c>
      <c r="R3" s="4" t="s">
        <v>50</v>
      </c>
      <c r="S3" s="4" t="s">
        <v>51</v>
      </c>
      <c r="T3" s="4" t="s">
        <v>52</v>
      </c>
      <c r="U3" s="4" t="s">
        <v>53</v>
      </c>
      <c r="V3" s="1"/>
    </row>
    <row r="4" spans="1:24" x14ac:dyDescent="0.45">
      <c r="A4" t="s">
        <v>44</v>
      </c>
      <c r="B4" s="3">
        <v>10</v>
      </c>
      <c r="C4" s="3">
        <v>20</v>
      </c>
      <c r="D4" s="3">
        <v>30</v>
      </c>
      <c r="E4" s="3">
        <v>40</v>
      </c>
      <c r="F4" s="15">
        <f>E4*1.1</f>
        <v>44</v>
      </c>
      <c r="G4" s="15">
        <f t="shared" ref="G4:I4" si="0">F4*1.1</f>
        <v>48.400000000000006</v>
      </c>
      <c r="H4" s="15">
        <f t="shared" si="0"/>
        <v>53.240000000000009</v>
      </c>
      <c r="I4" s="15">
        <f t="shared" si="0"/>
        <v>58.564000000000014</v>
      </c>
      <c r="J4" s="15">
        <f>I4*1.06</f>
        <v>62.077840000000016</v>
      </c>
      <c r="K4" s="15">
        <f t="shared" ref="K4:M4" si="1">J4*1.06</f>
        <v>65.802510400000017</v>
      </c>
      <c r="L4" s="15">
        <f t="shared" si="1"/>
        <v>69.750661024000024</v>
      </c>
      <c r="M4" s="15">
        <f t="shared" si="1"/>
        <v>73.935700685440025</v>
      </c>
      <c r="N4" s="15">
        <f>M4*1.04</f>
        <v>76.893128712857632</v>
      </c>
      <c r="O4" s="15">
        <f t="shared" ref="O4:Q4" si="2">N4*1.04</f>
        <v>79.96885386137194</v>
      </c>
      <c r="P4" s="15">
        <f t="shared" si="2"/>
        <v>83.167608015826815</v>
      </c>
      <c r="Q4" s="15">
        <f t="shared" si="2"/>
        <v>86.494312336459885</v>
      </c>
      <c r="R4" s="15">
        <f>Q4*1.02</f>
        <v>88.224198583189079</v>
      </c>
      <c r="S4" s="15">
        <f t="shared" ref="S4:U4" si="3">R4*1.02</f>
        <v>89.988682554852858</v>
      </c>
      <c r="T4" s="15">
        <f t="shared" si="3"/>
        <v>91.788456205949913</v>
      </c>
      <c r="U4" s="15">
        <f t="shared" si="3"/>
        <v>93.62422533006891</v>
      </c>
      <c r="V4" s="3"/>
      <c r="W4" s="7" t="s">
        <v>25</v>
      </c>
      <c r="X4" s="8">
        <v>1500</v>
      </c>
    </row>
    <row r="5" spans="1:24" x14ac:dyDescent="0.45">
      <c r="A5" t="s">
        <v>43</v>
      </c>
      <c r="B5" s="3">
        <v>0</v>
      </c>
      <c r="C5" s="3">
        <v>0</v>
      </c>
      <c r="D5" s="3">
        <v>0</v>
      </c>
      <c r="E5" s="3">
        <v>0</v>
      </c>
      <c r="F5" s="3">
        <f>B7*0.9</f>
        <v>9</v>
      </c>
      <c r="G5" s="15">
        <f t="shared" ref="G5:U5" si="4">C7*0.9</f>
        <v>18</v>
      </c>
      <c r="H5" s="15">
        <f t="shared" si="4"/>
        <v>27</v>
      </c>
      <c r="I5" s="15">
        <f t="shared" si="4"/>
        <v>36</v>
      </c>
      <c r="J5" s="15">
        <f t="shared" si="4"/>
        <v>47.7</v>
      </c>
      <c r="K5" s="15">
        <f t="shared" si="4"/>
        <v>59.760000000000005</v>
      </c>
      <c r="L5" s="15">
        <f t="shared" si="4"/>
        <v>72.216000000000008</v>
      </c>
      <c r="M5" s="15">
        <f t="shared" si="4"/>
        <v>85.107600000000019</v>
      </c>
      <c r="N5" s="15">
        <f t="shared" si="4"/>
        <v>98.800056000000026</v>
      </c>
      <c r="O5" s="15">
        <f t="shared" si="4"/>
        <v>113.00625936000002</v>
      </c>
      <c r="P5" s="15">
        <f t="shared" si="4"/>
        <v>127.76999492160002</v>
      </c>
      <c r="Q5" s="15">
        <f t="shared" si="4"/>
        <v>143.13897061689605</v>
      </c>
      <c r="R5" s="15">
        <f t="shared" si="4"/>
        <v>158.1238662415719</v>
      </c>
      <c r="S5" s="15">
        <f t="shared" si="4"/>
        <v>173.67760189923476</v>
      </c>
      <c r="T5" s="15">
        <f t="shared" si="4"/>
        <v>189.84384264368416</v>
      </c>
      <c r="U5" s="15">
        <f t="shared" si="4"/>
        <v>206.66995465802034</v>
      </c>
      <c r="V5" s="3"/>
    </row>
    <row r="6" spans="1:24" x14ac:dyDescent="0.4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4" x14ac:dyDescent="0.45">
      <c r="A7" s="2" t="s">
        <v>59</v>
      </c>
      <c r="B7" s="15">
        <f>SUM(B4:B5)</f>
        <v>10</v>
      </c>
      <c r="C7" s="15">
        <f t="shared" ref="C7:U7" si="5">SUM(C4:C5)</f>
        <v>20</v>
      </c>
      <c r="D7" s="15">
        <f t="shared" si="5"/>
        <v>30</v>
      </c>
      <c r="E7" s="15">
        <f t="shared" si="5"/>
        <v>40</v>
      </c>
      <c r="F7" s="15">
        <f t="shared" si="5"/>
        <v>53</v>
      </c>
      <c r="G7" s="15">
        <f t="shared" si="5"/>
        <v>66.400000000000006</v>
      </c>
      <c r="H7" s="15">
        <f t="shared" si="5"/>
        <v>80.240000000000009</v>
      </c>
      <c r="I7" s="15">
        <f t="shared" si="5"/>
        <v>94.564000000000021</v>
      </c>
      <c r="J7" s="15">
        <f t="shared" si="5"/>
        <v>109.77784000000003</v>
      </c>
      <c r="K7" s="15">
        <f t="shared" si="5"/>
        <v>125.56251040000002</v>
      </c>
      <c r="L7" s="15">
        <f t="shared" si="5"/>
        <v>141.96666102400002</v>
      </c>
      <c r="M7" s="15">
        <f t="shared" si="5"/>
        <v>159.04330068544004</v>
      </c>
      <c r="N7" s="15">
        <f t="shared" si="5"/>
        <v>175.69318471285766</v>
      </c>
      <c r="O7" s="15">
        <f t="shared" si="5"/>
        <v>192.97511322137194</v>
      </c>
      <c r="P7" s="15">
        <f t="shared" si="5"/>
        <v>210.93760293742685</v>
      </c>
      <c r="Q7" s="15">
        <f t="shared" si="5"/>
        <v>229.63328295335594</v>
      </c>
      <c r="R7" s="15">
        <f t="shared" si="5"/>
        <v>246.34806482476097</v>
      </c>
      <c r="S7" s="15">
        <f t="shared" si="5"/>
        <v>263.66628445408764</v>
      </c>
      <c r="T7" s="15">
        <f t="shared" si="5"/>
        <v>281.63229884963408</v>
      </c>
      <c r="U7" s="15">
        <f t="shared" si="5"/>
        <v>300.29417998808924</v>
      </c>
      <c r="V7" s="3"/>
    </row>
    <row r="8" spans="1:24" x14ac:dyDescent="0.4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4" x14ac:dyDescent="0.45">
      <c r="A9" s="4" t="s">
        <v>31</v>
      </c>
    </row>
    <row r="10" spans="1:24" x14ac:dyDescent="0.45">
      <c r="A10" t="s">
        <v>45</v>
      </c>
      <c r="B10" s="1">
        <f>B7*$X$4</f>
        <v>15000</v>
      </c>
      <c r="C10" s="1">
        <f t="shared" ref="C10:U10" si="6">C7*$X$4</f>
        <v>30000</v>
      </c>
      <c r="D10" s="1">
        <f t="shared" si="6"/>
        <v>45000</v>
      </c>
      <c r="E10" s="1">
        <f t="shared" si="6"/>
        <v>60000</v>
      </c>
      <c r="F10" s="1">
        <f t="shared" si="6"/>
        <v>79500</v>
      </c>
      <c r="G10" s="1">
        <f t="shared" si="6"/>
        <v>99600.000000000015</v>
      </c>
      <c r="H10" s="1">
        <f t="shared" si="6"/>
        <v>120360.00000000001</v>
      </c>
      <c r="I10" s="1">
        <f t="shared" si="6"/>
        <v>141846.00000000003</v>
      </c>
      <c r="J10" s="1">
        <f t="shared" si="6"/>
        <v>164666.76000000004</v>
      </c>
      <c r="K10" s="1">
        <f t="shared" si="6"/>
        <v>188343.76560000004</v>
      </c>
      <c r="L10" s="1">
        <f t="shared" si="6"/>
        <v>212949.99153600002</v>
      </c>
      <c r="M10" s="1">
        <f t="shared" si="6"/>
        <v>238564.95102816005</v>
      </c>
      <c r="N10" s="1">
        <f t="shared" si="6"/>
        <v>263539.7770692865</v>
      </c>
      <c r="O10" s="1">
        <f t="shared" si="6"/>
        <v>289462.6698320579</v>
      </c>
      <c r="P10" s="1">
        <f t="shared" si="6"/>
        <v>316406.40440614027</v>
      </c>
      <c r="Q10" s="1">
        <f t="shared" si="6"/>
        <v>344449.92443003389</v>
      </c>
      <c r="R10" s="1">
        <f t="shared" si="6"/>
        <v>369522.09723714145</v>
      </c>
      <c r="S10" s="1">
        <f t="shared" si="6"/>
        <v>395499.42668113147</v>
      </c>
      <c r="T10" s="1">
        <f t="shared" si="6"/>
        <v>422448.44827445113</v>
      </c>
      <c r="U10" s="1">
        <f t="shared" si="6"/>
        <v>450441.26998213388</v>
      </c>
      <c r="V10" s="1"/>
    </row>
    <row r="11" spans="1:24" x14ac:dyDescent="0.45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4" x14ac:dyDescent="0.45">
      <c r="A12" s="2" t="s">
        <v>5</v>
      </c>
      <c r="B12" s="1">
        <f t="shared" ref="B12:J12" si="7">SUM(B10:B10)</f>
        <v>15000</v>
      </c>
      <c r="C12" s="1">
        <f t="shared" si="7"/>
        <v>30000</v>
      </c>
      <c r="D12" s="1">
        <f t="shared" si="7"/>
        <v>45000</v>
      </c>
      <c r="E12" s="1">
        <f t="shared" si="7"/>
        <v>60000</v>
      </c>
      <c r="F12" s="1">
        <f t="shared" si="7"/>
        <v>79500</v>
      </c>
      <c r="G12" s="1">
        <f t="shared" si="7"/>
        <v>99600.000000000015</v>
      </c>
      <c r="H12" s="1">
        <f t="shared" si="7"/>
        <v>120360.00000000001</v>
      </c>
      <c r="I12" s="1">
        <f t="shared" si="7"/>
        <v>141846.00000000003</v>
      </c>
      <c r="J12" s="1">
        <f t="shared" si="7"/>
        <v>164666.76000000004</v>
      </c>
      <c r="K12" s="1">
        <f t="shared" ref="K12:M12" si="8">SUM(K10:K10)</f>
        <v>188343.76560000004</v>
      </c>
      <c r="L12" s="1">
        <f t="shared" si="8"/>
        <v>212949.99153600002</v>
      </c>
      <c r="M12" s="1">
        <f t="shared" si="8"/>
        <v>238564.95102816005</v>
      </c>
      <c r="N12" s="1">
        <f>SUM(N10:N10)</f>
        <v>263539.7770692865</v>
      </c>
      <c r="O12" s="1">
        <f t="shared" ref="O12:Q12" si="9">SUM(O10:O10)</f>
        <v>289462.6698320579</v>
      </c>
      <c r="P12" s="1">
        <f t="shared" si="9"/>
        <v>316406.40440614027</v>
      </c>
      <c r="Q12" s="1">
        <f t="shared" si="9"/>
        <v>344449.92443003389</v>
      </c>
      <c r="R12" s="1">
        <f>SUM(R10:R10)</f>
        <v>369522.09723714145</v>
      </c>
      <c r="S12" s="1">
        <f t="shared" ref="S12:U12" si="10">SUM(S10:S10)</f>
        <v>395499.42668113147</v>
      </c>
      <c r="T12" s="1">
        <f t="shared" si="10"/>
        <v>422448.44827445113</v>
      </c>
      <c r="U12" s="1">
        <f t="shared" si="10"/>
        <v>450441.26998213388</v>
      </c>
      <c r="V12" s="1"/>
    </row>
    <row r="13" spans="1:24" x14ac:dyDescent="0.45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4" x14ac:dyDescent="0.45">
      <c r="A14" s="4" t="s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4" x14ac:dyDescent="0.45">
      <c r="A15" t="s">
        <v>7</v>
      </c>
      <c r="B15" s="1">
        <v>1000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2000</v>
      </c>
      <c r="J15" s="1">
        <v>2000</v>
      </c>
      <c r="K15" s="1">
        <v>2000</v>
      </c>
      <c r="L15" s="1">
        <v>2000</v>
      </c>
      <c r="M15" s="1">
        <v>2000</v>
      </c>
      <c r="N15" s="1">
        <v>2000</v>
      </c>
      <c r="O15" s="1">
        <v>2000</v>
      </c>
      <c r="P15" s="1">
        <v>2000</v>
      </c>
      <c r="Q15" s="1">
        <v>2000</v>
      </c>
      <c r="R15" s="1">
        <v>2000</v>
      </c>
      <c r="S15" s="1">
        <v>2000</v>
      </c>
      <c r="T15" s="1">
        <v>2000</v>
      </c>
      <c r="U15" s="1">
        <v>2000</v>
      </c>
      <c r="V15" s="1"/>
    </row>
    <row r="16" spans="1:24" x14ac:dyDescent="0.45">
      <c r="A16" t="s">
        <v>16</v>
      </c>
      <c r="B16" s="1">
        <v>4000</v>
      </c>
      <c r="C16" s="1">
        <v>0</v>
      </c>
      <c r="D16" s="1">
        <v>0</v>
      </c>
      <c r="E16" s="1">
        <v>0</v>
      </c>
      <c r="F16" s="1">
        <v>4000</v>
      </c>
      <c r="G16" s="1">
        <v>0</v>
      </c>
      <c r="H16" s="1">
        <v>0</v>
      </c>
      <c r="I16" s="1">
        <v>0</v>
      </c>
      <c r="J16" s="1">
        <v>5000</v>
      </c>
      <c r="K16" s="1">
        <v>0</v>
      </c>
      <c r="L16" s="1">
        <v>0</v>
      </c>
      <c r="M16" s="1">
        <v>0</v>
      </c>
      <c r="N16" s="1">
        <v>5000</v>
      </c>
      <c r="O16" s="1">
        <v>0</v>
      </c>
      <c r="P16" s="1">
        <v>0</v>
      </c>
      <c r="Q16" s="1">
        <v>0</v>
      </c>
      <c r="R16" s="1">
        <v>5000</v>
      </c>
      <c r="S16" s="1">
        <v>0</v>
      </c>
      <c r="T16" s="1">
        <v>0</v>
      </c>
      <c r="U16" s="1">
        <v>0</v>
      </c>
      <c r="V16" s="1"/>
    </row>
    <row r="17" spans="1:23" x14ac:dyDescent="0.45">
      <c r="A17" t="s">
        <v>15</v>
      </c>
      <c r="B17" s="1">
        <v>3000</v>
      </c>
      <c r="C17" s="1">
        <v>0</v>
      </c>
      <c r="D17" s="1">
        <v>0</v>
      </c>
      <c r="E17" s="1">
        <v>0</v>
      </c>
      <c r="F17" s="1">
        <v>2000</v>
      </c>
      <c r="G17" s="1">
        <v>0</v>
      </c>
      <c r="H17" s="1">
        <v>0</v>
      </c>
      <c r="I17" s="1">
        <v>0</v>
      </c>
      <c r="J17" s="1">
        <v>2000</v>
      </c>
      <c r="K17" s="1">
        <v>0</v>
      </c>
      <c r="L17" s="1">
        <v>0</v>
      </c>
      <c r="M17" s="1">
        <v>0</v>
      </c>
      <c r="N17" s="1">
        <v>2000</v>
      </c>
      <c r="O17" s="1">
        <v>0</v>
      </c>
      <c r="P17" s="1">
        <v>0</v>
      </c>
      <c r="Q17" s="1">
        <v>0</v>
      </c>
      <c r="R17" s="1">
        <v>2000</v>
      </c>
      <c r="S17" s="1">
        <v>0</v>
      </c>
      <c r="T17" s="1">
        <v>0</v>
      </c>
      <c r="U17" s="1">
        <v>0</v>
      </c>
      <c r="V17" s="1"/>
    </row>
    <row r="18" spans="1:23" x14ac:dyDescent="0.45">
      <c r="A18" t="s">
        <v>2</v>
      </c>
      <c r="B18" s="1">
        <v>20000</v>
      </c>
      <c r="C18" s="1">
        <v>0</v>
      </c>
      <c r="D18" s="1">
        <v>10000</v>
      </c>
      <c r="E18" s="1">
        <v>0</v>
      </c>
      <c r="F18" s="1">
        <v>20000</v>
      </c>
      <c r="G18" s="1">
        <v>0</v>
      </c>
      <c r="H18" s="1">
        <v>10000</v>
      </c>
      <c r="I18" s="1">
        <v>0</v>
      </c>
      <c r="J18" s="1">
        <v>30000</v>
      </c>
      <c r="K18" s="1"/>
      <c r="L18" s="1">
        <v>20000</v>
      </c>
      <c r="M18" s="1"/>
      <c r="N18" s="1">
        <v>30000</v>
      </c>
      <c r="O18" s="1">
        <v>0</v>
      </c>
      <c r="P18" s="1">
        <v>20000</v>
      </c>
      <c r="Q18" s="1">
        <v>0</v>
      </c>
      <c r="R18" s="1">
        <v>40000</v>
      </c>
      <c r="S18" s="1">
        <v>0</v>
      </c>
      <c r="T18" s="1">
        <v>20000</v>
      </c>
      <c r="U18" s="1">
        <v>0</v>
      </c>
      <c r="V18" s="1"/>
    </row>
    <row r="19" spans="1:23" x14ac:dyDescent="0.45">
      <c r="A19" t="s">
        <v>6</v>
      </c>
      <c r="B19" s="1">
        <v>3000</v>
      </c>
      <c r="C19" s="1">
        <v>3000</v>
      </c>
      <c r="D19" s="1">
        <v>3000</v>
      </c>
      <c r="E19" s="1">
        <v>3000</v>
      </c>
      <c r="F19" s="1">
        <v>3000</v>
      </c>
      <c r="G19" s="1">
        <v>3000</v>
      </c>
      <c r="H19" s="1">
        <v>3000</v>
      </c>
      <c r="I19" s="1">
        <v>3000</v>
      </c>
      <c r="J19" s="1">
        <v>4000</v>
      </c>
      <c r="K19" s="1">
        <v>4000</v>
      </c>
      <c r="L19" s="1">
        <v>4000</v>
      </c>
      <c r="M19" s="1">
        <v>4000</v>
      </c>
      <c r="N19" s="1">
        <v>12000</v>
      </c>
      <c r="O19" s="1">
        <v>12000</v>
      </c>
      <c r="P19" s="1">
        <v>12000</v>
      </c>
      <c r="Q19" s="1">
        <v>12000</v>
      </c>
      <c r="R19" s="1">
        <v>12000</v>
      </c>
      <c r="S19" s="1">
        <v>12000</v>
      </c>
      <c r="T19" s="1">
        <v>12000</v>
      </c>
      <c r="U19" s="1">
        <v>12000</v>
      </c>
      <c r="V19" s="1"/>
    </row>
    <row r="20" spans="1:23" x14ac:dyDescent="0.45">
      <c r="A20" t="s">
        <v>4</v>
      </c>
      <c r="B20" s="1">
        <v>1500</v>
      </c>
      <c r="C20" s="1">
        <v>1500</v>
      </c>
      <c r="D20" s="1">
        <v>1500</v>
      </c>
      <c r="E20" s="1">
        <v>1500</v>
      </c>
      <c r="F20" s="1">
        <v>1500</v>
      </c>
      <c r="G20" s="1">
        <v>1500</v>
      </c>
      <c r="H20" s="1">
        <v>1500</v>
      </c>
      <c r="I20" s="1">
        <v>1500</v>
      </c>
      <c r="J20" s="1">
        <v>2000</v>
      </c>
      <c r="K20" s="1">
        <v>2000</v>
      </c>
      <c r="L20" s="1">
        <v>2000</v>
      </c>
      <c r="M20" s="1">
        <v>2000</v>
      </c>
      <c r="N20" s="1">
        <v>2000</v>
      </c>
      <c r="O20" s="1">
        <v>2000</v>
      </c>
      <c r="P20" s="1">
        <v>2000</v>
      </c>
      <c r="Q20" s="1">
        <v>2000</v>
      </c>
      <c r="R20" s="1">
        <v>5000</v>
      </c>
      <c r="S20" s="1">
        <v>2000</v>
      </c>
      <c r="T20" s="1">
        <v>2000</v>
      </c>
      <c r="U20" s="1">
        <v>2000</v>
      </c>
      <c r="V20" s="1"/>
    </row>
    <row r="21" spans="1:23" x14ac:dyDescent="0.45">
      <c r="A21" t="s">
        <v>1</v>
      </c>
      <c r="B21" s="1">
        <v>600</v>
      </c>
      <c r="C21" s="1">
        <v>600</v>
      </c>
      <c r="D21" s="1">
        <v>600</v>
      </c>
      <c r="E21" s="1">
        <v>600</v>
      </c>
      <c r="F21" s="1">
        <v>600</v>
      </c>
      <c r="G21" s="1">
        <v>600</v>
      </c>
      <c r="H21" s="1">
        <v>600</v>
      </c>
      <c r="I21" s="1">
        <v>600</v>
      </c>
      <c r="J21" s="1">
        <v>800</v>
      </c>
      <c r="K21" s="1">
        <v>800</v>
      </c>
      <c r="L21" s="1">
        <v>800</v>
      </c>
      <c r="M21" s="1">
        <v>800</v>
      </c>
      <c r="N21" s="1">
        <v>800</v>
      </c>
      <c r="O21" s="1">
        <v>800</v>
      </c>
      <c r="P21" s="1">
        <v>800</v>
      </c>
      <c r="Q21" s="1">
        <v>800</v>
      </c>
      <c r="R21" s="1">
        <v>3000</v>
      </c>
      <c r="S21" s="1">
        <v>800</v>
      </c>
      <c r="T21" s="1">
        <v>800</v>
      </c>
      <c r="U21" s="1">
        <v>800</v>
      </c>
      <c r="V21" s="1"/>
    </row>
    <row r="22" spans="1:23" ht="15.75" customHeight="1" x14ac:dyDescent="0.45">
      <c r="A22" t="s">
        <v>14</v>
      </c>
      <c r="B22" s="1">
        <v>10000</v>
      </c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12000</v>
      </c>
      <c r="K22" s="1">
        <v>12000</v>
      </c>
      <c r="L22" s="1">
        <v>12000</v>
      </c>
      <c r="M22" s="1">
        <v>12000</v>
      </c>
      <c r="N22" s="1">
        <v>12000</v>
      </c>
      <c r="O22" s="1">
        <v>12000</v>
      </c>
      <c r="P22" s="1">
        <v>12000</v>
      </c>
      <c r="Q22" s="1">
        <v>12000</v>
      </c>
      <c r="R22" s="1">
        <v>15000</v>
      </c>
      <c r="S22" s="1">
        <v>15000</v>
      </c>
      <c r="T22" s="1">
        <v>15000</v>
      </c>
      <c r="U22" s="1">
        <v>15000</v>
      </c>
      <c r="V22" s="1"/>
    </row>
    <row r="23" spans="1:23" ht="15.75" customHeight="1" x14ac:dyDescent="0.45">
      <c r="A23" t="s">
        <v>13</v>
      </c>
      <c r="B23" s="1">
        <v>10000</v>
      </c>
      <c r="C23" s="1">
        <v>10000</v>
      </c>
      <c r="D23" s="1">
        <v>10000</v>
      </c>
      <c r="E23" s="1">
        <v>10000</v>
      </c>
      <c r="F23" s="1">
        <v>10000</v>
      </c>
      <c r="G23" s="1">
        <v>10000</v>
      </c>
      <c r="H23" s="1">
        <v>10000</v>
      </c>
      <c r="I23" s="1">
        <v>10000</v>
      </c>
      <c r="J23" s="1">
        <v>12000</v>
      </c>
      <c r="K23" s="1">
        <v>12000</v>
      </c>
      <c r="L23" s="1">
        <v>12000</v>
      </c>
      <c r="M23" s="1">
        <v>12000</v>
      </c>
      <c r="N23" s="1">
        <v>12000</v>
      </c>
      <c r="O23" s="1">
        <v>12000</v>
      </c>
      <c r="P23" s="1">
        <v>12000</v>
      </c>
      <c r="Q23" s="1">
        <v>12000</v>
      </c>
      <c r="R23" s="1">
        <v>15000</v>
      </c>
      <c r="S23" s="1">
        <v>15000</v>
      </c>
      <c r="T23" s="1">
        <v>15000</v>
      </c>
      <c r="U23" s="1">
        <v>15000</v>
      </c>
      <c r="V23" s="1"/>
    </row>
    <row r="24" spans="1:23" ht="15.75" customHeight="1" x14ac:dyDescent="0.45">
      <c r="A24" t="s">
        <v>12</v>
      </c>
      <c r="B24" s="1">
        <v>10000</v>
      </c>
      <c r="C24" s="1">
        <v>10000</v>
      </c>
      <c r="D24" s="1">
        <v>10000</v>
      </c>
      <c r="E24" s="1">
        <v>10000</v>
      </c>
      <c r="F24" s="16">
        <v>10000</v>
      </c>
      <c r="G24" s="1">
        <v>10000</v>
      </c>
      <c r="H24" s="1">
        <v>10000</v>
      </c>
      <c r="I24" s="1">
        <v>10000</v>
      </c>
      <c r="J24" s="1">
        <v>12000</v>
      </c>
      <c r="K24" s="1">
        <v>12000</v>
      </c>
      <c r="L24" s="1">
        <v>12000</v>
      </c>
      <c r="M24" s="1">
        <v>12000</v>
      </c>
      <c r="N24" s="1">
        <v>12000</v>
      </c>
      <c r="O24" s="1">
        <v>12000</v>
      </c>
      <c r="P24" s="1">
        <v>12000</v>
      </c>
      <c r="Q24" s="1">
        <v>12000</v>
      </c>
      <c r="R24" s="1">
        <v>15000</v>
      </c>
      <c r="S24" s="1">
        <v>15000</v>
      </c>
      <c r="T24" s="1">
        <v>15000</v>
      </c>
      <c r="U24" s="1">
        <v>15000</v>
      </c>
      <c r="V24" s="1"/>
    </row>
    <row r="25" spans="1:23" ht="15.75" customHeight="1" x14ac:dyDescent="0.45">
      <c r="A25" t="s">
        <v>11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3">
        <v>12000</v>
      </c>
      <c r="O25" s="1">
        <v>12000</v>
      </c>
      <c r="P25" s="1">
        <v>12000</v>
      </c>
      <c r="Q25" s="1">
        <v>12000</v>
      </c>
      <c r="R25" s="1">
        <v>15000</v>
      </c>
      <c r="S25" s="1">
        <v>15000</v>
      </c>
      <c r="T25" s="1">
        <v>15000</v>
      </c>
      <c r="U25" s="1">
        <v>15000</v>
      </c>
      <c r="V25" s="1"/>
    </row>
    <row r="26" spans="1:23" ht="14.25" customHeight="1" x14ac:dyDescent="0.45">
      <c r="A26" t="s">
        <v>10</v>
      </c>
      <c r="B26" s="1">
        <v>10000</v>
      </c>
      <c r="C26" s="1">
        <v>10000</v>
      </c>
      <c r="D26" s="1">
        <v>10000</v>
      </c>
      <c r="E26" s="1">
        <v>10000</v>
      </c>
      <c r="F26" s="13">
        <v>20000</v>
      </c>
      <c r="G26" s="1">
        <v>20000</v>
      </c>
      <c r="H26" s="1">
        <v>20000</v>
      </c>
      <c r="I26" s="1">
        <v>20000</v>
      </c>
      <c r="J26" s="1">
        <v>24000</v>
      </c>
      <c r="K26" s="1">
        <v>24000</v>
      </c>
      <c r="L26" s="1">
        <v>24000</v>
      </c>
      <c r="M26" s="1">
        <v>24000</v>
      </c>
      <c r="N26" s="13">
        <v>42000</v>
      </c>
      <c r="O26" s="16">
        <v>42000</v>
      </c>
      <c r="P26" s="16">
        <v>42000</v>
      </c>
      <c r="Q26" s="16">
        <v>42000</v>
      </c>
      <c r="R26" s="13">
        <v>45000</v>
      </c>
      <c r="S26" s="16">
        <v>45000</v>
      </c>
      <c r="T26" s="16">
        <v>45000</v>
      </c>
      <c r="U26" s="16">
        <v>45000</v>
      </c>
      <c r="V26" s="1"/>
    </row>
    <row r="27" spans="1:23" ht="14.25" customHeight="1" x14ac:dyDescent="0.45">
      <c r="A27" t="s">
        <v>9</v>
      </c>
      <c r="B27" s="1">
        <v>7000</v>
      </c>
      <c r="C27" s="1">
        <v>7000</v>
      </c>
      <c r="D27" s="1">
        <v>7000</v>
      </c>
      <c r="E27" s="1">
        <v>7000</v>
      </c>
      <c r="F27" s="16">
        <v>7000</v>
      </c>
      <c r="G27" s="1">
        <v>7000</v>
      </c>
      <c r="H27" s="1">
        <v>7000</v>
      </c>
      <c r="I27" s="1">
        <v>7000</v>
      </c>
      <c r="J27" s="13">
        <v>14000</v>
      </c>
      <c r="K27" s="1">
        <v>14000</v>
      </c>
      <c r="L27" s="1">
        <v>14000</v>
      </c>
      <c r="M27" s="1">
        <v>14000</v>
      </c>
      <c r="N27" s="13">
        <v>24000</v>
      </c>
      <c r="O27" s="1">
        <v>24000</v>
      </c>
      <c r="P27" s="1">
        <v>24000</v>
      </c>
      <c r="Q27" s="1">
        <v>24000</v>
      </c>
      <c r="R27" s="13">
        <v>32000</v>
      </c>
      <c r="S27" s="16">
        <v>32000</v>
      </c>
      <c r="T27" s="16">
        <v>24000</v>
      </c>
      <c r="U27" s="16">
        <v>24000</v>
      </c>
      <c r="V27" s="1"/>
    </row>
    <row r="28" spans="1:23" ht="14.25" customHeight="1" x14ac:dyDescent="0.45">
      <c r="A28" t="s">
        <v>8</v>
      </c>
      <c r="B28" s="1">
        <v>6000</v>
      </c>
      <c r="C28" s="1">
        <v>6000</v>
      </c>
      <c r="D28" s="1">
        <v>6000</v>
      </c>
      <c r="E28" s="1">
        <v>6000</v>
      </c>
      <c r="F28" s="16">
        <v>6000</v>
      </c>
      <c r="G28" s="1">
        <v>6000</v>
      </c>
      <c r="H28" s="1">
        <v>6000</v>
      </c>
      <c r="I28" s="1">
        <v>6000</v>
      </c>
      <c r="J28" s="13">
        <v>12000</v>
      </c>
      <c r="K28" s="1">
        <v>12000</v>
      </c>
      <c r="L28" s="1">
        <v>12000</v>
      </c>
      <c r="M28" s="1">
        <v>12000</v>
      </c>
      <c r="N28" s="1">
        <v>14000</v>
      </c>
      <c r="O28" s="1">
        <v>14000</v>
      </c>
      <c r="P28" s="1">
        <v>14000</v>
      </c>
      <c r="Q28" s="1">
        <v>14000</v>
      </c>
      <c r="R28" s="1">
        <v>14000</v>
      </c>
      <c r="S28" s="1">
        <v>14000</v>
      </c>
      <c r="T28" s="1">
        <v>14000</v>
      </c>
      <c r="U28" s="1">
        <v>14000</v>
      </c>
      <c r="V28" s="1"/>
    </row>
    <row r="29" spans="1:23" x14ac:dyDescent="0.4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3" x14ac:dyDescent="0.45">
      <c r="A30" s="2" t="s">
        <v>3</v>
      </c>
      <c r="B30" s="1">
        <f t="shared" ref="B30:J30" si="11">SUM(B15:B28)</f>
        <v>86100</v>
      </c>
      <c r="C30" s="1">
        <f t="shared" si="11"/>
        <v>59100</v>
      </c>
      <c r="D30" s="1">
        <f t="shared" si="11"/>
        <v>69100</v>
      </c>
      <c r="E30" s="1">
        <f t="shared" si="11"/>
        <v>59100</v>
      </c>
      <c r="F30" s="1">
        <f t="shared" si="11"/>
        <v>95100</v>
      </c>
      <c r="G30" s="1">
        <f t="shared" si="11"/>
        <v>69100</v>
      </c>
      <c r="H30" s="1">
        <f t="shared" si="11"/>
        <v>79100</v>
      </c>
      <c r="I30" s="1">
        <f t="shared" si="11"/>
        <v>70100</v>
      </c>
      <c r="J30" s="1">
        <f t="shared" si="11"/>
        <v>131800</v>
      </c>
      <c r="K30" s="1">
        <f t="shared" ref="K30:M30" si="12">SUM(K15:K28)</f>
        <v>94800</v>
      </c>
      <c r="L30" s="1">
        <f t="shared" si="12"/>
        <v>114800</v>
      </c>
      <c r="M30" s="1">
        <f t="shared" si="12"/>
        <v>94800</v>
      </c>
      <c r="N30" s="1">
        <f>SUM(N15:N28)</f>
        <v>181800</v>
      </c>
      <c r="O30" s="1">
        <f t="shared" ref="O30:Q30" si="13">SUM(O15:O28)</f>
        <v>144800</v>
      </c>
      <c r="P30" s="1">
        <f t="shared" si="13"/>
        <v>164800</v>
      </c>
      <c r="Q30" s="1">
        <f t="shared" si="13"/>
        <v>144800</v>
      </c>
      <c r="R30" s="1">
        <f>SUM(R15:R28)</f>
        <v>220000</v>
      </c>
      <c r="S30" s="1">
        <f t="shared" ref="S30:U30" si="14">SUM(S15:S28)</f>
        <v>167800</v>
      </c>
      <c r="T30" s="1">
        <f t="shared" si="14"/>
        <v>179800</v>
      </c>
      <c r="U30" s="1">
        <f t="shared" si="14"/>
        <v>159800</v>
      </c>
      <c r="V30" s="1"/>
    </row>
    <row r="31" spans="1:23" x14ac:dyDescent="0.4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6"/>
    </row>
    <row r="32" spans="1:23" x14ac:dyDescent="0.45">
      <c r="V32" s="5"/>
      <c r="W32" s="6"/>
    </row>
    <row r="33" spans="1:23" x14ac:dyDescent="0.4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6"/>
    </row>
    <row r="34" spans="1:23" x14ac:dyDescent="0.45">
      <c r="A34" s="4" t="s">
        <v>37</v>
      </c>
      <c r="B34" s="12">
        <f t="shared" ref="B34:J34" si="15">B12-B30</f>
        <v>-71100</v>
      </c>
      <c r="C34" s="12">
        <f t="shared" si="15"/>
        <v>-29100</v>
      </c>
      <c r="D34" s="12">
        <f t="shared" si="15"/>
        <v>-24100</v>
      </c>
      <c r="E34" s="12">
        <f t="shared" si="15"/>
        <v>900</v>
      </c>
      <c r="F34" s="12">
        <f t="shared" si="15"/>
        <v>-15600</v>
      </c>
      <c r="G34" s="12">
        <f t="shared" si="15"/>
        <v>30500.000000000015</v>
      </c>
      <c r="H34" s="12">
        <f t="shared" si="15"/>
        <v>41260.000000000015</v>
      </c>
      <c r="I34" s="12">
        <f t="shared" si="15"/>
        <v>71746.000000000029</v>
      </c>
      <c r="J34" s="12">
        <f t="shared" si="15"/>
        <v>32866.760000000038</v>
      </c>
      <c r="K34" s="12">
        <f t="shared" ref="K34:M34" si="16">K12-K30</f>
        <v>93543.765600000042</v>
      </c>
      <c r="L34" s="12">
        <f t="shared" si="16"/>
        <v>98149.991536000016</v>
      </c>
      <c r="M34" s="12">
        <f t="shared" si="16"/>
        <v>143764.95102816005</v>
      </c>
      <c r="N34" s="12">
        <f>N12-N30</f>
        <v>81739.777069286502</v>
      </c>
      <c r="O34" s="12">
        <f t="shared" ref="O34:Q34" si="17">O12-O30</f>
        <v>144662.6698320579</v>
      </c>
      <c r="P34" s="12">
        <f t="shared" si="17"/>
        <v>151606.40440614027</v>
      </c>
      <c r="Q34" s="12">
        <f t="shared" si="17"/>
        <v>199649.92443003389</v>
      </c>
      <c r="R34" s="12">
        <f>R12-R30</f>
        <v>149522.09723714145</v>
      </c>
      <c r="S34" s="12">
        <f t="shared" ref="S34:U34" si="18">S12-S30</f>
        <v>227699.42668113147</v>
      </c>
      <c r="T34" s="12">
        <f t="shared" si="18"/>
        <v>242648.44827445113</v>
      </c>
      <c r="U34" s="12">
        <f t="shared" si="18"/>
        <v>290641.26998213388</v>
      </c>
      <c r="V34" s="1"/>
      <c r="W34" s="6"/>
    </row>
    <row r="35" spans="1:23" x14ac:dyDescent="0.45">
      <c r="W35" s="6"/>
    </row>
    <row r="36" spans="1:23" x14ac:dyDescent="0.45">
      <c r="A36" s="4" t="s">
        <v>38</v>
      </c>
      <c r="B36" s="12">
        <f>+B34</f>
        <v>-71100</v>
      </c>
      <c r="C36" s="12">
        <f>B36+C34</f>
        <v>-100200</v>
      </c>
      <c r="D36" s="12">
        <f t="shared" ref="D36:U36" si="19">C36+D34</f>
        <v>-124300</v>
      </c>
      <c r="E36" s="12">
        <f t="shared" si="19"/>
        <v>-123400</v>
      </c>
      <c r="F36" s="12">
        <f t="shared" si="19"/>
        <v>-139000</v>
      </c>
      <c r="G36" s="12">
        <f t="shared" si="19"/>
        <v>-108499.99999999999</v>
      </c>
      <c r="H36" s="12">
        <f t="shared" si="19"/>
        <v>-67239.999999999971</v>
      </c>
      <c r="I36" s="12">
        <f t="shared" si="19"/>
        <v>4506.0000000000582</v>
      </c>
      <c r="J36" s="12">
        <f t="shared" si="19"/>
        <v>37372.760000000097</v>
      </c>
      <c r="K36" s="12">
        <f t="shared" si="19"/>
        <v>130916.52560000014</v>
      </c>
      <c r="L36" s="12">
        <f t="shared" si="19"/>
        <v>229066.51713600016</v>
      </c>
      <c r="M36" s="12">
        <f t="shared" si="19"/>
        <v>372831.46816416021</v>
      </c>
      <c r="N36" s="12">
        <f t="shared" si="19"/>
        <v>454571.24523344671</v>
      </c>
      <c r="O36" s="12">
        <f t="shared" si="19"/>
        <v>599233.91506550461</v>
      </c>
      <c r="P36" s="12">
        <f t="shared" si="19"/>
        <v>750840.31947164494</v>
      </c>
      <c r="Q36" s="12">
        <f t="shared" si="19"/>
        <v>950490.24390167883</v>
      </c>
      <c r="R36" s="12">
        <f t="shared" si="19"/>
        <v>1100012.3411388202</v>
      </c>
      <c r="S36" s="12">
        <f t="shared" si="19"/>
        <v>1327711.7678199518</v>
      </c>
      <c r="T36" s="12">
        <f t="shared" si="19"/>
        <v>1570360.2160944028</v>
      </c>
      <c r="U36" s="12">
        <f t="shared" si="19"/>
        <v>1861001.4860765366</v>
      </c>
      <c r="V36" s="1"/>
    </row>
    <row r="37" spans="1:23" x14ac:dyDescent="0.4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3" x14ac:dyDescent="0.4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3" x14ac:dyDescent="0.45">
      <c r="A39" s="4" t="s">
        <v>62</v>
      </c>
      <c r="B39" s="4" t="s">
        <v>28</v>
      </c>
      <c r="C39" s="4" t="s">
        <v>29</v>
      </c>
      <c r="D39" s="4" t="s">
        <v>30</v>
      </c>
      <c r="E39" s="4" t="s">
        <v>36</v>
      </c>
      <c r="F39" s="4" t="s">
        <v>35</v>
      </c>
      <c r="G39" s="4" t="s">
        <v>32</v>
      </c>
      <c r="H39" s="4" t="s">
        <v>33</v>
      </c>
      <c r="I39" s="4" t="s">
        <v>34</v>
      </c>
      <c r="J39" s="4" t="s">
        <v>39</v>
      </c>
      <c r="K39" s="4" t="s">
        <v>40</v>
      </c>
      <c r="L39" s="4" t="s">
        <v>41</v>
      </c>
      <c r="M39" s="4" t="s">
        <v>42</v>
      </c>
      <c r="N39" s="4" t="s">
        <v>46</v>
      </c>
      <c r="O39" s="4" t="s">
        <v>47</v>
      </c>
      <c r="P39" s="4" t="s">
        <v>48</v>
      </c>
      <c r="Q39" s="4" t="s">
        <v>49</v>
      </c>
      <c r="R39" s="4" t="s">
        <v>50</v>
      </c>
      <c r="S39" s="4" t="s">
        <v>51</v>
      </c>
      <c r="T39" s="4" t="s">
        <v>52</v>
      </c>
      <c r="U39" s="4" t="s">
        <v>53</v>
      </c>
      <c r="V39" s="1"/>
    </row>
    <row r="40" spans="1:23" x14ac:dyDescent="0.45">
      <c r="A40" t="s">
        <v>14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1"/>
    </row>
    <row r="41" spans="1:23" x14ac:dyDescent="0.45">
      <c r="A41" t="s">
        <v>13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1"/>
    </row>
    <row r="42" spans="1:23" x14ac:dyDescent="0.45">
      <c r="A42" t="s">
        <v>12</v>
      </c>
      <c r="B42" s="5">
        <v>0</v>
      </c>
      <c r="C42" s="5">
        <v>0</v>
      </c>
      <c r="D42" s="5">
        <v>0</v>
      </c>
      <c r="E42" s="5">
        <v>0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1"/>
    </row>
    <row r="43" spans="1:23" x14ac:dyDescent="0.45">
      <c r="A43" t="s">
        <v>11</v>
      </c>
      <c r="B43" s="11">
        <v>0</v>
      </c>
      <c r="C43" s="11">
        <v>0</v>
      </c>
      <c r="D43" s="11">
        <v>0</v>
      </c>
      <c r="E43" s="11">
        <v>0</v>
      </c>
      <c r="F43" s="5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4">
        <v>1</v>
      </c>
      <c r="O43" s="11">
        <v>1</v>
      </c>
      <c r="P43" s="11">
        <v>1</v>
      </c>
      <c r="Q43" s="11">
        <v>1</v>
      </c>
      <c r="R43" s="11">
        <v>1</v>
      </c>
      <c r="S43" s="11">
        <v>1</v>
      </c>
      <c r="T43" s="11">
        <v>1</v>
      </c>
      <c r="U43" s="11">
        <v>1</v>
      </c>
    </row>
    <row r="44" spans="1:23" x14ac:dyDescent="0.45">
      <c r="A44" t="s">
        <v>10</v>
      </c>
      <c r="B44" s="11">
        <v>1</v>
      </c>
      <c r="C44" s="11">
        <v>1</v>
      </c>
      <c r="D44" s="11">
        <v>1</v>
      </c>
      <c r="E44" s="11">
        <v>1</v>
      </c>
      <c r="F44" s="5">
        <v>2</v>
      </c>
      <c r="G44" s="11">
        <v>2</v>
      </c>
      <c r="H44" s="11">
        <v>2</v>
      </c>
      <c r="I44" s="11">
        <v>2</v>
      </c>
      <c r="J44" s="11">
        <v>2</v>
      </c>
      <c r="K44" s="11">
        <v>2</v>
      </c>
      <c r="L44" s="11">
        <v>2</v>
      </c>
      <c r="M44" s="11">
        <v>2</v>
      </c>
      <c r="N44" s="14">
        <v>3</v>
      </c>
      <c r="O44" s="11">
        <v>3</v>
      </c>
      <c r="P44" s="11">
        <v>3</v>
      </c>
      <c r="Q44" s="11">
        <v>3</v>
      </c>
      <c r="R44" s="14">
        <v>4</v>
      </c>
      <c r="S44" s="11">
        <v>4</v>
      </c>
      <c r="T44" s="11">
        <v>4</v>
      </c>
      <c r="U44" s="11">
        <v>4</v>
      </c>
    </row>
    <row r="45" spans="1:23" x14ac:dyDescent="0.45">
      <c r="A45" t="s">
        <v>9</v>
      </c>
      <c r="B45" s="11">
        <v>1</v>
      </c>
      <c r="C45" s="11">
        <v>1</v>
      </c>
      <c r="D45" s="11">
        <v>1</v>
      </c>
      <c r="E45" s="11">
        <v>1</v>
      </c>
      <c r="F45" s="5">
        <v>1</v>
      </c>
      <c r="G45" s="11">
        <v>1</v>
      </c>
      <c r="H45" s="11">
        <v>1</v>
      </c>
      <c r="I45" s="11">
        <v>1</v>
      </c>
      <c r="J45" s="14">
        <v>2</v>
      </c>
      <c r="K45" s="11">
        <v>2</v>
      </c>
      <c r="L45" s="11">
        <v>2</v>
      </c>
      <c r="M45" s="11">
        <v>2</v>
      </c>
      <c r="N45" s="14">
        <v>3</v>
      </c>
      <c r="O45" s="11">
        <v>3</v>
      </c>
      <c r="P45" s="11">
        <v>3</v>
      </c>
      <c r="Q45" s="11">
        <v>3</v>
      </c>
      <c r="R45" s="14">
        <v>4</v>
      </c>
      <c r="S45" s="11">
        <v>4</v>
      </c>
      <c r="T45" s="11">
        <v>4</v>
      </c>
      <c r="U45" s="11">
        <v>4</v>
      </c>
    </row>
    <row r="46" spans="1:23" x14ac:dyDescent="0.45">
      <c r="A46" t="s">
        <v>8</v>
      </c>
      <c r="B46" s="11">
        <v>1</v>
      </c>
      <c r="C46" s="11">
        <v>1</v>
      </c>
      <c r="D46" s="11">
        <v>1</v>
      </c>
      <c r="E46" s="11">
        <v>1</v>
      </c>
      <c r="F46" s="5">
        <v>1</v>
      </c>
      <c r="G46" s="11">
        <v>1</v>
      </c>
      <c r="H46" s="11">
        <v>1</v>
      </c>
      <c r="I46" s="11">
        <v>1</v>
      </c>
      <c r="J46" s="14">
        <v>2</v>
      </c>
      <c r="K46" s="11">
        <v>2</v>
      </c>
      <c r="L46" s="11">
        <v>2</v>
      </c>
      <c r="M46" s="11">
        <v>2</v>
      </c>
      <c r="N46" s="11">
        <v>2</v>
      </c>
      <c r="O46" s="11">
        <v>2</v>
      </c>
      <c r="P46" s="11">
        <v>2</v>
      </c>
      <c r="Q46" s="11">
        <v>2</v>
      </c>
      <c r="R46" s="11">
        <v>2</v>
      </c>
      <c r="S46" s="11">
        <v>2</v>
      </c>
      <c r="T46" s="11">
        <v>2</v>
      </c>
      <c r="U46" s="11">
        <v>2</v>
      </c>
    </row>
    <row r="47" spans="1:23" x14ac:dyDescent="0.45">
      <c r="F47" s="5"/>
    </row>
    <row r="48" spans="1:23" x14ac:dyDescent="0.45">
      <c r="A48" s="2" t="s">
        <v>26</v>
      </c>
      <c r="B48" s="5">
        <f>SUM(B40:B47)</f>
        <v>5</v>
      </c>
      <c r="C48" s="5">
        <f>SUM(C40:C47)</f>
        <v>5</v>
      </c>
      <c r="D48" s="5">
        <f>SUM(D40:D47)</f>
        <v>5</v>
      </c>
      <c r="E48" s="5">
        <f>SUM(E40:E47)</f>
        <v>5</v>
      </c>
      <c r="F48" s="5">
        <f t="shared" ref="F48:R48" si="20">SUM(F40:F47)</f>
        <v>7</v>
      </c>
      <c r="G48" s="5">
        <f t="shared" ref="G48:I48" si="21">SUM(G40:G47)</f>
        <v>7</v>
      </c>
      <c r="H48" s="5">
        <f t="shared" si="21"/>
        <v>7</v>
      </c>
      <c r="I48" s="5">
        <f t="shared" si="21"/>
        <v>7</v>
      </c>
      <c r="J48" s="5">
        <f t="shared" si="20"/>
        <v>9</v>
      </c>
      <c r="K48" s="5">
        <f t="shared" ref="K48:M48" si="22">SUM(K40:K47)</f>
        <v>9</v>
      </c>
      <c r="L48" s="5">
        <f t="shared" si="22"/>
        <v>9</v>
      </c>
      <c r="M48" s="5">
        <f t="shared" si="22"/>
        <v>9</v>
      </c>
      <c r="N48" s="5">
        <f t="shared" si="20"/>
        <v>12</v>
      </c>
      <c r="O48" s="5">
        <f t="shared" ref="O48:Q48" si="23">SUM(O40:O47)</f>
        <v>12</v>
      </c>
      <c r="P48" s="5">
        <f t="shared" si="23"/>
        <v>12</v>
      </c>
      <c r="Q48" s="5">
        <f t="shared" si="23"/>
        <v>12</v>
      </c>
      <c r="R48" s="5">
        <f t="shared" si="20"/>
        <v>14</v>
      </c>
      <c r="S48" s="5">
        <f t="shared" ref="S48:U48" si="24">SUM(S40:S47)</f>
        <v>14</v>
      </c>
      <c r="T48" s="5">
        <f t="shared" si="24"/>
        <v>14</v>
      </c>
      <c r="U48" s="5">
        <f t="shared" si="24"/>
        <v>14</v>
      </c>
    </row>
    <row r="49" spans="1:21" x14ac:dyDescent="0.45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45">
      <c r="A50" s="2" t="s">
        <v>60</v>
      </c>
      <c r="B50" s="22">
        <f>SUM(B34:F34)*-1</f>
        <v>139000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45">
      <c r="A51" s="2" t="s">
        <v>55</v>
      </c>
      <c r="B51" s="18">
        <v>6</v>
      </c>
    </row>
    <row r="52" spans="1:21" x14ac:dyDescent="0.45">
      <c r="A52" s="2" t="s">
        <v>56</v>
      </c>
      <c r="B52" s="18">
        <v>8</v>
      </c>
    </row>
    <row r="53" spans="1:21" x14ac:dyDescent="0.45">
      <c r="A53" s="2" t="s">
        <v>57</v>
      </c>
      <c r="B53" s="12">
        <f>M34*4*10</f>
        <v>5750598.0411264021</v>
      </c>
    </row>
    <row r="54" spans="1:21" x14ac:dyDescent="0.45">
      <c r="A54" s="2" t="s">
        <v>61</v>
      </c>
      <c r="B54" s="23">
        <v>0.23</v>
      </c>
    </row>
    <row r="55" spans="1:21" ht="28.5" x14ac:dyDescent="0.45">
      <c r="A55" s="20" t="s">
        <v>58</v>
      </c>
      <c r="B55" s="21">
        <f>B54*B53/B50</f>
        <v>9.515378053662392</v>
      </c>
    </row>
    <row r="58" spans="1:21" x14ac:dyDescent="0.45">
      <c r="A58" s="10" t="s">
        <v>63</v>
      </c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0"/>
  <sheetViews>
    <sheetView zoomScaleNormal="100" workbookViewId="0">
      <selection activeCell="C7" sqref="C7"/>
    </sheetView>
  </sheetViews>
  <sheetFormatPr baseColWidth="10" defaultColWidth="9.1328125" defaultRowHeight="14.25" x14ac:dyDescent="0.45"/>
  <cols>
    <col min="2" max="2" width="41.3984375" bestFit="1" customWidth="1"/>
    <col min="3" max="3" width="11.59765625" bestFit="1" customWidth="1"/>
    <col min="4" max="5" width="10.73046875" customWidth="1"/>
    <col min="6" max="6" width="11.73046875" customWidth="1"/>
    <col min="7" max="7" width="11.86328125" customWidth="1"/>
    <col min="8" max="9" width="11.59765625" bestFit="1" customWidth="1"/>
    <col min="10" max="10" width="11.1328125" customWidth="1"/>
  </cols>
  <sheetData>
    <row r="3" spans="2:10" x14ac:dyDescent="0.45">
      <c r="B3" t="s">
        <v>23</v>
      </c>
      <c r="C3" s="9" t="s">
        <v>18</v>
      </c>
    </row>
    <row r="4" spans="2:10" x14ac:dyDescent="0.45">
      <c r="B4" t="s">
        <v>24</v>
      </c>
      <c r="C4" s="9" t="s">
        <v>17</v>
      </c>
    </row>
    <row r="7" spans="2:10" x14ac:dyDescent="0.45">
      <c r="B7" t="s">
        <v>19</v>
      </c>
      <c r="C7" s="1">
        <v>25000</v>
      </c>
      <c r="D7" s="1">
        <v>30000</v>
      </c>
      <c r="E7" s="1">
        <v>35000</v>
      </c>
      <c r="F7" s="1">
        <v>40000</v>
      </c>
      <c r="G7" s="1">
        <v>45000</v>
      </c>
      <c r="H7" s="1">
        <v>50000</v>
      </c>
      <c r="I7" s="1">
        <v>55000</v>
      </c>
      <c r="J7" s="1">
        <v>60000</v>
      </c>
    </row>
    <row r="8" spans="2:10" x14ac:dyDescent="0.45">
      <c r="B8" t="s">
        <v>20</v>
      </c>
      <c r="C8" s="1">
        <f>C7/1.3</f>
        <v>19230.76923076923</v>
      </c>
      <c r="D8" s="1">
        <f t="shared" ref="D8:J8" si="0">D7/1.3</f>
        <v>23076.923076923074</v>
      </c>
      <c r="E8" s="1">
        <f t="shared" si="0"/>
        <v>26923.076923076922</v>
      </c>
      <c r="F8" s="1">
        <f t="shared" si="0"/>
        <v>30769.23076923077</v>
      </c>
      <c r="G8" s="1">
        <f t="shared" si="0"/>
        <v>34615.384615384617</v>
      </c>
      <c r="H8" s="1">
        <f t="shared" si="0"/>
        <v>38461.538461538461</v>
      </c>
      <c r="I8" s="1">
        <f t="shared" si="0"/>
        <v>42307.692307692305</v>
      </c>
      <c r="J8" s="1">
        <f t="shared" si="0"/>
        <v>46153.846153846149</v>
      </c>
    </row>
    <row r="9" spans="2:10" x14ac:dyDescent="0.45">
      <c r="B9" t="s">
        <v>21</v>
      </c>
      <c r="C9" s="1">
        <v>1320</v>
      </c>
      <c r="D9" s="1">
        <v>1929</v>
      </c>
      <c r="E9" s="1">
        <v>2203</v>
      </c>
      <c r="F9" s="1">
        <v>2474</v>
      </c>
      <c r="G9" s="1">
        <v>2720</v>
      </c>
      <c r="H9" s="1">
        <v>2983</v>
      </c>
      <c r="I9" s="1">
        <v>3245</v>
      </c>
      <c r="J9" s="1">
        <v>3507</v>
      </c>
    </row>
    <row r="10" spans="2:10" x14ac:dyDescent="0.45">
      <c r="B10" t="s">
        <v>22</v>
      </c>
      <c r="C10" s="1">
        <v>1219</v>
      </c>
      <c r="D10" s="1">
        <v>1631</v>
      </c>
      <c r="E10" s="1">
        <v>1861</v>
      </c>
      <c r="F10" s="1">
        <v>2090</v>
      </c>
      <c r="G10" s="1">
        <v>2297</v>
      </c>
      <c r="H10" s="1">
        <v>2522</v>
      </c>
      <c r="I10" s="1">
        <v>2747</v>
      </c>
      <c r="J10" s="1">
        <v>2972</v>
      </c>
    </row>
  </sheetData>
  <hyperlinks>
    <hyperlink ref="C4" r:id="rId1" xr:uid="{00000000-0004-0000-0100-000000000000}"/>
    <hyperlink ref="C3" r:id="rId2" xr:uid="{00000000-0004-0000-01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7 E 8 A E 9 0 B - C 8 7 3 - 4 4 4 7 - B 4 F 5 - 5 2 F F 1 1 C F C 3 0 1 } "   T o u r I d = " e a 5 0 7 d f 7 - d c 4 b - 4 d d 4 - b 8 c 6 - 5 f e 3 b f 0 2 c 2 1 7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g E A A A I B A a w 5 M Q c A A C 0 e S U R B V H h e 7 Z 0 H d 1 R X l u 9 3 B Z V y B A U k I Q m E y L g x w Z h g s L H B 2 W 7 H d r v 9 3 J 4 e z / T 0 e + 9 D v G 8 x a 9 a a 9 d a b t + b 1 u N v t d s C A y S A Q I J J E V k A 5 o p x V W e / 8 9 z m n 6 p Z U i s h B t + o v j u 6 5 9 x a q q n v P 7 + 5 9 9 k m W b y 9 c n a C o o o p q U W R V 2 6 i i i m o R Z P n u Q n n U Q k U V 1 S L J 8 l 1 p F K i o o l o s R V 2 + q K J a R A k L d S 1 q o X 4 B s l m t l F G 4 j d x u C 3 m 9 R H 4 / 0 Y S 4 M 0 h Q W r y f N u V 6 K d E h D l g s N D w 0 T M k p a e K M l X o G R + j K n S r 5 w q h + V l m O X I w C 9 X M o L X 8 n u V w k 4 J k Q 8 P g F O B N k s / h p z 2 o X x d q J y h v s N D A u H Q i c 0 7 I I m F 5 c 5 6 I z 1 b G 0 e 5 W b U u K J z t b E U q r Y D o z b K M F h o f w M 8 X d H u 6 h n q J / 6 h 0 b U / 4 z q p 1 A U q J 9 I S Z k l 5 K M 0 8 n j 8 D J C G C C k n x U e r 0 w b p V r 2 f b A n p t D X f Q / E x E + Q S l u p y v Y M 8 P g v F 2 C Z o X 7 G b + v t 6 K C t z u f q r s G Q T 5 P b Z K F 5 Y r v 4 x C 4 0 N d l F 8 r I 2 W L V t G P T 2 9 t G J F D t n s M e T 2 W O h k e Y X 6 X 1 H 9 W B J A X Y 8 C 9 S M p I 2 8 d j b u T h R v n m w I R h K 3 D L s D x 8 C 7 r p f U u q m i J o d 5 R a Z 0 O C m s 0 N j J M A / 0 D N D o 2 R h v W r x N 3 j U + x W l v b x N / 3 U K a A L D k 5 i S 2 Y l t f r I 4 c j h o 9 5 P A L S + H g B l 5 3 G n R N 0 5 s Z d 9 a q o F l O W I 5 e i Q C 2 2 k n N 2 k F M U W p / P x 0 l D Z A T J K L 0 f Y y N 6 Y a 1 L 7 M O 1 4 0 N T N D o 6 R o O D g 5 S R n k 5 x 8 X G 8 3 9 f X J 2 C J o 9 6 e P n E s n m J j Y 2 h 8 3 C X O j d K W L Z s C k N X U P B K W K 4 N i 7 D Z K S U 2 l h M R k O l F + l z w C v K g W R 5 b v o 0 A t m h K y A J K E K J w 1 U h m a y w U / v E F U s J T 0 f / V 4 3 P T d t 0 d p z 9 5 n B T Q O y s h Y h r P U 0 N A k 6 m M u a m 1 u p e c O 7 K W 4 u D h + f V d X D 6 W k J F N H R w f 1 9 f Z T d k 4 2 F R T k k 1 O 4 f w m x F n I 5 X e K 1 s W S P c V D p 7 T o a c z r 5 / 0 W 1 c E W B W g R N B 9 I U m K Y T X q u y U H L c B A c c w o n h 8 G V R 2 3 B C A L o f 7 s e Q 1 W q l 3 Q V D l J T g E N b J S b c r 7 9 C W p z Z T Y m I C n 9 O 6 e u U a u 4 c l a 9 f w P q w X E l 7 T N J h A r S 0 P B F h B m K O a n w R Q N 6 J A L V D J K 7 b T 2 J h f 1 F W 8 8 w N J A X R I 1 J f C u X b 4 W w g o 2 E V 9 p 0 3 U k e q c q y k h O V 2 d l T p Q 4 q Y L t Q 7 a U e i h j A Q / u X 0 W O l / j 4 H O j 7 Z W U 7 O u g T c L d W 7 E i m y p u 3 a Y M 4 e r l C A u F u l R C Q i K d r Y 3 n 1 7 6 8 0 U 2 n q 2 I p y T 5 G e 9 c 5 q H P Y Q a n 2 I S p 7 2 A L j F 9 U 8 Z T l a F g V q v r L a Y 8 m a t J n c b v e c Q Z p 8 b M L v o 0 M b 3 H T z Z g X t 3 L l d H Q 3 V y Y e x K j d V O n S u Z R N G C M c g / f + S L P 0 0 2 n y F X U S L x c r W C h p y W u h q g 4 S P e R Z U + 3 1 e e n W L n 0 Z G R s g i P u v A 0 D A V F R X T q R v 3 + X V R z U 1 R o O a p + M z t 7 N 5 N t k r Q V J B w T m U n C e 5 a Q 0 M j r V p V p I 6 E a i a Y I A Q v z t W E f 0 2 6 s F j 9 Y 9 L N 2 5 b V S R n p q X S l M Y 5 s g h 7 A t C W t i W x J e X S n L S Z g h K S l l O 7 f n n x R 9 0 p N p b H R E R q 3 5 d C d q t t h v l t U 4 S S A u h m 9 U n M Q n v D W l F + x y w S Q N E z Q 5 M I 2 W + G L i 5 m g / W v c d P z Y C X r 1 t Z f V 0 a D K G x 0 0 O B 7 G F 5 x B u 4 r c H G 5 H / S s r 2 U 8 P O + 3 q D F F h h o / W Z X u p s j W G u o a t 3 K b 1 w l p Z R 9 M R Q K 3 L 9 b E 0 6 r Z w 4 3 J R T D V l Z O Z S Z X c m 7 S 4 a p b I 7 j 9 S r o p p O l q O X o 0 D N p p S c p 2 l 4 Z P q 6 U l D T W y S j E m M n K N H u p p 6 x W G 5 3 g t o H b V Q l I P D 6 e Z e F B t 5 Y A V + q g A T C b x R / v G 9 j Y 7 O w b o X U O 2 K h m y 3 S f Y N + J f 7 P b Q H O Z O 1 d 7 a Y E x w S d E v U l C J 8 B x 7 Q m g 4 V 9 v I / H 4 y W P 1 0 M 3 O r P p Q P E o X b h T r 1 4 R V T h Z j k W B m l G x y 7 Y J F 8 8 b A h M 0 G a a p c M 1 N C E y c r 3 W w R e j p G 6 I d a x I p N 2 3 2 d q E f j p 2 k V 1 4 7 z P n Z 3 M O Z 9 K y w b C n x + r P D 5 V N Z I Q 1 Z c 1 M r 5 a / M p Q v 1 y f T S O i e d q 6 z j 4 1 F N l Q D q V h S o a R S T / j S 5 X J 6 w 7 U p a C w U J g n W y G g o w 3 s f p d F J i Y q I 6 E l 7 f / P 0 I 7 T 7 0 N m U L 1 2 4 h M G U m + T k y W N 0 V d A u h O L t w R U v c 1 D Z g o 3 T H S C C I M S F A a 2 l q p p H R U e q K 3 U n 7 C g e o v L q d / E / w 3 c 0 q K / s Q 0 T Q l 2 V K f F o X b H T b 4 I B X O 5 Z u b X i h x c V D C C B O E t q D m 5 l a 1 N 7 3 e f u c N u n T i 7 5 z H 3 1 l l u 8 9 d m O a q 7 h H r F J g g p 9 d C d 9 t s 9 H h Q 1 K W a U t R R I o / b R W P j 4 5 S S k k I v r h 2 j i 4 2 p d G j n O k p J i g 9 7 7 S I 5 W Y 5 f i V q o y b K m b O X + c e G 6 D b G w r 7 L z l b E H h N b Y 2 D j d u H G L d u 3 a Q b G x c 7 c 4 R 7 4 7 R o V F B b R u X c m U / z f Z c u l A C D R X q 5 Y 2 V E a 7 n t 3 J + b K L l 2 n f / r 3 U 2 d F J u X m 5 d L o 6 n l 7 b 4 q P K 2 h b q H h z j 1 0 Q F C x U O s w h O R p j C W S b e V / n 5 S h d o o x A 1 v H S x j P a L w j o f m K A t T 2 0 S 9 Z u W s P 8 P 4 M K l X J Y o o x z o b q S F c 0 g D 1 S f U k f D q 7 u n j 7 z s y M k o x j h j O 5 6 z I o U e P H o m 6 1 D h 1 D P j o q e J 8 y k y B a z j 1 W k Z i s h y / W h G 1 U E r W Z M D k D s A E T Y b p S a S t E w p o d 0 8 3 3 a m 4 K 9 y 3 N / n Y Q o T P 8 7 j z M R f y h e j 6 9 V u 0 c + c 2 t U c c V k d k 8 f G Q l W 6 3 x V C 8 z U u 7 i 9 0 0 K j 7 v t f L r d P j l l 9 Q r R d G x I I B h J Z s N y U Z X 7 j f Q K M a b R L i i Q C n Z h G V y u X 4 c m H Q v c t T H 2 t s 7 q K B g p T r z 5 P r r F 1 / R h x + 9 p / b m J w z v E N + M u z i F E 6 5 D 6 Y V L t O + 5 v Q w O r g G s N 3 q 2 4 x z q f I B J 9 x U 8 d z s a U u d 6 c a Q n R 3 o Q J g 3 O Q m B y G M o l u g L h b 6 M 7 0 I E 1 4 z y U 4 t b N i k W F C V q + H D 3 O F y a 7 3 c Z 1 o + k E U P J X 5 v P 3 7 x B 1 J + y j J z v q e x I i C 4 O F h N f s 2 7 g y 5 L p G Y o r 4 O l R 8 5 l Y a H 5 e 9 H 1 A o d N I y 5 m e T 2 + D x o D f C I e H i A S w U P o T C G x u b q L T 0 E g 0 O D a l X P Z n w A E B 6 E h W u K l C 5 q f K L r 1 6 8 Z j X F x N g p N 3 e F O j p B 2 7 d v E w + I c c 7 r n i O 4 T r B 0 m / N S x f H w 1 z o S k u W H 8 s q 5 l x i T K T E 9 j 4 a d 6 S G F Y q E w G b U l 1 0 M r U v 0 8 R u l a + Q 1 K T U 2 h Z c s z K C k 5 m V J T U g T A 4 3 R R W I b n n t v D o 2 i f R M 3 N L Z S f n x d w u + Y r u K G o D 8 F 1 C y d 0 Q y q r c 4 S J T q I n h X A J z 1 8 k x 8 r 9 t L v E R n a b t F h w J a / W t K v X R Z Y W d h d M o l H 3 s m n b m R Y K E w S Y o F M n z 9 B z + / f S U 7 / a Q n l 5 e Q w T d O L 4 a f G U 3 8 q j b X / 4 4 Z R 4 L z 6 8 I K 0 U L t m V y + V 0 + / b C h r T D q i B S O J 0 w y x K s 7 d R Q + w R D / P z B A 7 R 7 D d H p K g d f M x m s I M p J m 7 l x 2 q w S d a j I / L E Z O r o u J k z G J / l 0 9 R t Y L k y i g v O v v H K I W t t a q a + v X 5 2 d n 1 C A 9 + 7 b T S U l a 7 g 7 U n / / Q O D z o 9 e F y x 1 + o K J R D + 4 / V L n w 0 h 1 p j c N F I P 0 + + A y H 1 j v p x A P Z p x C g T Y z 2 G 6 5 2 5 P x E Z E + J u I x i c o s K j z E I o b V Y M B 0 / f p J 2 P r N D 7 Y U q M U l 2 6 d F a m Z / P b m F p a R m H 1 O c j j M 7 9 / r t j 3 A 0 I f f v S 0 l K 5 4 2 x Z 6 W V 2 v W C B 0 a s d r 5 t O 2 w 2 h 8 + m E 7 + Y T h r e h N 9 Q 1 N F 4 v D R U A K y o q o K L U y K u i R 6 T L N + 5 K 4 I K G w q A T y 1 A 4 5 q v 8 9 G B w o K e 3 l 1 5 9 9 f C 0 9 Z K B / k G V C w q v R e M u 6 i V l l 6 4 I y z n z Z 3 E 6 X f T 1 V 9 + R 1 + e l N 9 5 6 j Z J U v z s U Z v R C 3 7 t / j 7 B W / Z S Y k M B D R P A d 0 Q c Q A w g n C 0 P i 0 V s D 7 2 k E Z L L Q / 6 + 2 y 0 7 n p r F U E H p k n K q K o 7 M 1 8 Z S R k U 6 b M U l g B C n i X D 5 7 6 l P s 6 m m Q j I V h o T g 5 L G 7 K j u m i R 4 / q 6 d y 5 U j p 9 8 q w 6 E 1 7 T t f t A y c n J P M L 2 / L k L H M o P p 8 e P u 6 i 3 t 4 / e e e 8 t S k 5 K U k e n C q 6 l V k J C P P 3 6 3 T f F e 8 f Q s a M / h F h C w N z e 1 s 6 N 2 j g + O D h E r a 3 t P J r 4 q 7 9 9 Q 9 V V 1 d T Z + Z g K 4 j u 4 P u U R l m r c 0 P O C p S 7 e c 8 U u 8 r i c Z B F u X + + Y n W q r q w x X P w J + T l 6 / s 9 B y t C T l c W w I G 4 g w g j V f d d X d o E / e 2 K L 2 Z t d f v v g b / e a j 9 9 V e e O H z I G h x 6 t R Z e k f 1 p k C j 6 r m z F 2 j / 8 / s o X s 1 s N J P g 0 g K M w s K p b V / D A p y r l 8 t p H 0 c a 4 + j I d 0 f p z b d e V 2 f D C 5 / J K V z H c 3 W J D O b k y B + s o x Z 6 q N + u v E u t E + t p b 9 E I V X V F R n + / i H L 5 L E l b u J B N C U Q 8 A U x Q V n H 4 u t J 0 8 q M y M o t Q O J O S E m n b t q 3 0 7 d d H h J W o Y Y t z + O U X 5 w Q T B A A x T V g 4 J Y u / f e j w Q f H V / f R v / / r v d O C F A + r M 9 M J n i h e W 7 p X N 8 v O 7 v a F W y v h Q 8 n r c V F C Q S 7 t W e e l i 3 d w + r x k U M U D Z 4 1 I 5 E B E 2 q q e 2 P 5 V s 9 v B 1 q 3 C C d U E d K V 3 U R y b P D D u b M G v s T O 4 l l K D q W C n i b 8 9 V e t g J B k Z O N 0 d m T E w M p a e n U 1 I s w u t E 3 Y P J 6 o y 5 F T F 1 K J + 9 Y N G j e l p z L + J K 8 3 x P / R C Y r x C + d s 1 h 8 s q k e c C k l a K G 5 W O h A q N C H l Q i 3 9 3 d S 8 + v 9 Z J P H D b e D 7 P + R E T Y 3 C q e 0 k b r t N g 2 q T h T R g z x 9 + e i 4 p L V c 3 4 t 1 N 3 d w x G z + Q r B C 0 z N P J s w u + z w 8 P x W 6 X h 2 l Z t i v N 2 c n 9 z o G 2 T K Q q m p y c K q w h G y U m e / c P 3 C 3 B 8 z p Y h w + S b i 1 4 d Y J 3 3 D j U / T 6 Q S X Z S b 5 f F 7 q q C q j 3 r 4 + u n 3 n H t X X N 6 j j 0 h d C 5 A y T V n Z 0 d n J P c 3 Q y T U p M n N V 1 Q y R y b A z z m A / R r Z u V 7 E L N R 4 O D w + z u z Q V E W L L h 4 W G 1 N z e h I b o o q U / t E b X 0 W z n 0 L j V B 3 3 7 z P T W 3 t P D i B F b 4 i O L 7 R s I U 6 p Z T N + 7 N X q q W u D y O 9 b J X B K D C z z y A m k 1 Y C O 2 Z o u D y G R g 3 t G b t G h o X h Q s g p a e n c f c g v J c R I m M e 1 u r + v Q c c R E A / P 0 z o j 3 n I M X 9 5 T A y S f V Y A j U J 7 0 o X z p f T C w d k D D Y h 4 t r a 0 c R 0 N j c t z F X r P 6 7 k v t I V K G b x I m z d v 5 P 6 L u 3 Y / w w + O p s Z m y s r O o h O i m C F Q E W / 3 0 L I 0 8 4 6 b s p y + a W 6 g b K m b a G Q 4 O M 4 p a K X m / r X z 0 n w 8 c c l k J c f 5 a f c q w 1 o 0 S l / + 9 S v 6 4 M O 5 j V H q 7 e 0 V M D 3 k 8 D U s B a z S 0 N A w T 5 u s h Y 8 6 M N B P w 0 M j l C z c M 0 A 6 k 3 6 o G C X 3 h I N e 2 x p D 9 l l 8 k L q 6 R l 5 A A N D O R 7 C c G k A N V G a C i 5 4 u 5 C w L D w F c 8 + Z u L 1 U 2 + w V Q L v K J V J Q 7 d 3 d 3 q c n 2 6 R / / + / 9 S e V P K Q 5 m B X h E L 1 b A z f K l E 2 P h x / S 2 6 e 7 u S K i v v U F 5 + L o 8 X e l R T T 2 t E P Q m A T C d Y I r Q p A Q 5 M 6 q 8 t E F w 7 N K 6 i U R e N s V B X V x f F x y d w 3 z + v e D D c v / u A e 5 n j e 8 G C P X x Y T f f u 3 a f K i j u i 3 t R N D n c n 1 V X d p S 7 L G n L 7 H Z S d M n 0 B r q y 4 T c X F q + Z l A S G 4 k 2 j j u l h 6 m T a t j K E B X w a N u O 2 i P h n 0 6 / A 3 c d 0 v 1 9 t 5 6 u k J A R c e b O n J 5 n 2 G C w t 1 3 7 T f z h a T Q K P + v J C G X K m g 2 / c k 8 o t C 4 m v 4 n n Y + s 1 3 m f X 5 e s w n v 5 X a 6 B G B 5 1 N f f z 7 0 Z J t e B M N h w 6 9 O / C g s d P i c C E Y 9 q 6 0 Q d K I P / 3 s Z N 6 9 V Z e V 4 + / T H f w w h D j B C 5 U R f v D Z C n t 4 Z e 2 L 9 z R l j + 3 3 9 + Q R / 9 9 o N p u 0 l N J 3 w G 9 A / U 0 F + 8 U E b j W Q e n N P a e f I D Q u o e 8 o i 4 J C + V x O 8 W F c 9 O q / P l Z x K U i K 6 6 1 W d N E X B H 5 J 6 a G n B c D J s j l H K c V e f m U l p 7 K B b + 9 r Y O S B D y Y N A U d V K u E 5 c B 7 Y 4 E 0 o 1 B h x z w Q 0 1 k w A O Q T N f i e 7 l 7 K z M r k u p R R G h B U 9 h G h m w w T t H d j q j D P o 9 Q 0 w 9 A M C D 0 2 u r p k t G 4 u Q l 0 U q q q q C X E T s S 6 V r + F I w P 1 r 6 r N x H p c a 4 W T + p 2 4 M 2 r X 1 P T J d O n P L v B Y K 3 Y z Q u 0 B b J w 3 W Z M C e V E 9 n 9 5 L X N U J Z o v B P f t L j r f 7 P / / 6 / 9 A / / + C l / D o + w l n C z d u 2 S 0 3 N h z o Y u 4 a b h S Y / 6 U 0 f H Y w b o D 5 / / n t 0 q f N b z 5 + Y W Y D D q + + + O 0 4 u H n u f A C I I i 0 w m u Z U t L C 6 1 Z U 6 y O T K / G h m a q r a 2 l Q 4 d f p E u X r t C + f b u F O 2 z h + d Q h f N b K y r v U H S e / G w Q 3 D 9 Y b i 8 U h K O E V F s r r c V J J o T k t l A D q g W m B c t p K Z H R P A S W 1 O O 6 e U S 7 n G L 2 x 1 c Z P K A g h Z Q C i V x J E f e f O 7 X v k F n C j f p S S l k K v v / 4 q O V 1 O 6 m j v 4 L F M 2 u o A q O a m Z l 4 Q D S F v v B 5 u n T F I M Z u G h 0 e F O z b G 9 b T y 8 h v 0 2 m s v c z e m y c J 1 O f H D a T r w / D 6 u e 6 G X O t q u H A 5 H 2 M B H m 7 D A s I a I Q s L 6 b t y 0 Q Z 2 R w r V + P G y j B 4 + D b V 9 8 7 S c B 5 R G u n 8 X v o Z J V T z Z a + Z e o W W J A S 1 e O 9 A 3 y Z r L T E d R i w w T F x i X w J P y A 9 m 9 f f s 3 9 5 y 4 Z J j + B X 7 1 n 3 7 P 0 7 v u / p k 8 / + x 1 3 9 a m 4 V c l P 7 x b h k h n r O H C j 1 p Q U c 6 Q P 4 5 m O H j l O 2 d l Z 6 u z c d P P 6 T Y Y C H V k / / P D d K T D h u m D w 4 c 0 b l d w 3 E N 2 P 4 D 7 C W m G Z 0 E 4 B N e B B j 3 Y 0 + D Y J w C u E V U W o H E M 9 Y F U 3 b A z W 6 b R Q T / Q O t f B U z x C + 1 n N r P I E F E a T k d 0 V 9 0 4 y y n K 0 w p 4 X y x W 0 Q T 2 g X R 5 V Q 0 L W F C l q q x d d A 2 w N 6 / + A q r h t d u 3 a D N m x Y x 8 M x B k Q d C m 0 9 a K O Z r J 6 e H i 7 Q S B A K M W D 4 / s g x e v m V l 7 i Q 4 m / M V Q A B l g I D / H r E 3 y q / c o 1 e f + M V d V b q Y m k Z r R e f D W F v v B d 0 / 3 4 V L 7 q 2 c d N G 4 b Z a + b o B a D T 4 6 p H H u H a A H 1 Y z n M X T G h g Y 5 I G O E P 4 P g k L H 7 1 q k h e L A h I v d v k 0 l 5 h s m b 1 o L 5 f U G 3 b w f E y K j 0 v I 2 B g I N 2 K K h F j 0 o 2 l v b p 6 3 H X C 4 r D x R q C I 2 l s A Q I S s h B h k H r N R d d u 3 q d Y Y K W C 9 d s 2 / a n q X 9 g i F 2 5 6 9 d u s g X F H B e w N M b 3 3 b R p P S U K S B 4 9 k i t r o C 6 I u p x x G D 9 g g n U 7 d / Y 8 Q z K t x E c 2 D s U P u f w 6 L 7 Y / 0 W 3 5 S S X u P m 6 Y + R K 7 e + K O G W H 6 K c C 6 1 h h D 9 f W N t H r 1 K o 7 A f f P V t 6 L S 3 x a 2 F w K s A J 7 k x h 7 h + I z 4 B v K z z u 3 z D g h g W p p b 2 U 3 c t 3 + P O i p 1 / 9 5 9 8 W f 8 H H 3 c s X M b v f / B O 9 P 2 i M B n R l 0 N M E w n r B e F v n k z 9 W J P S 0 3 l 9 0 A 7 G + p x 8 n v I 7 6 K / E b Z 1 j Z h O b e q 9 W 8 r J l J 1 j M 5 e l / S T w h N P A u J X u 9 u V Q W n o 6 u 2 u f / e F T s n D 9 J L R 9 B k J v A 1 g L o 2 A Z r g g 3 L T k 1 g w a d N m o f s l P 1 Y z v 1 j u L L T V V L S y v 3 t s j K z u Q o I S y P F v 4 + 6 j o I M G B p G m N d b T p p 2 N A O F k 6 w W m + 8 + a p w E W e e 2 A U W G p F J A B V 8 N o T e k 7 E x T 9 j 7 t 5 Q T u i 2 G O 7 6 k U 1 p y J g P 1 c 0 E V n 5 j K K 6 t j e R g A c l A U r C P f H l N n g 8 L 4 J j T w G n W + L o n s q 9 6 g h H V v U 9 1 w D j U N p X K b z s 1 m T N O l X q S E 7 9 c n Y E J P B 7 R 9 T Y 4 E w g J O Z 4 1 m E g C E t U N d a D q V l B R z Y G M m A e C 0 t D T q G b E I l H A / c D R 4 X z C x T L j 7 t 5 S T K V 0 + n 1 / O w / 1 z q 7 T W Q Q 2 9 6 G 1 t p d S 0 F F 4 B A 4 2 d O g G 6 x 1 R M N c I C 6 W O Q I z b 8 C F e 9 n K f W o + Y e y l 8 5 / d T O g F n O X x 4 q N M q i L m W c w R a h f v S U P 3 7 0 B H 3 7 9 f d U c b O S 5 / u D w l 1 L 1 L / C P S S M w v v g / z b 0 i m I W g I l P 8 X H 5 d 8 P f w 6 W a L O d u V / 3 8 J W + R t W l F K l 1 p S V P 1 K C R 5 / O e C D O H x / q 4 m y s h Z p Y 4 s j v B 9 0 H d u j a H / 3 G T 9 7 a 9 / p / c / f F f t E U f o Y F k Q b E B d q f z q d Q F l H s 8 + C 7 f Q 2 E U K Q 0 8 w W e f Y m J N e f O n 5 k K E g x w R 4 T u c 4 2 W N i 6 f X X p 8 7 w 9 M M P p + n Q o R f 4 H p y 4 D 7 A 9 5 P U g 6 S g f J n M Z p + 1 b 5 9 6 + t h R k S q C e K c 6 i 6 / W i E L v i + Y Z q / V x A / d h a k + m l 1 c v D Q 9 X f P 8 i h + a b G J g m L u A Y l 6 0 o M c 5 X P T Q i 0 w G p h T o k h U T d L E P C 9 9 f b r 1 N B j o 5 Z 7 F 7 j t r L q 6 h r s x I f A B w H D t E Q 0 E U D 4 F F B p 1 E T 5 H n z 4 J V I 5 w D d W b m E C W 8 7 e r T V f K n t u 0 k h q a m u l u X 7 6 4 q f r r B d 0 N s 2 l s Z I B e 3 4 q o m 3 A 5 J h V O F G w U 8 u q H N T x b E s L n q F f p X h z z U V t b O + X l 5 X I e M z K h A f v C o w Q 6 u C 7 Y 3 g f w 1 q 5 d w 3 m k m 4 1 E n Q M A S w C F J K w T e k 0 A K K 9 7 n L Z u y a a Y e c y x 8 U u X K d u h 0 A s 6 J S 0 n F C C T w g T t X u V m a E 4 c P 8 k L s H W 0 d 3 J 7 E k Y H f / m X r + j e 3 Q f 0 1 F Y Z T a y 4 W b E g m K B 7 1 W 0 q h / a y B G 6 s x r p X E M B F K L 2 + T q 4 R p Y H q G h b 1 W X 6 Y q Y Q b o W 4 M 9 n t 7 5 z d T 7 i 9 d p g u b 4 w m N Q p W k O m x q m Z g n q h G u F n 9 9 q 5 W H j K w Q 7 l y 3 A O x 2 x R 1 R f 3 q P 6 z 9 o 7 0 I B T k q e f 9 Q P Q s Q v N 1 e u l K i 7 W T l i M e 0 y H w p I N 2 z j P I Z u M E R 6 R l p D X t Z t J 4 T V 6 w u 5 f 0 s 9 W e V c L e b 6 K Q g z s a O Z t e f Z 7 T z M A / 3 y I C y k t m f v b p 6 u z F j g U Y B x b i G 6 X n 6 D t q y X 1 3 V 3 k Z v K y y v C d t i 1 q + D E 5 X o F k w I n k G d r J b Y K L N S z j P d u q f + Y 0 u W D 6 h 9 H z n q v V p u V A w 7 G C B 0 s M g I F x s Z c j M v a u D m 0 h / h c h E K / Z e t m z i P U f 7 n B Q f c b h 8 R 7 G G h V s t p k D 4 p R l 1 w / K g Q m b L W F w o / I o y 3 K T D L n N G J C R V k 2 K p 4 m 8 m U m 7 S x 0 6 6 8 c I l g K d L j V f e 6 w u M D J E 2 d 4 4 p T 5 C n 8 D T 9 + v v v y a 6 q 9 / R 4 / K / k z e M S x X E x 4 G r M A R B A n J C J P O Y + s H r e H v 4 R J N p m z Y h T B k A v P l 7 S u e f X 2 k p a w b T a G j e V H 4 u 7 q 7 2 a p U V 9 U G 6 j R n T p + j D z 5 8 N 7 A / H z G I S U k c 2 C j a 8 R a t 2 f s x f f 7 Z 2 3 x 8 c p e q z U / v k M A w O D o F A Q o B T C R p o c L d w 6 W Z T N n 1 y K g E x w Q 9 l T d 1 Z i K z C M W x q l O 6 W W i w P f L d M Z 7 C D C t s j I 6 N M U A Y z r F 9 x 9 Y F w Q Q h g n f 2 z D n K z M w k m 2 W C E m I m y C b + F o a X Y M 6 M 7 p 5 g v 7 + b b S k y + K C T w S r x d A Q A S y V u I x T H w t 3 D p Z p M 5 / J N i D S 5 E 2 h O i p / 2 r u y l A y X m t F b N / T b u P O s T B R Q T b x Y W F t A b b 7 5 G b 7 7 5 K p / H c U Q A F y q n y y v g O U Q u t 4 t e X O + m p w u C D 6 g V O T n k d c v 9 c X F 5 A X j A M g G c M F u A J e f 6 8 N P q 1 T l T 7 u F S T g u / y r 9 g A S i d t O L i E y j W P k H x 4 u l q R q H z 7 D d H y + j w y y + p I 1 J w A T H q N 0 t Y l 4 W q z 5 N C X 3 3 1 L W V n y Z H D W H f X K E z K + f B h F Z U + E u 4 n L B H A 0 Z a J I Y K l k l t 5 T i c f L c 9 c W B j / l y p L 6 b 1 H p i t h e 9 f n c j + 0 l s Z G W p E f H N i H G 4 o W / f u d c d Q 5 Z M p n C W 1 I b 6 c 7 N 6 9 T W k o K D 1 3 H 3 O b v v P v W F K s 9 H / 3 X q Q b 6 8 G D B l P 5 6 R m G Y R m l D K l t I z N C L L S e v R y S v A N t N P t X 1 C H 3 5 d N e j g y 8 E 5 y Q 0 g 0 x Z h 8 I N x E 3 K z s 2 d c r P 6 e r q 5 T o W l K 8 2 o m 8 1 x t G n T B t r 7 3 B 7 6 + J O P 6 N 3 3 3 n 7 i A p u U m j E j T F D T Y J K y Q s r 6 6 K 0 h D + s U a q H 8 H D w y 3 r u l n k w Z N k e d A Q J Y E D p l a m V m 5 1 D X 4 0 7 a l R 8 c u m A m O e K S q L W l n c 6 e O U 8 X z p X y / B F X y q 7 S 0 e + P q 1 f M X 5 6 h d n J 5 Z m 7 X s 1 k M 4 E y C S Y P k n 5 C z x 2 J a M Z 3 C 3 b + l n C w X 7 9 e Z 7 l G 9 c 3 W m e C r L a a 0 G + / s p J U 1 O i Y W b O j Y 6 Q v E J C T z D z 8 X G m e c I X 6 r K S v L R 1 p W h A G B k L + Y N x E B E u M N Y w B p u G t b p T R H u 4 U y C q / x v / 3 G U / u W z N 9 S R U O F 8 / 8 g E X a m 3 h r p 7 A Z d P D d 0 Q b p 9 0 9 6 T L 5 3 W P 0 S u v P K P + i j l k S p e v c 3 B M 3 E z c W B / D o w X X J z E p m a x W G 8 X P Y d 2 k p a q e 0 a n u G W D C b L a d n Z 3 U 2 t p K r 7 3 5 C n 3 y 6 W 9 p Z H S U J 9 + c S V i m J j F r N e c x H H + y 8 K D q H p Z B C B 2 9 0 9 Z K W i R 5 P G C p t H U S + X D 3 b y k n U 7 p 8 r X 2 j D I 9 H P I k d 4 o k M d T 1 + T K N O a Y y 1 K 2 h W + c X X n D z t H S z T 6 t V F t H z 5 c i o s L O Q e E 9 x D 3 G b n N q X p h D W e P M L C 7 H p q J R 3 5 9 i i t i A + u C Q V p S A o z 1 P z x D I s R H J U X D z d O C i Z M W Z a Y 6 A h 7 / 5 Z y E l c y z F E T J L g h i U l y T d r e r i 7 K y s 6 m p H h Z c O A K n q 8 J 7 W F g J s H d t Y V h B H 3 9 M M T C G G C A F Z 9 J P V 0 9 P I v R 2 v x k e u O t 1 8 k l H l L / 8 e e j f E 6 H w Z H G X A o a k Q + x T A I e C Z k G S S W R 3 7 d / m / g r U + / d U k 7 m j B 0 L Y W Z S 3 H A o f d k y c h u M U m x c H L l 9 u A D m l P r a c 9 I y c W 0 w / / l 0 S l X 1 T w i g L h e v f + 3 w s 7 y s j g Q G U E 3 Q Q O 9 j r j P J I I Q E J g i V T v I 4 r B M S r 2 x o M p l 2 9 Q 1 M F q m B Q h 3 B Y X D 9 n z S M v B R 0 v W n q i h z h h b r P B P 3 9 b 9 9 Q p 3 C L M f W Y F o 5 P n u M c 5 1 P S M q i t r Y 1 H 8 G L e v 2 + / O S K O p f N 1 9 Y s H 2 R S A A h C p r d i H 1 T L e L 7 M k 0 1 q o u g F E m X D T L J N G q F q o v n d q x d p s i r P P z U x h 9 i J M y P n y q 4 f F l b F Q Q 0 M j l V 4 o o + P H T / F M S F 4 B w J B h d i Q 8 q L 6 + 1 E U 5 w o X G n O v r 1 q / l q Z 7 t V l g q A 0 A q P V v o l C B p w B R U 8 X H m v A e m r U M h w S 1 x j o 8 z V F r I N v b M 3 E h p B q 3 N n v v Q F U Q 8 9 U I A W 7 c + R f s P 7 K X n 9 u + h 2 t p H X N / S l h 5 C H S p m Y o z z Q U v k p 8 G x q d 2 K A A 8 e a h I k Y y j d S 4 d f 2 S v + Q u j 9 M k M y r Y W C M N O P j 5 + U f h o f G + M t t K P Q v L 3 P o e d L X N x v c S 7 6 / r t j 1 N H R w d A Y e 6 M j C o g 1 r G 7 d q A y 0 U 6 F X O S b n d M Q l 8 m y 1 G i b U V x 9 2 W B g i e b 0 B k J 9 2 F T m p b 1 R 2 2 E X S U P n 9 5 o 2 y m n o F Q 2 9 y N l m s 8 g m b I A q I L j A p k + a b M J u M 9 c X Z h J m I V q x Y E X b J H F j 2 Q 4 c P 8 v V r b G q i w Y F B O n n 8 N G 3 I H K Y r Z e U M k r Z A s F D I 6 4 h e S p x c K P x + G + p V A E z A J i w T o C I B 1 O R 7 Z Z Z k a p f P I 7 w e r G K B 2 V P h 0 m j X b 2 T Y n N 2 O o H X Z 8 3 v 6 5 + X l q V x 4 A Y r W 1 j b K y 8 2 j g o K V 9 O 7 7 b w u L l U p P 7 9 j K 5 + S Q E V k / g q u H Y 6 s y X L Q u U w A l A A q 4 e T o J g H / 9 H n r E T 7 1 f Z k i m d v m g + r o G B g i N v L o u A G u F r 2 9 G F W b M v e 4 E 5 e b L e f b C 6 X L Z V Q 6 p I 0 h R V V 3 D s 8 5 i z v P L l y 5 T R n q 6 g E i 4 0 i 4 / n a u W k 1 o C q m 3 5 T l q e g G 5 G P i p v m N o V y e / z z N r R d i n L 1 C 4 f E i 0 v I H u M g 4 c x 6 D o U X L 9 Y + / w K n h m F B 4 x x Y h e j v v j m I h W v 3 8 j L f / 7 m o / e o e P U q a m 1 p 5 X k q M B Q e l u l 6 o 5 X K H g m Y B D Q 6 A G G 3 C o 9 A Q e Q W L g J D B F e P + / S 5 h U V c H v Y + m S Z d q W 4 y d 4 V C K C / O I w q O r F i g Q G B 9 I + G l 0 J l q c / W W m B j v o u L k b q q t r e P h G 2 w 1 U N i 5 8 R U N 3 X 5 R V w q d + g t h c i z y N t A / Q M k p y a I + l U O X L p X T M 8 9 s 4 4 Z X a X l k Q r 8 / h 3 g 4 w R K d e W g X 1 x A W R 0 G D r Q D n m Y J R w h p S D d 0 + a h J J r 1 r o d o 3 z T L E f f f y a e m d z K i K A g n J j 3 T x 1 M J 7 I s F B w O 7 D a h X Y D z a D 0 B D / t V B F M T J 6 C 7 6 k T 6 o + Y U b e 9 v Y P c b h f V 1 t Q x B D a 7 n b K y l t O K 3 F x e n f 7 Z P c 9 w b w g j S E i t r e 2 8 B h X + z 5 k q u w Q V E A m o d L A h 0 e 6 h t Z k C H G G N y m o x b M a t B h R i M K G T J n w u + u h 3 b / L n M 6 s s V 2 o i A y j 7 Q J t 4 + m Z z 4 U J D L 4 A 6 X R 1 v K q C g w x t C Z y F 6 2 G n n 6 Z A n z 6 e B n h F Y R N u o v r 4 + 7 k S L p E G C a 4 c Q + J n T Z 2 n / g X 1 0 V s A E 1 0 7 D x F s B E 6 D a W T D G w z S q 2 v 3 0 e F B a J 4 a J h 2 u M 0 8 e f v K 7 e y b w S R j 0 y f i g 5 k 7 s g A S C s f Y t C g a i U s d H X D O J 5 H Q z a k O M N O z n N + g 1 r V U 4 K 1 y U 1 N Z X q h Q u I R b Y 5 g q f A G R 4 Z o W 0 7 t o n 9 Y J i c k 3 o N g N q x c p y h 4 m n M h s T r O I 9 I n 6 w 7 k Q / z B 5 r / x / R R P i 2 f L Z Z 6 e 3 o Z J g y E 4 y V W u H B M G u e w x I V F 3 W Y T 4 M H U z d g i 6 T o W 0 t q S N b z I g I R H A l R + p Z z i h b v M d a U A S N I 6 w d X D d k J Y K 8 B 0 u 8 X C 5 w A R D y w E U M J S / e 7 3 w T W q z K y I A Q r y p u b z 0 A 2 L X z 0 5 f R 4 u I C h U Z t K 9 9 p l b d s e d z k D v B w m U t j Q y 5 e f l 0 l / + 6 0 s 6 d f I 0 n T t X y g G O 4 H k d / g 7 m k W D 9 A d T w u N j n 0 b l q K + p Q M X Z z e Q E z y V J e 2 x w R d S i t i Z 4 m D g V f b k w k q z 1 G 1 K U w P s h O V l G n Q v T P L H p p H Y I S a k c J z 4 3 7 9 + 5 R Y V E h R / Y k T N I y I Q + L h I 6 w G C K P D r O o P 2 F 1 e S w K g C 5 F V R 0 W a u 8 X / 2 c S W B u z x 8 h u 8 d D V R x h r h q i e j O w h E O H 1 j N P v / / C e + g T m l 7 j k e H p E T r I s L 2 I r h Q Z G 6 d / j y S q 3 2 l q Z w W J 5 J n m y 8 n v 5 B V A P u W E b E G m 3 D n m 0 H W G l Q 0 R B k 5 M F T G I f s G D e C b Z M X l 8 Q J m X R O C + u X U W z h a 7 W W d R 1 l I m h 8 r p o + w 6 s S x X + X p g x R Z T L p z U 6 O k 7 b c 0 X F W 9 x 0 D Z X e S q h Q G p c 2 V M b + f P o h g Y T h F t L C K C j E 9 w V M N T W 1 P J Q D Q R p 9 D r 0 d 0 A O 9 t M Z K 5 6 u t 4 p i 0 S r h W s q O r u G Z q X y d A B e s E o C b E u c 1 P r V O f I j J k z t U 3 Z k n + j H x e j Y J v P i r P I Q V D u j H a D V q q a u q R 0 w A g 4 K B h w n f C 6 o Y a G I T C O z s f U 0 1 1 r a g 3 5 b F 1 0 u c w L 3 p 1 T Q 0 9 6 E o Q 9 S M J n g R R 1 Z / U t d I P I 3 k t A Z N 0 + X z C O n 3 2 T x + G v f 5 m T p Z r j 1 o j q g 5 l V H V 1 F 4 1 5 H L I u p e p T m B E J 9 S n e i i S 7 l I j n T m B + q F + 4 A I / Y 7 F 7 l p I Q Y 6 f d p o B A O H x k e 4 R m Q T p 0 8 S w d f f J 5 B w T n t + i E B q N L S S 5 S c l E w 9 j s 3 i v D g u j j F I h o Z c D j y I B 1 I Q J D l F G N b R f f 7 g L l p d X M D v H 0 m K S J d P q 6 Q o S V o o F A r 1 Z E X h 4 K c v W y 0 k 9 X R W F g v p l + o O 8 u f j I e 1 + e t A u h 6 1 o Q J A 6 O z r 5 Y T E s o H r h 4 H 5 x T A A h Q I J r J / M K E v H a Z 5 9 9 h o Y T B E z i u 7 M V 4 v P K K v H r k F f X i 6 N 5 + h q 6 y G a d i E i Y o I h 0 + X S y x i V Q V g J a 9 w V U B p j k V h S c Q E F C w h N a T k I i o f p 5 p K E O T b A s C n z + n D 7 q H Z H j k 9 r a 2 3 m L V F l x h 2 c w Q k 8 I f U x / P 4 S 9 L 1 2 6 Q r 1 9 f Q z V x V o r j b v l a 2 R 9 S V u k 4 D X S 1 w v d i x g m Y Z n 8 A r L f f x 5 5 r p 5 O l m t 1 b R H r 8 m m V X 2 8 W d M W I p 7 c K o 9 v D u H 6 B P n G y X 5 z e 8 k X k X 7 i i Q f 0 o P T A A T 2 A r b x u A 4 n 1 D E g d 4 O 9 j b Q Y e f i q X q q m r u + F p Q W M C 9 Q 4 w N u U g A R Y O E S V k u P 7 K H 1 J u w D X m 4 M E g A T F s l O S O s X 9 S b P v / T 7 / h z R a o s 1 6 N A s S 6 X N w p o B F S 6 L q X a p j R Q D J P e a q B 0 x y 0 G S 2 1 Z O M o b / e v J B F B U V u Y N E B n z U 5 K f D q x x q v N B k J D n P n o 6 C b c P l i w r K 4 u u 1 N m E x R E A G W E S E L G V U h Y K E 7 f w l m F S 9 S a P k / 7 5 T 5 8 Y r k F k K g q U Q Z e u 1 J P F 5 g g A p R t 8 p 1 i p M J Z K J / F L 4 s T / 5 F Y q k J l G 6 j Y Y 7 o b A Q G V U T m z l B v s i z 6 D I Z M z L J F 3 T n G Q v r c 1 C j x A J 0 m T r J D u / A h y / c P N E v Y u P A S b Z h G B 0 + Q J A B W C S Q C G h a 1 F S Y n D a 6 0 i V 5 X p 9 u 7 p r U U G l l 2 o F R H D / D F A B K A U W Q 8 X W S U E F K 2 U A i z H i D X C S Q P G W J f d V L q C Q G y A g 4 I 0 x r 7 b Y 5 x / e x 1 Y d C 6 R g 4 M S Y 3 1 / s Z G D C A i W A a e m z U E O P m s V I W S V s A 5 Y J e b h 5 I q 9 h Q k A C l s k n Y P r g t 2 9 S x r J 0 / o i R L s u N K F B T d L 6 0 W l g q C V X A / W O o Y K F k F 6 W p l g p J Q c U w C a n j U s i r b A h O W s H b I B j A b 5 V X x w E H j u F f I C + B 4 d c Y 8 k G Y / L R m u Y e y h Z X C f i h I f r p U Z + c o n p y c M g h S 0 M 2 T W 1 l / U s E I 7 q e n r J P b S f / w + U c U F y / n j 4 8 q C t S 0 O n v + Q X i o O E m Y Z H 1 K J W W p J D g q j y 3 g 4 X 8 K o i B V + g j Q M A h w 6 J z O A w 6 9 l Y n 3 s F X 7 4 a 2 T 2 A q L t H m F m 2 6 3 W u U x A B V Y p 0 k m P V M R u 3 c K q o B 1 Y j d P W C Y A B Y g U T L B M H 3 / 6 H q W m J v N n i U r K c q M h C t R 0 O n 3 m r g B F u 3 8 2 B k s G J g x Q M U w a L A 2 T z A d A U h D x s Y D k + R C J A m 8 U A F A Z x R W 2 R o j C 7 H O S I A X A Y o h w T A E k 8 g A n A J U R p E m D B n X b k 3 b z s E U / y E 8 + e 5 + S U 5 L 4 4 0 U V l A C q I / Q u R h W i U 6 c q i K y w T s p K B S y V c v + M Y A E m 7 C u I N G A s 5 A 0 Q c T 6 M R P H X G f 4 l N 8 a t y A X A w T E F D X 4 Y I i R 1 T E P E W 5 w X 0 O h j n C R E w T w A U l t V Z 2 K Y t F U S W 4 t 4 n z / + z 9 / j 0 0 Q V R p a b U a B m V V n Z f R o e 9 Q h Y g p Z K w h T O / Q N E e h s E i x F i h g J E q Z z a V x L F H r + U A I X e y o O 8 B S z 6 G P I h S c H D U M l 8 A K I A T E a I k D f C J K x T A C Z Z X 5 L j m 9 z k i L H T P / 3 p E / 4 c U Y W X 5 W Z j F K i 5 C N 1 z T p y 8 J c C B 2 4 d 6 l Q Z K J O Q B E V s q B d S k O h V o w o / 8 Z 4 B I U h Y U I F E S W O C X z A W 2 M h n z g W M M k c g b I A J U Q T f P C B T g k X l Z X 9 J Q S a s E V 0 9 a J d m z P D s n k 9 7 / K P y S o F E F J Y D q 5 F s V 1 d z 0 / Z E r w g X U I I W r U w E 0 Q C S t F I O k E q P E / E i I 5 L G p E k j g l x J g 0 V t 5 H O d l X m 6 l N T L k t Y U C P H q r Q A q x U L B G g E l D F a g z y W g e X D y b z S p c v M / U 5 4 5 q N k W B W o A a 6 9 v p z t 0 G B Z Z y / y a H 1 L X b h z w A Q p 4 T / g L 2 5 X a 6 c i o Z k r d G 4 C E P A B j 8 4 H g A I J 0 0 V E G g Q i 2 T g g h b H S Z n i 2 S 0 T N L V g 2 U S B 2 n Z 8 g z 6 6 L + 9 w 5 8 h q r n J c i s K 1 I L 1 z d c X R P G G Z T K 4 f 5 z H M Q N U g a 0 C C / 9 Z b / E 7 H F W A Q 2 V l X k L F 0 M i M z H N S M D F A c j 8 U J g 2 Q E S p D N E 9 F 8 r D F D K 8 Y a P j H / / G p e v O o 5 i P L r a b H U a C e U F 9 9 e U Z c S U A E a 4 W t h C o Y U p d Q M U Q M k g Q L Y s i m E e D Q k v k g R O J X I D 8 Z K A 1 T i H v H W w U V g 6 W t k g J J 5 O 2 i L v j P A i Q z z z 3 + Y y s K 1 C J J l G P 6 + 5 c n y D c h 3 T 5 p s T R Q O k m g x C + 5 B V r M 0 3 R Q A R a V 4 4 w E C A c l S D o p o A I Q S a C C 1 g j H J V B c V 1 K W C e 1 J O A 6 A 3 v j 1 y 7 S y Y P q F A 6 K a m y w V U a A W X V / 8 + Z g o + g B H u X 9 i y w s 0 B 6 C S W 0 i D J X f k h h W 4 K w B F b + X B U I h E Y o D k M Y Z J g R S 0 U M o q w S J x X o 7 r i h W u 3 e f / 8 r u o R V p E W S q a u 6 J A / U i q q a q n a 9 f u i Z w A K G C p J F D i V w A m D Z c E S u U V R P K 3 2 O I f o J G Z A E D B N i e 4 e s H e D x M T A E d b K B n J Q 4 J b t y I 3 h 9 7 5 w N y T 9 v 9 c i g L 1 E + n + 3 W q 6 e f 2 e w A E w K Q s F q A B Q A C z 5 W q M E J / h t 2 E 4 C S m y 1 i x f O M o k d t k B p 6 W n 0 8 a e R M X v r z 6 k o U D + D A M A X / / k N O Z 1 Y K U M D B S G v t h C g k T k G R + 5 L m D i v I U I e U A E m B R C G u X / 6 j 7 8 J L O M T 1 U 8 j S 2 V L F K h f g j C c 4 m r Z T W p p a u N V A g E J a A J A 6 p + C C D l R Q x M Q I u i R m J R I O b l Z d P C l v d G 6 0 C 9 A A q h u v l d R R R X V k y u i p x G L K q r F V h S o q K J a R F l u t / Z E X b 6 o o l o U E f 1 / X 7 x P C V H c A S 4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c 6 2 c 4 6 - a a 6 4 - 4 7 1 4 - 9 2 9 4 - 2 b 5 9 d d 5 7 e 4 8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 - 0 . 2 5 6 2 9 1 0 8 8 3 2 5 2 4 9 8 3 < / L a t i t u d e > < L o n g i t u d e > 4 . 7 1 3 6 5 3 0 8 2 3 0 0 2 4 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0 e S U R B V H h e 7 Z 0 H d 1 R X l u 9 3 B Z V y B A U k I Q m E y L g x w Z h g s L H B 2 W 7 H d r v 9 3 J 4 e z / T 0 e + 9 D v G 8 x a 9 a a 9 d a b t + b 1 u N v t d s C A y S A Q I J J E V k A 5 o p x V W e / 8 9 z m n 6 p Z U i s h B t + o v j u 6 5 9 x a q q n v P 7 + 5 9 9 k m W b y 9 c n a C o o o p q U W R V 2 6 i i i m o R Z P n u Q n n U Q k U V 1 S L J 8 l 1 p F K i o o l o s R V 2 + q K J a R A k L d S 1 q o X 4 B s l m t l F G 4 j d x u C 3 m 9 R H 4 / 0 Y S 4 M 0 h Q W r y f N u V 6 K d E h D l g s N D w 0 T M k p a e K M l X o G R + j K n S r 5 w q h + V l m O X I w C 9 X M o L X 8 n u V w k 4 J k Q 8 P g F O B N k s / h p z 2 o X x d q J y h v s N D A u H Q i c 0 7 I I m F 5 c 5 6 I z 1 b G 0 e 5 W b U u K J z t b E U q r Y D o z b K M F h o f w M 8 X d H u 6 h n q J / 6 h 0 b U / 4 z q p 1 A U q J 9 I S Z k l 5 K M 0 8 n j 8 D J C G C C k n x U e r 0 w b p V r 2 f b A n p t D X f Q / E x E + Q S l u p y v Y M 8 P g v F 2 C Z o X 7 G b + v t 6 K C t z u f q r s G Q T 5 P b Z K F 5 Y r v 4 x C 4 0 N d l F 8 r I 2 W L V t G P T 2 9 t G J F D t n s M e T 2 W O h k e Y X 6 X 1 H 9 W B J A X Y 8 C 9 S M p I 2 8 d j b u T h R v n m w I R h K 3 D L s D x 8 C 7 r p f U u q m i J o d 5 R a Z 0 O C m s 0 N j J M A / 0 D N D o 2 R h v W r x N 3 j U + x W l v b x N / 3 U K a A L D k 5 i S 2 Y l t f r I 4 c j h o 9 5 P A L S + H g B l 5 3 G n R N 0 5 s Z d 9 a q o F l O W I 5 e i Q C 2 2 k n N 2 k F M U W p / P x 0 l D Z A T J K L 0 f Y y N 6 Y a 1 L 7 M O 1 4 0 N T N D o 6 R o O D g 5 S R n k 5 x 8 X G 8 3 9 f X J 2 C J o 9 6 e P n E s n m J j Y 2 h 8 3 C X O j d K W L Z s C k N X U P B K W K 4 N i 7 D Z K S U 2 l h M R k O l F + l z w C v K g W R 5 b v o 0 A t m h K y A J K E K J w 1 U h m a y w U / v E F U s J T 0 f / V 4 3 P T d t 0 d p z 9 5 n B T Q O y s h Y h r P U 0 N A k 6 m M u a m 1 u p e c O 7 K W 4 u D h + f V d X D 6 W k J F N H R w f 1 9 f Z T d k 4 2 F R T k k 1 O 4 f w m x F n I 5 X e K 1 s W S P c V D p 7 T o a c z r 5 / 0 W 1 c E W B W g R N B 9 I U m K Y T X q u y U H L c B A c c w o n h 8 G V R 2 3 B C A L o f 7 s e Q 1 W q l 3 Q V D l J T g E N b J S b c r 7 9 C W p z Z T Y m I C n 9 O 6 e u U a u 4 c l a 9 f w P q w X E l 7 T N J h A r S 0 P B F h B m K O a n w R Q N 6 J A L V D J K 7 b T 2 J h f 1 F W 8 8 w N J A X R I 1 J f C u X b 4 W w g o 2 E V 9 p 0 3 U k e q c q y k h O V 2 d l T p Q 4 q Y L t Q 7 a U e i h j A Q / u X 0 W O l / j 4 H O j 7 Z W U 7 O u g T c L d W 7 E i m y p u 3 a Y M 4 e r l C A u F u l R C Q i K d r Y 3 n 1 7 6 8 0 U 2 n q 2 I p y T 5 G e 9 c 5 q H P Y Q a n 2 I S p 7 2 A L j F 9 U 8 Z T l a F g V q v r L a Y 8 m a t J n c b v e c Q Z p 8 b M L v o 0 M b 3 H T z Z g X t 3 L l d H Q 3 V y Y e x K j d V O n S u Z R N G C M c g / f + S L P 0 0 2 n y F X U S L x c r W C h p y W u h q g 4 S P e R Z U + 3 1 e e n W L n 0 Z G R s g i P u v A 0 D A V F R X T q R v 3 + X V R z U 1 R o O a p + M z t 7 N 5 N t k r Q V J B w T m U n C e 5 a Q 0 M j r V p V p I 6 E a i a Y I A Q v z t W E f 0 2 6 s F j 9 Y 9 L N 2 5 b V S R n p q X S l M Y 5 s g h 7 A t C W t i W x J e X S n L S Z g h K S l l O 7 f n n x R 9 0 p N p b H R E R q 3 5 d C d q t t h v l t U 4 S S A u h m 9 U n M Q n v D W l F + x y w S Q N E z Q 5 M I 2 W + G L i 5 m g / W v c d P z Y C X r 1 t Z f V 0 a D K G x 0 0 O B 7 G F 5 x B u 4 r c H G 5 H / S s r 2 U 8 P O + 3 q D F F h h o / W Z X u p s j W G u o a t 3 K b 1 w l p Z R 9 M R Q K 3 L 9 b E 0 6 r Z w 4 3 J R T D V l Z O Z S Z X c m 7 S 4 a p b I 7 j 9 S r o p p O l q O X o 0 D N p p S c p 2 l 4 Z P q 6 U l D T W y S j E m M n K N H u p p 6 x W G 5 3 g t o H b V Q l I P D 6 e Z e F B t 5 Y A V + q g A T C b x R / v G 9 j Y 7 O w b o X U O 2 K h m y 3 S f Y N + J f 7 P b Q H O Z O 1 d 7 a Y E x w S d E v U l C J 8 B x 7 Q m g 4 V 9 v I / H 4 y W P 1 0 M 3 O r P p Q P E o X b h T r 1 4 R V T h Z j k W B m l G x y 7 Y J F 8 8 b A h M 0 G a a p c M 1 N C E y c r 3 W w R e j p G 6 I d a x I p N 2 3 2 d q E f j p 2 k V 1 4 7 z P n Z 3 M O Z 9 K y w b C n x + r P D 5 V N Z I Q 1 Z c 1 M r 5 a / M p Q v 1 y f T S O i e d q 6 z j 4 1 F N l Q D q V h S o a R S T / j S 5 X J 6 w 7 U p a C w U J g n W y G g o w 3 s f p d F J i Y q I 6 E l 7 f / P 0 I 7 T 7 0 N m U L 1 2 4 h M G U m + T k y W N 0 V d A u h O L t w R U v c 1 D Z g o 3 T H S C C I M S F A a 2 l q p p H R U e q K 3 U n 7 C g e o v L q d / E / w 3 c 0 q K / s Q 0 T Q l 2 V K f F o X b H T b 4 I B X O 5 Z u b X i h x c V D C C B O E t q D m 5 l a 1 N 7 3 e f u c N u n T i 7 5 z H 3 1 l l u 8 9 d m O a q 7 h H r F J g g p 9 d C d 9 t s 9 H h Q 1 K W a U t R R I o / b R W P j 4 5 S S k k I v r h 2 j i 4 2 p d G j n O k p J i g 9 7 7 S I 5 W Y 5 f i V q o y b K m b O X + c e G 6 D b G w r 7 L z l b E H h N b Y 2 D j d u H G L d u 3 a Q b G x c 7 c 4 R 7 4 7 R o V F B b R u X c m U / z f Z c u l A C D R X q 5 Y 2 V E a 7 n t 3 J + b K L l 2 n f / r 3 U 2 d F J u X m 5 d L o 6 n l 7 b 4 q P K 2 h b q H h z j 1 0 Q F C x U O s w h O R p j C W S b e V / n 5 S h d o o x A 1 v H S x j P a L w j o f m K A t T 2 0 S 9 Z u W s P 8 P 4 M K l X J Y o o x z o b q S F c 0 g D 1 S f U k f D q 7 u n j 7 z s y M k o x j h j O 5 6 z I o U e P H o m 6 1 D h 1 D P j o q e J 8 y k y B a z j 1 W k Z i s h y / W h G 1 U E r W Z M D k D s A E T Y b p S a S t E w p o d 0 8 3 3 a m 4 K 9 y 3 N / n Y Q o T P 8 7 j z M R f y h e j 6 9 V u 0 c + c 2 t U c c V k d k 8 f G Q l W 6 3 x V C 8 z U u 7 i 9 0 0 K j 7 v t f L r d P j l l 9 Q r R d G x I I B h J Z s N y U Z X 7 j f Q K M a b R L i i Q C n Z h G V y u X 4 c m H Q v c t T H 2 t s 7 q K B g p T r z 5 P r r F 1 / R h x + 9 p / b m J w z v E N + M u z i F E 6 5 D 6 Y V L t O + 5 v Q w O r g G s N 3 q 2 4 x z q f I B J 9 x U 8 d z s a U u d 6 c a Q n R 3 o Q J g 3 O Q m B y G M o l u g L h b 6 M 7 0 I E 1 4 z y U 4 t b N i k W F C V q + H D 3 O F y a 7 3 c Z 1 o + k E U P J X 5 v P 3 7 x B 1 J + y j J z v q e x I i C 4 O F h N f s 2 7 g y 5 L p G Y o r 4 O l R 8 5 l Y a H 5 e 9 H 1 A o d N I y 5 m e T 2 + D x o D f C I e H i A S w U P o T C G x u b q L T 0 E g 0 O D a l X P Z n w A E B 6 E h W u K l C 5 q f K L r 1 6 8 Z j X F x N g p N 3 e F O j p B 2 7 d v E w + I c c 7 r n i O 4 T r B 0 m / N S x f H w 1 z o S k u W H 8 s q 5 l x i T K T E 9 j 4 a d 6 S G F Y q E w G b U l 1 0 M r U v 0 8 R u l a + Q 1 K T U 2 h Z c s z K C k 5 m V J T U g T A 4 3 R R W I b n n t v D o 2 i f R M 3 N L Z S f n x d w u + Y r u K G o D 8 F 1 C y d 0 Q y q r c 4 S J T q I n h X A J z 1 8 k x 8 r 9 t L v E R n a b t F h w J a / W t K v X R Z Y W d h d M o l H 3 s m n b m R Y K E w S Y o F M n z 9 B z + / f S U 7 / a Q n l 5 e Q w T d O L 4 a f G U 3 8 q j b X / 4 4 Z R 4 L z 6 8 I K 0 U L t m V y + V 0 + / b C h r T D q i B S O J 0 w y x K s 7 d R Q + w R D / P z B A 7 R 7 D d H p K g d f M x m s I M p J m 7 l x 2 q w S d a j I / L E Z O r o u J k z G J / l 0 9 R t Y L k y i g v O v v H K I W t t a q a + v X 5 2 d n 1 C A 9 + 7 b T S U l a 7 g 7 U n / / Q O D z o 9 e F y x 1 + o K J R D + 4 / V L n w 0 h 1 p j c N F I P 0 + + A y H 1 j v p x A P Z p x C g T Y z 2 G 6 5 2 5 P x E Z E + J u I x i c o s K j z E I o b V Y M B 0 / f p J 2 P r N D 7 Y U q M U l 2 6 d F a m Z / P b m F p a R m H 1 O c j j M 7 9 / r t j 3 A 0 I f f v S 0 l K 5 4 2 x Z 6 W V 2 v W C B 0 a s d r 5 t O 2 w 2 h 8 + m E 7 + Y T h r e h N 9 Q 1 N F 4 v D R U A K y o q o K L U y K u i R 6 T L N + 5 K 4 I K G w q A T y 1 A 4 5 q v 8 9 G B w o K e 3 l 1 5 9 9 f C 0 9 Z K B / k G V C w q v R e M u 6 i V l l 6 4 I y z n z Z 3 E 6 X f T 1 V 9 + R 1 + e l N 9 5 6 j Z J U v z s U Z v R C 3 7 t / j 7 B W / Z S Y k M B D R P A d 0 Q c Q A w g n C 0 P i 0 V s D 7 2 k E Z L L Q / 6 + 2 y 0 7 n p r F U E H p k n K q K o 7 M 1 8 Z S R k U 6 b M U l g B C n i X D 5 7 6 l P s 6 m m Q j I V h o T g 5 L G 7 K j u m i R 4 / q 6 d y 5 U j p 9 8 q w 6 E 1 7 T t f t A y c n J P M L 2 / L k L H M o P p 8 e P u 6 i 3 t 4 / e e e 8 t S k 5 K U k e n C q 6 l V k J C P P 3 6 3 T f F e 8 f Q s a M / h F h C w N z e 1 s 6 N 2 j g + O D h E r a 3 t P J r 4 q 7 9 9 Q 9 V V 1 d T Z + Z g K 4 j u 4 P u U R l m r c 0 P O C p S 7 e c 8 U u 8 r i c Z B F u X + + Y n W q r q w x X P w J + T l 6 / s 9 B y t C T l c W w I G 4 g w g j V f d d X d o E / e 2 K L 2 Z t d f v v g b / e a j 9 9 V e e O H z I G h x 6 t R Z e k f 1 p k C j 6 r m z F 2 j / 8 / s o X s 1 s N J P g 0 g K M w s K p b V / D A p y r l 8 t p H 0 c a 4 + j I d 0 f p z b d e V 2 f D C 5 / J K V z H c 3 W J D O b k y B + s o x Z 6 q N + u v E u t E + t p b 9 E I V X V F R n + / i H L 5 L E l b u J B N C U Q 8 A U x Q V n H 4 u t J 0 8 q M y M o t Q O J O S E m n b t q 3 0 7 d d H h J W o Y Y t z + O U X 5 w Q T B A A x T V g 4 J Y u / f e j w Q f H V / f R v / / r v d O C F A + r M 9 M J n i h e W 7 p X N 8 v O 7 v a F W y v h Q 8 n r c V F C Q S 7 t W e e l i 3 d w + r x k U M U D Z 4 1 I 5 E B E 2 q q e 2 P 5 V s 9 v B 1 q 3 C C d U E d K V 3 U R y b P D D u b M G v s T O 4 l l K D q W C n i b 8 9 V e t g J B k Z O N 0 d m T E w M p a e n U 1 I s w u t E 3 Y P J 6 o y 5 F T F 1 K J + 9 Y N G j e l p z L + J K 8 3 x P / R C Y r x C + d s 1 h 8 s q k e c C k l a K G 5 W O h A q N C H l Q i 3 9 3 d S 8 + v 9 Z J P H D b e D 7 P + R E T Y 3 C q e 0 k b r t N g 2 q T h T R g z x 9 + e i 4 p L V c 3 4 t 1 N 3 d w x G z + Q r B C 0 z N P J s w u + z w 8 P x W 6 X h 2 l Z t i v N 2 c n 9 z o G 2 T K Q q m p y c K q w h G y U m e / c P 3 C 3 B 8 z p Y h w + S b i 1 4 d Y J 3 3 D j U / T 6 Q S X Z S b 5 f F 7 q q C q j 3 r 4 + u n 3 n H t X X N 6 j j 0 h d C 5 A y T V n Z 0 d n J P c 3 Q y T U p M n N V 1 Q y R y b A z z m A / R r Z u V 7 E L N R 4 O D w + z u z Q V E W L L h 4 W G 1 N z e h I b o o q U / t E b X 0 W z n 0 L j V B 3 3 7 z P T W 3 t P D i B F b 4 i O L 7 R s I U 6 p Z T N + 7 N X q q W u D y O 9 b J X B K D C z z y A m k 1 Y C O 2 Z o u D y G R g 3 t G b t G h o X h Q s g p a e n c f c g v J c R I m M e 1 u r + v Q c c R E A / P 0 z o j 3 n I M X 9 5 T A y S f V Y A j U J 7 0 o X z p f T C w d k D D Y h 4 t r a 0 c R 0 N j c t z F X r P 6 7 k v t I V K G b x I m z d v 5 P 6 L u 3 Y / w w + O p s Z m y s r O o h O i m C F Q E W / 3 0 L I 0 8 4 6 b s p y + a W 6 g b K m b a G Q 4 O M 4 p a K X m / r X z 0 n w 8 c c l k J c f 5 a f c q w 1 o 0 S l / + 9 S v 6 4 M O 5 j V H q 7 e 0 V M D 3 k 8 D U s B a z S 0 N A w T 5 u s h Y 8 6 M N B P w 0 M j l C z c M 0 A 6 k 3 6 o G C X 3 h I N e 2 x p D 9 l l 8 k L q 6 R l 5 A A N D O R 7 C c G k A N V G a C i 5 4 u 5 C w L D w F c 8 + Z u L 1 U 2 + w V Q L v K J V J Q 7 d 3 d 3 q c n 2 6 R / / + / 9 S e V P K Q 5 m B X h E L 1 b A z f K l E 2 P h x / S 2 6 e 7 u S K i v v U F 5 + L o 8 X e l R T T 2 t E P Q m A T C d Y I r Q p A Q 5 M 6 q 8 t E F w 7 N K 6 i U R e N s V B X V x f F x y d w 3 z + v e D D c v / u A e 5 n j e 8 G C P X x Y T f f u 3 a f K i j u i 3 t R N D n c n 1 V X d p S 7 L G n L 7 H Z S d M n 0 B r q y 4 T c X F q + Z l A S G 4 k 2 j j u l h 6 m T a t j K E B X w a N u O 2 i P h n 0 6 / A 3 c d 0 v 1 9 t 5 6 u k J A R c e b O n J 5 n 2 G C w t 1 3 7 T f z h a T Q K P + v J C G X K m g 2 / c k 8 o t C 4 m v 4 n n Y + s 1 3 m f X 5 e s w n v 5 X a 6 B G B 5 1 N f f z 7 0 Z J t e B M N h w 6 9 O / C g s d P i c C E Y 9 q 6 0 Q d K I P / 3 s Z N 6 9 V Z e V 4 + / T H f w w h D j B C 5 U R f v D Z C n t 4 Z e 2 L 9 z R l j + 3 3 9 + Q R / 9 9 o N p u 0 l N J 3 w G 9 A / U 0 F + 8 U E b j W Q e n N P a e f I D Q u o e 8 o i 4 J C + V x O 8 W F c 9 O q / P l Z x K U i K 6 6 1 W d N E X B H 5 J 6 a G n B c D J s j l H K c V e f m U l p 7 K B b + 9 r Y O S B D y Y N A U d V K u E 5 c B 7 Y 4 E 0 o 1 B h x z w Q 0 1 k w A O Q T N f i e 7 l 7 K z M r k u p R R G h B U 9 h G h m w w T t H d j q j D P o 9 Q 0 w 9 A M C D 0 2 u r p k t G 4 u Q l 0 U q q q q C X E T s S 6 V r + F I w P 1 r 6 r N x H p c a 4 W T + p 2 4 M 2 r X 1 P T J d O n P L v B Y K 3 Y z Q u 0 B b J w 3 W Z M C e V E 9 n 9 5 L X N U J Z o v B P f t L j r f 7 P / / 6 / 9 A / / + C l / D o + w l n C z d u 2 S 0 3 N h z o Y u 4 a b h S Y / 6 U 0 f H Y w b o D 5 / / n t 0 q f N b z 5 + Y W Y D D q + + + O 0 4 u H n u f A C I I i 0 w m u Z U t L C 6 1 Z U 6 y O T K / G h m a q r a 2 l Q 4 d f p E u X r t C + f b u F O 2 z h + d Q h f N b K y r v U H S e / G w Q 3 D 9 Y b i 8 U h K O E V F s r r c V J J o T k t l A D q g W m B c t p K Z H R P A S W 1 O O 6 e U S 7 n G L 2 x 1 c Z P K A g h Z Q C i V x J E f e f O 7 X v k F n C j f p S S l k K v v / 4 q O V 1 O 6 m j v 4 L F M 2 u o A q O a m Z l 4 Q D S F v v B 5 u n T F I M Z u G h 0 e F O z b G 9 b T y 8 h v 0 2 m s v c z e m y c J 1 O f H D a T r w / D 6 u e 6 G X O t q u H A 5 H 2 M B H m 7 D A s I a I Q s L 6 b t y 0 Q Z 2 R w r V + P G y j B 4 + D b V 9 8 7 S c B 5 R G u n 8 X v o Z J V T z Z a + Z e o W W J A S 1 e O 9 A 3 y Z r L T E d R i w w T F x i X w J P y A 9 m 9 f f s 3 9 5 y 4 Z J j + B X 7 1 n 3 7 P 0 7 v u / p k 8 / + x 1 3 9 a m 4 V c l P 7 x b h k h n r O H C j 1 p Q U c 6 Q P 4 5 m O H j l O 2 d l Z 6 u z c d P P 6 T Y Y C H V k / / P D d K T D h u m D w 4 c 0 b l d w 3 E N 2 P 4 D 7 C W m G Z 0 E 4 B N e B B j 3 Y 0 + D Y J w C u E V U W o H E M 9 Y F U 3 b A z W 6 b R Q T / Q O t f B U z x C + 1 n N r P I E F E a T k d 0 V 9 0 4 y y n K 0 w p 4 X y x W 0 Q T 2 g X R 5 V Q 0 L W F C l q q x d d A 2 w N 6 / + A q r h t d u 3 a D N m x Y x 8 M x B k Q d C m 0 9 a K O Z r J 6 e H i 7 Q S B A K M W D 4 / s g x e v m V l 7 i Q 4 m / M V Q A B l g I D / H r E 3 y q / c o 1 e f + M V d V b q Y m k Z r R e f D W F v v B d 0 / 3 4 V L 7 q 2 c d N G 4 b Z a + b o B a D T 4 6 p H H u H a A H 1 Y z n M X T G h g Y 5 I G O E P 4 P g k L H 7 1 q k h e L A h I v d v k 0 l 5 h s m b 1 o L 5 f U G 3 b w f E y K j 0 v I 2 B g I N 2 K K h F j 0 o 2 l v b p 6 3 H X C 4 r D x R q C I 2 l s A Q I S s h B h k H r N R d d u 3 q d Y Y K W C 9 d s 2 / a n q X 9 g i F 2 5 6 9 d u s g X F H B e w N M b 3 3 b R p P S U K S B 4 9 k i t r o C 6 I u p x x G D 9 g g n U 7 d / Y 8 Q z K t x E c 2 D s U P u f w 6 L 7 Y / 0 W 3 5 S S X u P m 6 Y + R K 7 e + K O G W H 6 K c C 6 1 h h D 9 f W N t H r 1 K o 7 A f f P V t 6 L S 3 x a 2 F w K s A J 7 k x h 7 h + I z 4 B v K z z u 3 z D g h g W p p b 2 U 3 c t 3 + P O i p 1 / 9 5 9 8 W f 8 H H 3 c s X M b v f / B O 9 P 2 i M B n R l 0 N M E w n r B e F v n k z 9 W J P S 0 3 l 9 0 A 7 G + p x 8 n v I 7 6 K / E b Z 1 j Z h O b e q 9 W 8 r J l J 1 j M 5 e l / S T w h N P A u J X u 9 u V Q W n o 6 u 2 u f / e F T s n D 9 J L R 9 B k J v A 1 g L o 2 A Z r g g 3 L T k 1 g w a d N m o f s l P 1 Y z v 1 j u L L T V V L S y v 3 t s j K z u Q o I S y P F v 4 + 6 j o I M G B p G m N d b T p p 2 N A O F k 6 w W m + 8 + a p w E W e e 2 A U W G p F J A B V 8 N o T e k 7 E x T 9 j 7 t 5 Q T u i 2 G O 7 6 k U 1 p y J g P 1 c 0 E V n 5 j K K 6 t j e R g A c l A U r C P f H l N n g 8 L 4 J j T w G n W + L o n s q 9 6 g h H V v U 9 1 w D j U N p X K b z s 1 m T N O l X q S E 7 9 c n Y E J P B 7 R 9 T Y 4 E w g J O Z 4 1 m E g C E t U N d a D q V l B R z Y G M m A e C 0 t D T q G b E I l H A / c D R 4 X z C x T L j 7 t 5 S T K V 0 + n 1 / O w / 1 z q 7 T W Q Q 2 9 6 G 1 t p d S 0 F F 4 B A 4 2 d O g G 6 x 1 R M N c I C 6 W O Q I z b 8 C F e 9 n K f W o + Y e y l 8 5 / d T O g F n O X x 4 q N M q i L m W c w R a h f v S U P 3 7 0 B H 3 7 9 f d U c b O S 5 / u D w l 1 L 1 L / C P S S M w v v g / z b 0 i m I W g I l P 8 X H 5 d 8 P f w 6 W a L O d u V / 3 8 J W + R t W l F K l 1 p S V P 1 K C R 5 / O e C D O H x / q 4 m y s h Z p Y 4 s j v B 9 0 H d u j a H / 3 G T 9 7 a 9 / p / c / f F f t E U f o Y F k Q b E B d q f z q d Q F l H s 8 + C 7 f Q 2 E U K Q 0 8 w W e f Y m J N e f O n 5 k K E g x w R 4 T u c 4 2 W N i 6 f X X p 8 7 w 9 M M P p + n Q o R f 4 H p y 4 D 7 A 9 5 P U g 6 S g f J n M Z p + 1 b 5 9 6 + t h R k S q C e K c 6 i 6 / W i E L v i + Y Z q / V x A / d h a k + m l 1 c v D Q 9 X f P 8 i h + a b G J g m L u A Y l 6 0 o M c 5 X P T Q i 0 w G p h T o k h U T d L E P C 9 9 f b r 1 N B j o 5 Z 7 F 7 j t r L q 6 h r s x I f A B w H D t E Q 0 E U D 4 F F B p 1 E T 5 H n z 4 J V I 5 w D d W b m E C W 8 7 e r T V f K n t u 0 k h q a m u l u X 7 6 4 q f r r B d 0 N s 2 l s Z I B e 3 4 q o m 3 A 5 J h V O F G w U 8 u q H N T x b E s L n q F f p X h z z U V t b O + X l 5 X I e M z K h A f v C o w Q 6 u C 7 Y 3 g f w 1 q 5 d w 3 m k m 4 1 E n Q M A S w C F J K w T e k 0 A K K 9 7 n L Z u y a a Y e c y x 8 U u X K d u h 0 A s 6 J S 0 n F C C T w g T t X u V m a E 4 c P 8 k L s H W 0 d 3 J 7 E k Y H f / m X r + j e 3 Q f 0 1 F Y Z T a y 4 W b E g m K B 7 1 W 0 q h / a y B G 6 s x r p X E M B F K L 2 + T q 4 R p Y H q G h b 1 W X 6 Y q Y Q b o W 4 M 9 n t 7 5 z d T 7 i 9 d p g u b 4 w m N Q p W k O m x q m Z g n q h G u F n 9 9 q 5 W H j K w Q 7 l y 3 A O x 2 x R 1 R f 3 q P 6 z 9 o 7 0 I B T k q e f 9 Q P Q s Q v N 1 e u l K i 7 W T l i M e 0 y H w p I N 2 z j P I Z u M E R 6 R l p D X t Z t J 4 T V 6 w u 5 f 0 s 9 W e V c L e b 6 K Q g z s a O Z t e f Z 7 T z M A / 3 y I C y k t m f v b p 6 u z F j g U Y B x b i G 6 X n 6 D t q y X 1 3 V 3 k Z v K y y v C d t i 1 q + D E 5 X o F k w I n k G d r J b Y K L N S z j P d u q f + Y 0 u W D 6 h 9 H z n q v V p u V A w 7 G C B 0 s M g I F x s Z c j M v a u D m 0 h / h c h E K / Z e t m z i P U f 7 n B Q f c b h 8 R 7 G G h V s t p k D 4 p R l 1 w / K g Q m b L W F w o / I o y 3 K T D L n N G J C R V k 2 K p 4 m 8 m U m 7 S x 0 6 6 8 c I l g K d L j V f e 6 w u M D J E 2 d 4 4 p T 5 C n 8 D T 9 + v v v y a 6 q 9 / R 4 / K / k z e M S x X E x 4 G r M A R B A n J C J P O Y + s H r e H v 4 R J N p m z Y h T B k A v P l 7 S u e f X 2 k p a w b T a G j e V H 4 u 7 q 7 2 a p U V 9 U G 6 j R n T p + j D z 5 8 N 7 A / H z G I S U k c 2 C j a 8 R a t 2 f s x f f 7 Z 2 3 x 8 c p e q z U / v k M A w O D o F A Q o B T C R p o c L d w 6 W Z T N n 1 y K g E x w Q 9 l T d 1 Z i K z C M W x q l O 6 W W i w P f L d M Z 7 C D C t s j I 6 N M U A Y z r F 9 x 9 Y F w Q Q h g n f 2 z D n K z M w k m 2 W C E m I m y C b + F o a X Y M 6 M 7 p 5 g v 7 + b b S k y + K C T w S r x d A Q A S y V u I x T H w t 3 D p Z p M 5 / J N i D S 5 E 2 h O i p / 2 r u y l A y X m t F b N / T b u P O s T B R Q T b x Y W F t A b b 7 5 G b 7 7 5 K p / H c U Q A F y q n y y v g O U Q u t 4 t e X O + m p w u C D 6 g V O T n k d c v 9 c X F 5 A X j A M g G c M F u A J e f 6 8 N P q 1 T l T 7 u F S T g u / y r 9 g A S i d t O L i E y j W P k H x 4 u l q R q H z 7 D d H y + j w y y + p I 1 J w A T H q N 0 t Y l 4 W q z 5 N C X 3 3 1 L W V n y Z H D W H f X K E z K + f B h F Z U + E u 4 n L B H A 0 Z a J I Y K l k l t 5 T i c f L c 9 c W B j / l y p L 6 b 1 H p i t h e 9 f n c j + 0 l s Z G W p E f H N i H G 4 o W / f u d c d Q 5 Z M p n C W 1 I b 6 c 7 N 6 9 T W k o K D 1 3 H 3 O b v v P v W F K s 9 H / 3 X q Q b 6 8 G D B l P 5 6 R m G Y R m l D K l t I z N C L L S e v R y S v A N t N P t X 1 C H 3 5 d N e j g y 8 E 5 y Q 0 g 0 x Z h 8 I N x E 3 K z s 2 d c r P 6 e r q 5 T o W l K 8 2 o m 8 1 x t G n T B t r 7 3 B 7 6 + J O P 6 N 3 3 3 n 7 i A p u U m j E j T F D T Y J K y Q s r 6 6 K 0 h D + s U a q H 8 H D w y 3 r u l n k w Z N k e d A Q J Y E D p l a m V m 5 1 D X 4 0 7 a l R 8 c u m A m O e K S q L W l n c 6 e O U 8 X z p X y / B F X y q 7 S 0 e + P q 1 f M X 5 6 h d n J 5 Z m 7 X s 1 k M 4 E y C S Y P k n 5 C z x 2 J a M Z 3 C 3 b + l n C w X 7 9 e Z 7 l G 9 c 3 W m e C r L a a 0 G + / s p J U 1 O i Y W b O j Y 6 Q v E J C T z D z 8 X G m e c I X 6 r K S v L R 1 p W h A G B k L + Y N x E B E u M N Y w B p u G t b p T R H u 4 U y C q / x v / 3 G U / u W z N 9 S R U O F 8 / 8 g E X a m 3 h r p 7 A Z d P D d 0 Q b p 9 0 9 6 T L 5 3 W P 0 S u v P K P + i j l k S p e v c 3 B M 3 E z c W B / D o w X X J z E p m a x W G 8 X P Y d 2 k p a q e 0 a n u G W D C b L a d n Z 3 U 2 t p K r 7 3 5 C n 3 y 6 W 9 p Z H S U J 9 + c S V i m J j F r N e c x H H + y 8 K D q H p Z B C B 2 9 0 9 Z K W i R 5 P G C p t H U S + X D 3 b y k n U 7 p 8 r X 2 j D I 9 H P I k d 4 o k M d T 1 + T K N O a Y y 1 K 2 h W + c X X n D z t H S z T 6 t V F t H z 5 c i o s L O Q e E 9 x D 3 G b n N q X p h D W e P M L C 7 H p q J R 3 5 9 i i t i A + u C Q V p S A o z 1 P z x D I s R H J U X D z d O C i Z M W Z a Y 6 A h 7 / 5 Z y E l c y z F E T J L g h i U l y T d r e r i 7 K y s 6 m p H h Z c O A K n q 8 J 7 W F g J s H d t Y V h B H 3 9 M M T C G G C A F Z 9 J P V 0 9 P I v R 2 v x k e u O t 1 8 k l H l L / 8 e e j f E 6 H w Z H G X A o a k Q + x T A I e C Z k G S S W R 3 7 d / m / g r U + / d U k 7 m j B 0 L Y W Z S 3 H A o f d k y c h u M U m x c H L l 9 u A D m l P r a c 9 I y c W 0 w / / l 0 S l X 1 T w i g L h e v f + 3 w s 7 y s j g Q G U E 3 Q Q O 9 j r j P J I I Q E J g i V T v I 4 r B M S r 2 x o M p l 2 9 Q 1 M F q m B Q h 3 B Y X D 9 n z S M v B R 0 v W n q i h z h h b r P B P 3 9 b 9 9 Q p 3 C L M f W Y F o 5 P n u M c 5 1 P S M q i t r Y 1 H 8 G L e v 2 + / O S K O p f N 1 9 Y s H 2 R S A A h C p r d i H 1 T L e L 7 M k 0 1 q o u g F E m X D T L J N G q F q o v n d q x d p s i r P P z U x h 9 i J M y P n y q 4 f F l b F Q Q 0 M j l V 4 o o + P H T / F M S F 4 B w J B h d i Q 8 q L 6 + 1 E U 5 w o X G n O v r 1 q / l q Z 7 t V l g q A 0 A q P V v o l C B p w B R U 8 X H m v A e m r U M h w S 1 x j o 8 z V F r I N v b M 3 E h p B q 3 N n v v Q F U Q 8 9 U I A W 7 c + R f s P 7 K X n 9 u + h 2 t p H X N / S l h 5 C H S p m Y o z z Q U v k p 8 G x q d 2 K A A 8 e a h I k Y y j d S 4 d f 2 S v + Q u j 9 M k M y r Y W C M N O P j 5 + U f h o f G + M t t K P Q v L 3 P o e d L X N x v c S 7 6 / r t j 1 N H R w d A Y e 6 M j C o g 1 r G 7 d q A y 0 U 6 F X O S b n d M Q l 8 m y 1 G i b U V x 9 2 W B g i e b 0 B k J 9 2 F T m p b 1 R 2 2 E X S U P n 9 5 o 2 y m n o F Q 2 9 y N l m s 8 g m b I A q I L j A p k + a b M J u M 9 c X Z h J m I V q x Y E X b J H F j 2 Q 4 c P 8 v V r b G q i w Y F B O n n 8 N G 3 I H K Y r Z e U M k r Z A s F D I 6 4 h e S p x c K P x + G + p V A E z A J i w T o C I B 1 O R 7 Z Z Z k a p f P I 7 w e r G K B 2 V P h 0 m j X b 2 T Y n N 2 O o H X Z 8 3 v 6 5 + X l q V x 4 A Y r W 1 j b K y 8 2 j g o K V 9 O 7 7 b w u L l U p P 7 9 j K 5 + S Q E V k / g q u H Y 6 s y X L Q u U w A l A A q 4 e T o J g H / 9 H n r E T 7 1 f Z k i m d v m g + r o G B g i N v L o u A G u F r 2 9 G F W b M v e 4 E 5 e b L e f b C 6 X L Z V Q 6 p I 0 h R V V 3 D s 8 5 i z v P L l y 5 T R n q 6 g E i 4 0 i 4 / n a u W k 1 o C q m 3 5 T l q e g G 5 G P i p v m N o V y e / z z N r R d i n L 1 C 4 f E i 0 v I H u M g 4 c x 6 D o U X L 9 Y + / w K n h m F B 4 x x Y h e j v v j m I h W v 3 8 j L f / 7 m o / e o e P U q a m 1 p 5 X k q M B Q e l u l 6 o 5 X K H g m Y B D Q 6 A G G 3 C o 9 A Q e Q W L g J D B F e P + / S 5 h U V c H v Y + m S Z d q W 4 y d 4 V C K C / O I w q O r F i g Q G B 9 I + G l 0 J l q c / W W m B j v o u L k b q q t r e P h G 2 w 1 U N i 5 8 R U N 3 X 5 R V w q d + g t h c i z y N t A / Q M k p y a I + l U O X L p X T M 8 9 s 4 4 Z X a X l k Q r 8 / h 3 g 4 w R K d e W g X 1 x A W R 0 G D r Q D n m Y J R w h p S D d 0 + a h J J r 1 r o d o 3 z T L E f f f y a e m d z K i K A g n J j 3 T x 1 M J 7 I s F B w O 7 D a h X Y D z a D 0 B D / t V B F M T J 6 C 7 6 k T 6 o + Y U b e 9 v Y P c b h f V 1 t Q x B D a 7 n b K y l t O K 3 F x e n f 7 Z P c 9 w b w g j S E i t r e 2 8 B h X + z 5 k q u w Q V E A m o d L A h 0 e 6 h t Z k C H G G N y m o x b M a t B h R i M K G T J n w u + u h 3 b / L n M 6 s s V 2 o i A y j 7 Q J t 4 + m Z z 4 U J D L 4 A 6 X R 1 v K q C g w x t C Z y F 6 2 G n n 6 Z A n z 6 e B n h F Y R N u o v r 4 + 7 k S L p E G C a 4 c Q + J n T Z 2 n / g X 1 0 V s A E 1 0 7 D x F s B E 6 D a W T D G w z S q 2 v 3 0 e F B a J 4 a J h 2 u M 0 8 e f v K 7 e y b w S R j 0 y f i g 5 k 7 s g A S C s f Y t C g a i U s d H X D O J 5 H Q z a k O M N O z n N + g 1 r V U 4 K 1 y U 1 N Z X q h Q u I R b Y 5 g q f A G R 4 Z o W 0 7 t o n 9 Y J i c k 3 o N g N q x c p y h 4 m n M h s T r O I 9 I n 6 w 7 k Q / z B 5 r / x / R R P i 2 f L Z Z 6 e 3 o Z J g y E 4 y V W u H B M G u e w x I V F 3 W Y T 4 M H U z d g i 6 T o W 0 t q S N b z I g I R H A l R + p Z z i h b v M d a U A S N I 6 w d X D d k J Y K 8 B 0 u 8 X C 5 w A R D y w E U M J S / e 7 3 w T W q z K y I A Q r y p u b z 0 A 2 L X z 0 5 f R 4 u I C h U Z t K 9 9 p l b d s e d z k D v B w m U t j Q y 5 e f l 0 l / + 6 0 s 6 d f I 0 n T t X y g G O 4 H k d / g 7 m k W D 9 A d T w u N j n 0 b l q K + p Q M X Z z e Q E z y V J e 2 x w R d S i t i Z 4 m D g V f b k w k q z 1 G 1 K U w P s h O V l G n Q v T P L H p p H Y I S a k c J z 4 3 7 9 + 5 R Y V E h R / Y k T N I y I Q + L h I 6 w G C K P D r O o P 2 F 1 e S w K g C 5 F V R 0 W a u 8 X / 2 c S W B u z x 8 h u 8 d D V R x h r h q i e j O w h E O H 1 j N P v / / C e + g T m l 7 j k e H p E T r I s L 2 I r h Q Z G 6 d / j y S q 3 2 l q Z w W J 5 J n m y 8 n v 5 B V A P u W E b E G m 3 D n m 0 H W G l Q 0 R B k 5 M F T G I f s G D e C b Z M X l 8 Q J m X R O C + u X U W z h a 7 W W d R 1 l I m h 8 r p o + w 6 s S x X + X p g x R Z T L p z U 6 O k 7 b c 0 X F W 9 x 0 D Z X e S q h Q G p c 2 V M b + f P o h g Y T h F t L C K C j E 9 w V M N T W 1 P J Q D Q R p 9 D r 0 d 0 A O 9 t M Z K 5 6 u t 4 p i 0 S r h W s q O r u G Z q X y d A B e s E o C b E u c 1 P r V O f I j J k z t U 3 Z k n + j H x e j Y J v P i r P I Q V D u j H a D V q q a u q R 0 w A g 4 K B h w n f C 6 o Y a G I T C O z s f U 0 1 1 r a g 3 5 b F 1 0 u c w L 3 p 1 T Q 0 9 6 E o Q 9 S M J n g R R 1 Z / U t d I P I 3 k t A Z N 0 + X z C O n 3 2 T x + G v f 5 m T p Z r j 1 o j q g 5 l V H V 1 F 4 1 5 H L I u p e p T m B E J 9 S n e i i S 7 l I j n T m B + q F + 4 A I / Y 7 F 7 l p I Q Y 6 f d p o B A O H x k e 4 R m Q T p 0 8 S w d f f J 5 B w T n t + i E B q N L S S 5 S c l E w 9 j s 3 i v D g u j j F I h o Z c D j y I B 1 I Q J D l F G N b R f f 7 g L l p d X M D v H 0 m K S J d P q 6 Q o S V o o F A r 1 Z E X h 4 K c v W y 0 k 9 X R W F g v p l + o O 8 u f j I e 1 + e t A u h 6 1 o Q J A 6 O z r 5 Y T E s o H r h 4 H 5 x T A A h Q I J r J / M K E v H a Z 5 9 9 h o Y T B E z i u 7 M V 4 v P K K v H r k F f X i 6 N 5 + h q 6 y G a d i E i Y o I h 0 + X S y x i V Q V g J a 9 w V U B p j k V h S c Q E F C w h N a T k I i o f p 5 p K E O T b A s C n z + n D 7 q H Z H j k 9 r a 2 3 m L V F l x h 2 c w Q k 8 I f U x / P 4 S 9 L 1 2 6 Q r 1 9 f Q z V x V o r j b v l a 2 R 9 S V u k 4 D X S 1 w v d i x g m Y Z n 8 A r L f f x 5 5 r p 5 O l m t 1 b R H r 8 m m V X 2 8 W d M W I p 7 c K o 9 v D u H 6 B P n G y X 5 z e 8 k X k X 7 i i Q f 0 o P T A A T 2 A r b x u A 4 n 1 D E g d 4 O 9 j b Q Y e f i q X q q m r u + F p Q W M C 9 Q 4 w N u U g A R Y O E S V k u P 7 K H 1 J u w D X m 4 M E g A T F s l O S O s X 9 S b P v / T 7 / h z R a o s 1 6 N A s S 6 X N w p o B F S 6 L q X a p j R Q D J P e a q B 0 x y 0 G S 2 1 Z O M o b / e v J B F B U V u Y N E B n z U 5 K f D q x x q v N B k J D n P n o 6 C b c P l i w r K 4 u u 1 N m E x R E A G W E S E L G V U h Y K E 7 f w l m F S 9 S a P k / 7 5 T 5 8 Y r k F k K g q U Q Z e u 1 J P F 5 g g A p R t 8 p 1 i p M J Z K J / F L 4 s T / 5 F Y q k J l G 6 j Y Y 7 o b A Q G V U T m z l B v s i z 6 D I Z M z L J F 3 T n G Q v r c 1 C j x A J 0 m T r J D u / A h y / c P N E v Y u P A S b Z h G B 0 + Q J A B W C S Q C G h a 1 F S Y n D a 6 0 i V 5 X p 9 u 7 p r U U G l l 2 o F R H D / D F A B K A U W Q 8 X W S U E F K 2 U A i z H i D X C S Q P G W J f d V L q C Q G y A g 4 I 0 x r 7 b Y 5 x / e x 1 Y d C 6 R g 4 M S Y 3 1 / s Z G D C A i W A a e m z U E O P m s V I W S V s A 5 Y J e b h 5 I q 9 h Q k A C l s k n Y P r g t 2 9 S x r J 0 / o i R L s u N K F B T d L 6 0 W l g q C V X A / W O o Y K F k F 6 W p l g p J Q c U w C a n j U s i r b A h O W s H b I B j A b 5 V X x w E H j u F f I C + B 4 d c Y 8 k G Y / L R m u Y e y h Z X C f i h I f r p U Z + c o n p y c M g h S 0 M 2 T W 1 l / U s E I 7 q e n r J P b S f / w + U c U F y / n j 4 8 q C t S 0 O n v + Q X i o O E m Y Z H 1 K J W W p J D g q j y 3 g 4 X 8 K o i B V + g j Q M A h w 6 J z O A w 6 9 l Y n 3 s F X 7 4 a 2 T 2 A q L t H m F m 2 6 3 W u U x A B V Y p 0 k m P V M R u 3 c K q o B 1 Y j d P W C Y A B Y g U T L B M H 3 / 6 H q W m J v N n i U r K c q M h C t R 0 O n 3 m r g B F u 3 8 2 B k s G J g x Q M U w a L A 2 T z A d A U h D x s Y D k + R C J A m 8 U A F A Z x R W 2 R o j C 7 H O S I A X A Y o h w T A E k 8 g A n A J U R p E m D B n X b k 3 b z s E U / y E 8 + e 5 + S U 5 L 4 4 0 U V l A C q I / Q u R h W i U 6 c q i K y w T s p K B S y V c v + M Y A E m 7 C u I N G A s 5 A 0 Q c T 6 M R P H X G f 4 l N 8 a t y A X A w T E F D X 4 Y I i R 1 T E P E W 5 w X 0 O h j n C R E w T w A U l t V Z 2 K Y t F U S W 4 t 4 n z / + z 9 / j 0 0 Q V R p a b U a B m V V n Z f R o e 9 Q h Y g p Z K w h T O / Q N E e h s E i x F i h g J E q Z z a V x L F H r + U A I X e y o O 8 B S z 6 G P I h S c H D U M l 8 A K I A T E a I k D f C J K x T A C Z Z X 5 L j m 9 z k i L H T P / 3 p E / 4 c U Y W X 5 W Z j F K i 5 C N 1 z T p y 8 J c C B 2 4 d 6 l Q Z K J O Q B E V s q B d S k O h V o w o / 8 Z 4 B I U h Y U I F E S W O C X z A W 2 M h n z g W M M k c g b I A J U Q T f P C B T g k X l Z X 9 J Q S a s E V 0 9 a J d m z P D s n k 9 7 / K P y S o F E F J Y D q 5 F s V 1 d z 0 / Z E r w g X U I I W r U w E 0 Q C S t F I O k E q P E / E i I 5 L G p E k j g l x J g 0 V t 5 H O d l X m 6 l N T L k t Y U C P H q r Q A q x U L B G g E l D F a g z y W g e X D y b z S p c v M / U 5 4 5 q N k W B W o A a 6 9 v p z t 0 G B Z Z y / y a H 1 L X b h z w A Q p 4 T / g L 2 5 X a 6 c i o Z k r d G 4 C E P A B j 8 4 H g A I J 0 0 V E G g Q i 2 T g g h b H S Z n i 2 S 0 T N L V g 2 U S B 2 n Z 8 g z 6 6 L + 9 w 5 8 h q r n J c i s K 1 I L 1 z d c X R P G G Z T K 4 f 5 z H M Q N U g a 0 C C / 9 Z b / E 7 H F W A Q 2 V l X k L F 0 M i M z H N S M D F A c j 8 U J g 2 Q E S p D N E 9 F 8 r D F D K 8 Y a P j H / / G p e v O o 5 i P L r a b H U a C e U F 9 9 e U Z c S U A E a 4 W t h C o Y U p d Q M U Q M k g Q L Y s i m E e D Q k v k g R O J X I D 8 Z K A 1 T i H v H W w U V g 6 W t k g J J 5 O 2 i L v j P A i Q z z z 3 + Y y s K 1 C J J l G P 6 + 5 c n y D c h 3 T 5 p s T R Q O k m g x C + 5 B V r M 0 3 R Q A R a V 4 4 w E C A c l S D o p o A I Q S a C C 1 g j H J V B c V 1 K W C e 1 J O A 6 A 3 v j 1 y 7 S y Y P q F A 6 K a m y w V U a A W X V / 8 + Z g o + g B H u X 9 i y w s 0 B 6 C S W 0 i D J X f k h h W 4 K w B F b + X B U I h E Y o D k M Y Z J g R S 0 U M o q w S J x X o 7 r i h W u 3 e f / 8 r u o R V p E W S q a u 6 J A / U i q q a q n a 9 f u i Z w A K G C p J F D i V w A m D Z c E S u U V R P K 3 2 O I f o J G Z A E D B N i e 4 e s H e D x M T A E d b K B n J Q 4 J b t y I 3 h 9 7 5 w N y T 9 v 9 c i g L 1 E + n + 3 W q 6 e f 2 e w A E w K Q s F q A B Q A C z 5 W q M E J / h t 2 E 4 C S m y 1 i x f O M o k d t k B p 6 W n 0 8 a e R M X v r z 6 k o U D + D A M A X / / k N O Z 1 Y K U M D B S G v t h C g k T k G R + 5 L m D i v I U I e U A E m B R C G u X / 6 j 7 8 J L O M T 1 U 8 j S 2 V L F K h f g j C c 4 m r Z T W p p a u N V A g E J a A J A 6 p + C C D l R Q x M Q I u i R m J R I O b l Z d P C l v d G 6 0 C 9 A A q h u v l d R R R X V k y u i p x G L K q r F V h S o q K J a R F l u t / Z E X b 6 o o l o U E f 1 / X 7 x P C V H c A S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 G u i d = " d 3 f a 3 1 8 1 - e b 0 0 - 4 d f 9 - b 2 f 7 - 7 8 c e f f 3 e 4 d d 0 "   R e v = " 1 "   R e v G u i d = " 1 5 e c 1 3 8 6 - 1 9 f f - 4 c d b - 9 e 5 2 - 5 7 a e 6 d f e f f a 0 " 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9823F905C19F43910F266F7E588869" ma:contentTypeVersion="10" ma:contentTypeDescription="Crear nuevo documento." ma:contentTypeScope="" ma:versionID="0c0b9c707ff7f29103d1107dfbd1c066">
  <xsd:schema xmlns:xsd="http://www.w3.org/2001/XMLSchema" xmlns:xs="http://www.w3.org/2001/XMLSchema" xmlns:p="http://schemas.microsoft.com/office/2006/metadata/properties" xmlns:ns2="6c97feb1-10de-43da-a884-5fc3b649e657" xmlns:ns3="46dd95f8-1144-4599-8894-419ce37831a3" targetNamespace="http://schemas.microsoft.com/office/2006/metadata/properties" ma:root="true" ma:fieldsID="a97ed78481c16f8f370915930be6cde9" ns2:_="" ns3:_="">
    <xsd:import namespace="6c97feb1-10de-43da-a884-5fc3b649e657"/>
    <xsd:import namespace="46dd95f8-1144-4599-8894-419ce3783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97feb1-10de-43da-a884-5fc3b649e6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d95f8-1144-4599-8894-419ce37831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07c926f-ed2d-471b-8ea5-1b2b49f35821}" ma:internalName="TaxCatchAll" ma:showField="CatchAllData" ma:web="46dd95f8-1144-4599-8894-419ce37831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97feb1-10de-43da-a884-5fc3b649e657">
      <Terms xmlns="http://schemas.microsoft.com/office/infopath/2007/PartnerControls"/>
    </lcf76f155ced4ddcb4097134ff3c332f>
    <TaxCatchAll xmlns="46dd95f8-1144-4599-8894-419ce37831a3" xsi:nil="true"/>
  </documentManagement>
</p:properties>
</file>

<file path=customXml/itemProps1.xml><?xml version="1.0" encoding="utf-8"?>
<ds:datastoreItem xmlns:ds="http://schemas.openxmlformats.org/officeDocument/2006/customXml" ds:itemID="{2F90CF04-F5A9-444D-8B3D-A25BC5B50D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E8AE90B-C873-4447-B4F5-52FF11CFC301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5630736-0DF8-44C6-94B6-A440DD2211EC}"/>
</file>

<file path=customXml/itemProps4.xml><?xml version="1.0" encoding="utf-8"?>
<ds:datastoreItem xmlns:ds="http://schemas.openxmlformats.org/officeDocument/2006/customXml" ds:itemID="{430D9430-42CD-47A6-90AA-1D84DABFF003}"/>
</file>

<file path=customXml/itemProps5.xml><?xml version="1.0" encoding="utf-8"?>
<ds:datastoreItem xmlns:ds="http://schemas.openxmlformats.org/officeDocument/2006/customXml" ds:itemID="{3A2AAB9E-24CC-48E2-9E8A-A0CAFF00BA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Balance_Anual</vt:lpstr>
      <vt:lpstr>Coste personal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Letelier</dc:creator>
  <cp:lastModifiedBy>Patricio Letelier</cp:lastModifiedBy>
  <dcterms:created xsi:type="dcterms:W3CDTF">2016-12-14T15:13:57Z</dcterms:created>
  <dcterms:modified xsi:type="dcterms:W3CDTF">2021-09-02T11:46:07Z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0x010100759823F905C19F43910F266F7E588869</vt:lpwstr>
  </property>
  <property fmtid="{D5CDD505-2E9C-101B-9397-08002B2CF9AE}" pid="3" name="MediaServiceImageTags">
    <vt:lpwstr/>
  </property>
</Properties>
</file>